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NFSVNAS01\share\企画部\統計課\03 企画分析班\100 県民経済、市町村民所得\市民共通\R4市町村民経済計算\市町村民報告書\報告書・公表\R4報告書\1_R4HP用\５　提出（→管理資料班へ）\"/>
    </mc:Choice>
  </mc:AlternateContent>
  <xr:revisionPtr revIDLastSave="0" documentId="13_ncr:1_{D246870F-806E-4C2E-B5B4-BFBF0D265280}" xr6:coauthVersionLast="47" xr6:coauthVersionMax="47" xr10:uidLastSave="{00000000-0000-0000-0000-000000000000}"/>
  <workbookProtection workbookAlgorithmName="SHA-512" workbookHashValue="6sW/ilJEGIivvtVXs7EdwP0Fi8E9Hccpr0onI7LbvjCg3qpgCDEn8vLTKIsybxlpKYN0kd9lyfUAQFsXZCqaEA==" workbookSaltValue="ARvYf25dY7EXhScToMGrJA==" workbookSpinCount="100000" lockStructure="1"/>
  <bookViews>
    <workbookView xWindow="-28920" yWindow="-120" windowWidth="29040" windowHeight="15720" firstSheet="2" activeTab="2" xr2:uid="{F45400B2-7CE0-4159-AD8F-334689E268AA}"/>
  </bookViews>
  <sheets>
    <sheet name="１人当たり市町村民所得〔統計表〕" sheetId="13" state="hidden" r:id="rId1"/>
    <sheet name="市町村民所得〔統計表〕" sheetId="6" state="hidden" r:id="rId2"/>
    <sheet name="地域分析" sheetId="12" r:id="rId3"/>
    <sheet name="地域分析BD" sheetId="11" state="hidden" r:id="rId4"/>
    <sheet name="コード表" sheetId="10" state="hidden" r:id="rId5"/>
  </sheets>
  <definedNames>
    <definedName name="_xlnm.Print_Area" localSheetId="0">'１人当たり市町村民所得〔統計表〕'!$A$2:$N$54</definedName>
    <definedName name="_xlnm.Print_Area" localSheetId="4">コード表!$A$1:$N$156</definedName>
    <definedName name="_xlnm.Print_Area" localSheetId="1">市町村民所得〔統計表〕!$A$1:$K$648</definedName>
    <definedName name="_xlnm.Print_Area" localSheetId="2">地域分析!$A$1:$K$54</definedName>
    <definedName name="_xlnm.Print_Area" localSheetId="3">地域分析BD!$A$2:$N$105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6" i="11" l="1"/>
  <c r="K97" i="11"/>
  <c r="D98" i="11"/>
  <c r="E98" i="11"/>
  <c r="F98" i="11"/>
  <c r="G98" i="11"/>
  <c r="H98" i="11"/>
  <c r="I98" i="11"/>
  <c r="J98" i="11"/>
  <c r="K98" i="11"/>
  <c r="L98" i="11"/>
  <c r="M98" i="11"/>
  <c r="N98" i="11"/>
  <c r="C98" i="11"/>
  <c r="C97" i="11"/>
  <c r="B100" i="11"/>
  <c r="A96" i="11" s="1"/>
  <c r="P7" i="13"/>
  <c r="P8" i="13"/>
  <c r="P9" i="13"/>
  <c r="P10" i="13"/>
  <c r="P11" i="13"/>
  <c r="P12" i="13"/>
  <c r="P13" i="13"/>
  <c r="P14" i="13"/>
  <c r="P15" i="13"/>
  <c r="P16" i="13"/>
  <c r="P17" i="13"/>
  <c r="P18" i="13"/>
  <c r="P19" i="13"/>
  <c r="P20" i="13"/>
  <c r="P21" i="13"/>
  <c r="P22" i="13"/>
  <c r="P23" i="13"/>
  <c r="P24" i="13"/>
  <c r="P25" i="13"/>
  <c r="P26" i="13"/>
  <c r="P27" i="13"/>
  <c r="P28" i="13"/>
  <c r="P29" i="13"/>
  <c r="P30" i="13"/>
  <c r="P31" i="13"/>
  <c r="P32" i="13"/>
  <c r="P33" i="13"/>
  <c r="P34" i="13"/>
  <c r="P35" i="13"/>
  <c r="P36" i="13"/>
  <c r="P37" i="13"/>
  <c r="P38" i="13"/>
  <c r="P39" i="13"/>
  <c r="P40" i="13"/>
  <c r="P41" i="13"/>
  <c r="P42" i="13"/>
  <c r="P43" i="13"/>
  <c r="P44" i="13"/>
  <c r="P45" i="13"/>
  <c r="P46" i="13"/>
  <c r="P47" i="13"/>
  <c r="P48" i="13"/>
  <c r="P49" i="13"/>
  <c r="P50" i="13"/>
  <c r="P51" i="13"/>
  <c r="P52" i="13"/>
  <c r="P53" i="13"/>
  <c r="P6" i="13"/>
  <c r="L3" i="13"/>
  <c r="M3" i="13" s="1"/>
  <c r="N3" i="13" s="1"/>
  <c r="D5" i="13"/>
  <c r="E5" i="13" s="1"/>
  <c r="F5" i="13" s="1"/>
  <c r="G5" i="13" s="1"/>
  <c r="H5" i="13" s="1"/>
  <c r="I5" i="13" s="1"/>
  <c r="J5" i="13" s="1"/>
  <c r="K5" i="13" s="1"/>
  <c r="L5" i="13" s="1"/>
  <c r="M5" i="13" s="1"/>
  <c r="N5" i="13" s="1"/>
  <c r="D3" i="13"/>
  <c r="E3" i="13" s="1"/>
  <c r="F3" i="13" s="1"/>
  <c r="G3" i="13" s="1"/>
  <c r="H3" i="13" s="1"/>
  <c r="I3" i="13" s="1"/>
  <c r="J3" i="13" s="1"/>
  <c r="A2" i="13"/>
  <c r="C142" i="10" s="1"/>
  <c r="Q78" i="11"/>
  <c r="Q73" i="11"/>
  <c r="Q77" i="11" s="1"/>
  <c r="Q69" i="11"/>
  <c r="D86" i="11"/>
  <c r="E86" i="11" s="1"/>
  <c r="F86" i="11" s="1"/>
  <c r="G86" i="11" s="1"/>
  <c r="H86" i="11" s="1"/>
  <c r="I86" i="11" s="1"/>
  <c r="J86" i="11" s="1"/>
  <c r="K86" i="11" s="1"/>
  <c r="L86" i="11" s="1"/>
  <c r="M86" i="11" s="1"/>
  <c r="N86" i="11" s="1"/>
  <c r="K83" i="11"/>
  <c r="D84" i="11"/>
  <c r="E84" i="11"/>
  <c r="F84" i="11"/>
  <c r="G84" i="11"/>
  <c r="H84" i="11"/>
  <c r="I84" i="11"/>
  <c r="J84" i="11"/>
  <c r="K84" i="11"/>
  <c r="L84" i="11"/>
  <c r="M84" i="11"/>
  <c r="N84" i="11"/>
  <c r="D85" i="11"/>
  <c r="E85" i="11"/>
  <c r="F85" i="11"/>
  <c r="G85" i="11"/>
  <c r="H85" i="11"/>
  <c r="I85" i="11"/>
  <c r="J85" i="11"/>
  <c r="K85" i="11"/>
  <c r="L85" i="11"/>
  <c r="M85" i="11"/>
  <c r="N85" i="11"/>
  <c r="C84" i="11"/>
  <c r="C85" i="11"/>
  <c r="C83" i="11"/>
  <c r="P39" i="11"/>
  <c r="H101" i="11" a="1"/>
  <c r="B103" i="11" l="1"/>
  <c r="H101" i="11"/>
  <c r="B3" i="11"/>
  <c r="N101" i="11" a="1"/>
  <c r="L101" i="11" a="1"/>
  <c r="F100" i="11" a="1"/>
  <c r="N100" i="11" a="1"/>
  <c r="H100" i="11" a="1"/>
  <c r="C100" i="11" a="1"/>
  <c r="G101" i="11" a="1"/>
  <c r="I100" i="11" a="1"/>
  <c r="C101" i="11" a="1"/>
  <c r="M100" i="11" a="1"/>
  <c r="D101" i="11" a="1"/>
  <c r="J101" i="11" a="1"/>
  <c r="K101" i="11" a="1"/>
  <c r="I101" i="11" a="1"/>
  <c r="D100" i="11" a="1"/>
  <c r="E100" i="11" a="1"/>
  <c r="J100" i="11" a="1"/>
  <c r="M101" i="11" a="1"/>
  <c r="F101" i="11" a="1"/>
  <c r="G100" i="11" a="1"/>
  <c r="E101" i="11" a="1"/>
  <c r="L100" i="11" a="1"/>
  <c r="K100" i="11" a="1"/>
  <c r="M100" i="11" l="1"/>
  <c r="C100" i="11"/>
  <c r="C101" i="11"/>
  <c r="I101" i="11"/>
  <c r="I104" i="11" s="1"/>
  <c r="G101" i="11"/>
  <c r="D101" i="11"/>
  <c r="M101" i="11"/>
  <c r="F101" i="11"/>
  <c r="E101" i="11"/>
  <c r="L101" i="11"/>
  <c r="N101" i="11"/>
  <c r="J101" i="11"/>
  <c r="K101" i="11"/>
  <c r="N100" i="11"/>
  <c r="D100" i="11"/>
  <c r="K100" i="11"/>
  <c r="F100" i="11"/>
  <c r="H100" i="11"/>
  <c r="I100" i="11"/>
  <c r="J100" i="11"/>
  <c r="E100" i="11"/>
  <c r="L100" i="11"/>
  <c r="G100" i="11"/>
  <c r="A1" i="12"/>
  <c r="M22" i="11"/>
  <c r="M70" i="11" s="1"/>
  <c r="N22" i="11"/>
  <c r="N70" i="11" s="1"/>
  <c r="M23" i="11"/>
  <c r="M71" i="11" s="1"/>
  <c r="N23" i="11"/>
  <c r="N71" i="11" s="1"/>
  <c r="M38" i="11"/>
  <c r="N38" i="11"/>
  <c r="M39" i="11"/>
  <c r="N39" i="11"/>
  <c r="M54" i="11"/>
  <c r="N54" i="11"/>
  <c r="M55" i="11"/>
  <c r="N55" i="11"/>
  <c r="M86" i="10"/>
  <c r="N86" i="10"/>
  <c r="CE647" i="6"/>
  <c r="CD647" i="6"/>
  <c r="CC647" i="6"/>
  <c r="BE647" i="6" s="1"/>
  <c r="CB647" i="6"/>
  <c r="CA647" i="6"/>
  <c r="BZ647" i="6"/>
  <c r="BY647" i="6"/>
  <c r="BA647" i="6" s="1"/>
  <c r="BX647" i="6"/>
  <c r="AZ647" i="6" s="1"/>
  <c r="BW647" i="6"/>
  <c r="BG647" i="6"/>
  <c r="BF647" i="6"/>
  <c r="BB647" i="6"/>
  <c r="AY647" i="6"/>
  <c r="AU647" i="6"/>
  <c r="AT647" i="6"/>
  <c r="AS647" i="6"/>
  <c r="AR647" i="6"/>
  <c r="AQ647" i="6"/>
  <c r="AP647" i="6"/>
  <c r="AO647" i="6"/>
  <c r="AN647" i="6"/>
  <c r="AM647" i="6"/>
  <c r="AI647" i="6"/>
  <c r="AH647" i="6"/>
  <c r="AG647" i="6"/>
  <c r="AF647" i="6"/>
  <c r="AE647" i="6"/>
  <c r="AD647" i="6"/>
  <c r="AC647" i="6"/>
  <c r="AB647" i="6"/>
  <c r="AA647" i="6"/>
  <c r="U647" i="6"/>
  <c r="Q647" i="6"/>
  <c r="P647" i="6"/>
  <c r="O647" i="6"/>
  <c r="CE646" i="6"/>
  <c r="BG646" i="6" s="1"/>
  <c r="CD646" i="6"/>
  <c r="BF646" i="6" s="1"/>
  <c r="CC646" i="6"/>
  <c r="CB646" i="6"/>
  <c r="CA646" i="6"/>
  <c r="BZ646" i="6"/>
  <c r="BY646" i="6"/>
  <c r="BX646" i="6"/>
  <c r="BW646" i="6"/>
  <c r="AY646" i="6" s="1"/>
  <c r="BE646" i="6"/>
  <c r="BD646" i="6"/>
  <c r="BC646" i="6"/>
  <c r="BA646" i="6"/>
  <c r="AZ646" i="6"/>
  <c r="AU646" i="6"/>
  <c r="AT646" i="6"/>
  <c r="AS646" i="6"/>
  <c r="AR646" i="6"/>
  <c r="AQ646" i="6"/>
  <c r="AP646" i="6"/>
  <c r="AO646" i="6"/>
  <c r="AN646" i="6"/>
  <c r="AM646" i="6"/>
  <c r="AI646" i="6"/>
  <c r="AH646" i="6"/>
  <c r="AG646" i="6"/>
  <c r="AF646" i="6"/>
  <c r="AE646" i="6"/>
  <c r="AD646" i="6"/>
  <c r="AC646" i="6"/>
  <c r="AB646" i="6"/>
  <c r="AA646" i="6"/>
  <c r="W646" i="6"/>
  <c r="V646" i="6"/>
  <c r="U646" i="6"/>
  <c r="T646" i="6"/>
  <c r="S646" i="6"/>
  <c r="O646" i="6"/>
  <c r="CE645" i="6"/>
  <c r="CD645" i="6"/>
  <c r="CC645" i="6"/>
  <c r="BE645" i="6" s="1"/>
  <c r="CB645" i="6"/>
  <c r="CA645" i="6"/>
  <c r="BZ645" i="6"/>
  <c r="BY645" i="6"/>
  <c r="BA645" i="6" s="1"/>
  <c r="BX645" i="6"/>
  <c r="AZ645" i="6" s="1"/>
  <c r="BW645" i="6"/>
  <c r="BG645" i="6"/>
  <c r="BF645" i="6"/>
  <c r="BB645" i="6"/>
  <c r="AY645" i="6"/>
  <c r="AU645" i="6"/>
  <c r="AT645" i="6"/>
  <c r="AS645" i="6"/>
  <c r="AR645" i="6"/>
  <c r="AQ645" i="6"/>
  <c r="AP645" i="6"/>
  <c r="AO645" i="6"/>
  <c r="AN645" i="6"/>
  <c r="AM645" i="6"/>
  <c r="AI645" i="6"/>
  <c r="AH645" i="6"/>
  <c r="AG645" i="6"/>
  <c r="AF645" i="6"/>
  <c r="AE645" i="6"/>
  <c r="AD645" i="6"/>
  <c r="AC645" i="6"/>
  <c r="AB645" i="6"/>
  <c r="AA645" i="6"/>
  <c r="U645" i="6"/>
  <c r="Q645" i="6"/>
  <c r="P645" i="6"/>
  <c r="O645" i="6"/>
  <c r="CE644" i="6"/>
  <c r="BG644" i="6" s="1"/>
  <c r="CD644" i="6"/>
  <c r="BF644" i="6" s="1"/>
  <c r="CC644" i="6"/>
  <c r="CB644" i="6"/>
  <c r="CA644" i="6"/>
  <c r="BZ644" i="6"/>
  <c r="BY644" i="6"/>
  <c r="BX644" i="6"/>
  <c r="BW644" i="6"/>
  <c r="AY644" i="6" s="1"/>
  <c r="BE644" i="6"/>
  <c r="BD644" i="6"/>
  <c r="BC644" i="6"/>
  <c r="BA644" i="6"/>
  <c r="AZ644" i="6"/>
  <c r="AU644" i="6"/>
  <c r="AT644" i="6"/>
  <c r="AS644" i="6"/>
  <c r="AR644" i="6"/>
  <c r="AQ644" i="6"/>
  <c r="AP644" i="6"/>
  <c r="AO644" i="6"/>
  <c r="AN644" i="6"/>
  <c r="AM644" i="6"/>
  <c r="AI644" i="6"/>
  <c r="AH644" i="6"/>
  <c r="AG644" i="6"/>
  <c r="AF644" i="6"/>
  <c r="AE644" i="6"/>
  <c r="AD644" i="6"/>
  <c r="AC644" i="6"/>
  <c r="AB644" i="6"/>
  <c r="AA644" i="6"/>
  <c r="W644" i="6"/>
  <c r="V644" i="6"/>
  <c r="U644" i="6"/>
  <c r="T644" i="6"/>
  <c r="S644" i="6"/>
  <c r="O644" i="6"/>
  <c r="CE643" i="6"/>
  <c r="CD643" i="6"/>
  <c r="CC643" i="6"/>
  <c r="BE643" i="6" s="1"/>
  <c r="CB643" i="6"/>
  <c r="CA643" i="6"/>
  <c r="BZ643" i="6"/>
  <c r="BY643" i="6"/>
  <c r="BA643" i="6" s="1"/>
  <c r="BX643" i="6"/>
  <c r="AZ643" i="6" s="1"/>
  <c r="BW643" i="6"/>
  <c r="BG643" i="6"/>
  <c r="BF643" i="6"/>
  <c r="BB643" i="6"/>
  <c r="AY643" i="6"/>
  <c r="AU643" i="6"/>
  <c r="AT643" i="6"/>
  <c r="AS643" i="6"/>
  <c r="AR643" i="6"/>
  <c r="AQ643" i="6"/>
  <c r="AP643" i="6"/>
  <c r="AO643" i="6"/>
  <c r="AN643" i="6"/>
  <c r="AM643" i="6"/>
  <c r="AI643" i="6"/>
  <c r="AH643" i="6"/>
  <c r="AG643" i="6"/>
  <c r="AF643" i="6"/>
  <c r="AE643" i="6"/>
  <c r="AD643" i="6"/>
  <c r="AC643" i="6"/>
  <c r="AB643" i="6"/>
  <c r="AA643" i="6"/>
  <c r="U643" i="6"/>
  <c r="Q643" i="6"/>
  <c r="P643" i="6"/>
  <c r="O643" i="6"/>
  <c r="CE642" i="6"/>
  <c r="BG642" i="6" s="1"/>
  <c r="CD642" i="6"/>
  <c r="BF642" i="6" s="1"/>
  <c r="CC642" i="6"/>
  <c r="CB642" i="6"/>
  <c r="CA642" i="6"/>
  <c r="BZ642" i="6"/>
  <c r="BY642" i="6"/>
  <c r="BX642" i="6"/>
  <c r="BW642" i="6"/>
  <c r="AY642" i="6" s="1"/>
  <c r="BE642" i="6"/>
  <c r="BD642" i="6"/>
  <c r="BC642" i="6"/>
  <c r="BA642" i="6"/>
  <c r="AZ642" i="6"/>
  <c r="AU642" i="6"/>
  <c r="AT642" i="6"/>
  <c r="AS642" i="6"/>
  <c r="AR642" i="6"/>
  <c r="AQ642" i="6"/>
  <c r="AP642" i="6"/>
  <c r="AO642" i="6"/>
  <c r="AN642" i="6"/>
  <c r="AM642" i="6"/>
  <c r="AI642" i="6"/>
  <c r="AH642" i="6"/>
  <c r="AG642" i="6"/>
  <c r="AF642" i="6"/>
  <c r="AE642" i="6"/>
  <c r="AD642" i="6"/>
  <c r="AC642" i="6"/>
  <c r="AB642" i="6"/>
  <c r="AA642" i="6"/>
  <c r="W642" i="6"/>
  <c r="V642" i="6"/>
  <c r="U642" i="6"/>
  <c r="T642" i="6"/>
  <c r="S642" i="6"/>
  <c r="O642" i="6"/>
  <c r="CE641" i="6"/>
  <c r="CD641" i="6"/>
  <c r="CC641" i="6"/>
  <c r="BE641" i="6" s="1"/>
  <c r="CB641" i="6"/>
  <c r="CA641" i="6"/>
  <c r="BZ641" i="6"/>
  <c r="BY641" i="6"/>
  <c r="BA641" i="6" s="1"/>
  <c r="BX641" i="6"/>
  <c r="AZ641" i="6" s="1"/>
  <c r="BW641" i="6"/>
  <c r="BG641" i="6"/>
  <c r="BF641" i="6"/>
  <c r="BB641" i="6"/>
  <c r="AY641" i="6"/>
  <c r="AU641" i="6"/>
  <c r="AT641" i="6"/>
  <c r="AS641" i="6"/>
  <c r="AR641" i="6"/>
  <c r="AQ641" i="6"/>
  <c r="AP641" i="6"/>
  <c r="AO641" i="6"/>
  <c r="AN641" i="6"/>
  <c r="AM641" i="6"/>
  <c r="AI641" i="6"/>
  <c r="AH641" i="6"/>
  <c r="AG641" i="6"/>
  <c r="AF641" i="6"/>
  <c r="AE641" i="6"/>
  <c r="AD641" i="6"/>
  <c r="AC641" i="6"/>
  <c r="AB641" i="6"/>
  <c r="AA641" i="6"/>
  <c r="U641" i="6"/>
  <c r="Q641" i="6"/>
  <c r="P641" i="6"/>
  <c r="O641" i="6"/>
  <c r="CE640" i="6"/>
  <c r="BG640" i="6" s="1"/>
  <c r="CD640" i="6"/>
  <c r="BF640" i="6" s="1"/>
  <c r="CC640" i="6"/>
  <c r="CB640" i="6"/>
  <c r="CA640" i="6"/>
  <c r="BZ640" i="6"/>
  <c r="BY640" i="6"/>
  <c r="BX640" i="6"/>
  <c r="BW640" i="6"/>
  <c r="AY640" i="6" s="1"/>
  <c r="BE640" i="6"/>
  <c r="BD640" i="6"/>
  <c r="BC640" i="6"/>
  <c r="BA640" i="6"/>
  <c r="AZ640" i="6"/>
  <c r="AU640" i="6"/>
  <c r="AT640" i="6"/>
  <c r="AS640" i="6"/>
  <c r="AR640" i="6"/>
  <c r="AQ640" i="6"/>
  <c r="AP640" i="6"/>
  <c r="AO640" i="6"/>
  <c r="AN640" i="6"/>
  <c r="AM640" i="6"/>
  <c r="AI640" i="6"/>
  <c r="AH640" i="6"/>
  <c r="AG640" i="6"/>
  <c r="AF640" i="6"/>
  <c r="AE640" i="6"/>
  <c r="AD640" i="6"/>
  <c r="AC640" i="6"/>
  <c r="AB640" i="6"/>
  <c r="AA640" i="6"/>
  <c r="W640" i="6"/>
  <c r="V640" i="6"/>
  <c r="U640" i="6"/>
  <c r="T640" i="6"/>
  <c r="S640" i="6"/>
  <c r="O640" i="6"/>
  <c r="CE639" i="6"/>
  <c r="CD639" i="6"/>
  <c r="CC639" i="6"/>
  <c r="BE639" i="6" s="1"/>
  <c r="CB639" i="6"/>
  <c r="CA639" i="6"/>
  <c r="BZ639" i="6"/>
  <c r="BY639" i="6"/>
  <c r="BA639" i="6" s="1"/>
  <c r="BX639" i="6"/>
  <c r="AZ639" i="6" s="1"/>
  <c r="BW639" i="6"/>
  <c r="BG639" i="6"/>
  <c r="BF639" i="6"/>
  <c r="AY639" i="6"/>
  <c r="AU639" i="6"/>
  <c r="AT639" i="6"/>
  <c r="AS639" i="6"/>
  <c r="AR639" i="6"/>
  <c r="AQ639" i="6"/>
  <c r="AP639" i="6"/>
  <c r="AO639" i="6"/>
  <c r="AN639" i="6"/>
  <c r="AM639" i="6"/>
  <c r="AI639" i="6"/>
  <c r="AH639" i="6"/>
  <c r="AG639" i="6"/>
  <c r="AF639" i="6"/>
  <c r="AE639" i="6"/>
  <c r="AD639" i="6"/>
  <c r="AC639" i="6"/>
  <c r="AB639" i="6"/>
  <c r="AA639" i="6"/>
  <c r="U639" i="6"/>
  <c r="Q639" i="6"/>
  <c r="P639" i="6"/>
  <c r="O639" i="6"/>
  <c r="CE638" i="6"/>
  <c r="BG638" i="6" s="1"/>
  <c r="CD638" i="6"/>
  <c r="BF638" i="6" s="1"/>
  <c r="CC638" i="6"/>
  <c r="CB638" i="6"/>
  <c r="CA638" i="6"/>
  <c r="BZ638" i="6"/>
  <c r="BY638" i="6"/>
  <c r="BX638" i="6"/>
  <c r="BW638" i="6"/>
  <c r="AY638" i="6" s="1"/>
  <c r="BE638" i="6"/>
  <c r="BD638" i="6"/>
  <c r="BC638" i="6"/>
  <c r="BB638" i="6"/>
  <c r="BA638" i="6"/>
  <c r="AZ638" i="6"/>
  <c r="AU638" i="6"/>
  <c r="AT638" i="6"/>
  <c r="AS638" i="6"/>
  <c r="AR638" i="6"/>
  <c r="AQ638" i="6"/>
  <c r="AP638" i="6"/>
  <c r="AO638" i="6"/>
  <c r="AN638" i="6"/>
  <c r="AM638" i="6"/>
  <c r="AI638" i="6"/>
  <c r="AH638" i="6"/>
  <c r="AG638" i="6"/>
  <c r="AF638" i="6"/>
  <c r="AE638" i="6"/>
  <c r="AD638" i="6"/>
  <c r="AC638" i="6"/>
  <c r="AB638" i="6"/>
  <c r="AA638" i="6"/>
  <c r="W638" i="6"/>
  <c r="U638" i="6"/>
  <c r="T638" i="6"/>
  <c r="S638" i="6"/>
  <c r="O638" i="6"/>
  <c r="CE637" i="6"/>
  <c r="CD637" i="6"/>
  <c r="CC637" i="6"/>
  <c r="BE637" i="6" s="1"/>
  <c r="CB637" i="6"/>
  <c r="CA637" i="6"/>
  <c r="BZ637" i="6"/>
  <c r="BY637" i="6"/>
  <c r="BA637" i="6" s="1"/>
  <c r="BX637" i="6"/>
  <c r="AZ637" i="6" s="1"/>
  <c r="BW637" i="6"/>
  <c r="BG637" i="6"/>
  <c r="BF637" i="6"/>
  <c r="BB637" i="6"/>
  <c r="AY637" i="6"/>
  <c r="AU637" i="6"/>
  <c r="AT637" i="6"/>
  <c r="AS637" i="6"/>
  <c r="AR637" i="6"/>
  <c r="AQ637" i="6"/>
  <c r="AP637" i="6"/>
  <c r="AO637" i="6"/>
  <c r="AN637" i="6"/>
  <c r="AM637" i="6"/>
  <c r="AI637" i="6"/>
  <c r="AH637" i="6"/>
  <c r="AG637" i="6"/>
  <c r="AF637" i="6"/>
  <c r="AE637" i="6"/>
  <c r="AD637" i="6"/>
  <c r="AC637" i="6"/>
  <c r="AB637" i="6"/>
  <c r="AA637" i="6"/>
  <c r="U637" i="6"/>
  <c r="Q637" i="6"/>
  <c r="O637" i="6"/>
  <c r="CE636" i="6"/>
  <c r="BG636" i="6" s="1"/>
  <c r="CD636" i="6"/>
  <c r="CC636" i="6"/>
  <c r="CB636" i="6"/>
  <c r="CA636" i="6"/>
  <c r="BZ636" i="6"/>
  <c r="BY636" i="6"/>
  <c r="BX636" i="6"/>
  <c r="BW636" i="6"/>
  <c r="AY636" i="6" s="1"/>
  <c r="BE636" i="6"/>
  <c r="BD636" i="6"/>
  <c r="BC636" i="6"/>
  <c r="BB636" i="6"/>
  <c r="BA636" i="6"/>
  <c r="AZ636" i="6"/>
  <c r="AU636" i="6"/>
  <c r="AT636" i="6"/>
  <c r="AS636" i="6"/>
  <c r="AR636" i="6"/>
  <c r="AQ636" i="6"/>
  <c r="AP636" i="6"/>
  <c r="AO636" i="6"/>
  <c r="AN636" i="6"/>
  <c r="AM636" i="6"/>
  <c r="AI636" i="6"/>
  <c r="AH636" i="6"/>
  <c r="AG636" i="6"/>
  <c r="AF636" i="6"/>
  <c r="AE636" i="6"/>
  <c r="AD636" i="6"/>
  <c r="AC636" i="6"/>
  <c r="AB636" i="6"/>
  <c r="AA636" i="6"/>
  <c r="W636" i="6"/>
  <c r="V636" i="6"/>
  <c r="U636" i="6"/>
  <c r="T636" i="6"/>
  <c r="S636" i="6"/>
  <c r="O636" i="6"/>
  <c r="CE635" i="6"/>
  <c r="CD635" i="6"/>
  <c r="CC635" i="6"/>
  <c r="BE635" i="6" s="1"/>
  <c r="CB635" i="6"/>
  <c r="CA635" i="6"/>
  <c r="BZ635" i="6"/>
  <c r="BY635" i="6"/>
  <c r="BA635" i="6" s="1"/>
  <c r="BX635" i="6"/>
  <c r="AZ635" i="6" s="1"/>
  <c r="BW635" i="6"/>
  <c r="BG635" i="6"/>
  <c r="BF635" i="6"/>
  <c r="AY635" i="6"/>
  <c r="AU635" i="6"/>
  <c r="AT635" i="6"/>
  <c r="AS635" i="6"/>
  <c r="AR635" i="6"/>
  <c r="AQ635" i="6"/>
  <c r="AP635" i="6"/>
  <c r="AO635" i="6"/>
  <c r="AN635" i="6"/>
  <c r="AM635" i="6"/>
  <c r="AI635" i="6"/>
  <c r="AH635" i="6"/>
  <c r="AG635" i="6"/>
  <c r="AF635" i="6"/>
  <c r="AE635" i="6"/>
  <c r="AD635" i="6"/>
  <c r="AC635" i="6"/>
  <c r="AB635" i="6"/>
  <c r="AA635" i="6"/>
  <c r="U635" i="6"/>
  <c r="O635" i="6"/>
  <c r="CE634" i="6"/>
  <c r="BG634" i="6" s="1"/>
  <c r="CD634" i="6"/>
  <c r="BF634" i="6" s="1"/>
  <c r="CC634" i="6"/>
  <c r="CB634" i="6"/>
  <c r="CA634" i="6"/>
  <c r="BZ634" i="6"/>
  <c r="BB634" i="6" s="1"/>
  <c r="BY634" i="6"/>
  <c r="BX634" i="6"/>
  <c r="BW634" i="6"/>
  <c r="AY634" i="6" s="1"/>
  <c r="BE634" i="6"/>
  <c r="BD634" i="6"/>
  <c r="BC634" i="6"/>
  <c r="BA634" i="6"/>
  <c r="AZ634" i="6"/>
  <c r="AU634" i="6"/>
  <c r="AT634" i="6"/>
  <c r="AS634" i="6"/>
  <c r="AR634" i="6"/>
  <c r="AQ634" i="6"/>
  <c r="AP634" i="6"/>
  <c r="AO634" i="6"/>
  <c r="AN634" i="6"/>
  <c r="AM634" i="6"/>
  <c r="AI634" i="6"/>
  <c r="AH634" i="6"/>
  <c r="AG634" i="6"/>
  <c r="AF634" i="6"/>
  <c r="AE634" i="6"/>
  <c r="AD634" i="6"/>
  <c r="AC634" i="6"/>
  <c r="AB634" i="6"/>
  <c r="AA634" i="6"/>
  <c r="W634" i="6"/>
  <c r="V634" i="6"/>
  <c r="U634" i="6"/>
  <c r="T634" i="6"/>
  <c r="S634" i="6"/>
  <c r="O634" i="6"/>
  <c r="CE633" i="6"/>
  <c r="CD633" i="6"/>
  <c r="CC633" i="6"/>
  <c r="BE633" i="6" s="1"/>
  <c r="CB633" i="6"/>
  <c r="CA633" i="6"/>
  <c r="BZ633" i="6"/>
  <c r="BY633" i="6"/>
  <c r="BA633" i="6" s="1"/>
  <c r="BX633" i="6"/>
  <c r="AZ633" i="6" s="1"/>
  <c r="BW633" i="6"/>
  <c r="BG633" i="6"/>
  <c r="BF633" i="6"/>
  <c r="AY633" i="6"/>
  <c r="AU633" i="6"/>
  <c r="AT633" i="6"/>
  <c r="AS633" i="6"/>
  <c r="AR633" i="6"/>
  <c r="AQ633" i="6"/>
  <c r="AP633" i="6"/>
  <c r="AO633" i="6"/>
  <c r="AN633" i="6"/>
  <c r="AM633" i="6"/>
  <c r="AI633" i="6"/>
  <c r="AH633" i="6"/>
  <c r="AG633" i="6"/>
  <c r="AF633" i="6"/>
  <c r="AE633" i="6"/>
  <c r="AD633" i="6"/>
  <c r="AC633" i="6"/>
  <c r="AB633" i="6"/>
  <c r="AA633" i="6"/>
  <c r="U633" i="6"/>
  <c r="O633" i="6"/>
  <c r="CE632" i="6"/>
  <c r="BG632" i="6" s="1"/>
  <c r="CD632" i="6"/>
  <c r="BF632" i="6" s="1"/>
  <c r="CC632" i="6"/>
  <c r="CB632" i="6"/>
  <c r="CA632" i="6"/>
  <c r="BZ632" i="6"/>
  <c r="BY632" i="6"/>
  <c r="BX632" i="6"/>
  <c r="BW632" i="6"/>
  <c r="AY632" i="6" s="1"/>
  <c r="BB632" i="6"/>
  <c r="BA632" i="6"/>
  <c r="AZ632" i="6"/>
  <c r="AU632" i="6"/>
  <c r="AT632" i="6"/>
  <c r="AS632" i="6"/>
  <c r="AR632" i="6"/>
  <c r="AQ632" i="6"/>
  <c r="AP632" i="6"/>
  <c r="AO632" i="6"/>
  <c r="AN632" i="6"/>
  <c r="AM632" i="6"/>
  <c r="AI632" i="6"/>
  <c r="AH632" i="6"/>
  <c r="AG632" i="6"/>
  <c r="AF632" i="6"/>
  <c r="AE632" i="6"/>
  <c r="AD632" i="6"/>
  <c r="AC632" i="6"/>
  <c r="AB632" i="6"/>
  <c r="AA632" i="6"/>
  <c r="U632" i="6"/>
  <c r="T632" i="6"/>
  <c r="S632" i="6"/>
  <c r="O632" i="6"/>
  <c r="CE631" i="6"/>
  <c r="CD631" i="6"/>
  <c r="CC631" i="6"/>
  <c r="BE631" i="6" s="1"/>
  <c r="CB631" i="6"/>
  <c r="CA631" i="6"/>
  <c r="BZ631" i="6"/>
  <c r="BY631" i="6"/>
  <c r="BA631" i="6" s="1"/>
  <c r="BX631" i="6"/>
  <c r="AZ631" i="6" s="1"/>
  <c r="BW631" i="6"/>
  <c r="BG631" i="6"/>
  <c r="BF631" i="6"/>
  <c r="AY631" i="6"/>
  <c r="AU631" i="6"/>
  <c r="AT631" i="6"/>
  <c r="AS631" i="6"/>
  <c r="AR631" i="6"/>
  <c r="AQ631" i="6"/>
  <c r="AP631" i="6"/>
  <c r="AO631" i="6"/>
  <c r="AN631" i="6"/>
  <c r="AM631" i="6"/>
  <c r="AI631" i="6"/>
  <c r="AH631" i="6"/>
  <c r="AG631" i="6"/>
  <c r="AF631" i="6"/>
  <c r="AE631" i="6"/>
  <c r="AD631" i="6"/>
  <c r="AC631" i="6"/>
  <c r="AB631" i="6"/>
  <c r="AA631" i="6"/>
  <c r="U631" i="6"/>
  <c r="P631" i="6"/>
  <c r="O631" i="6"/>
  <c r="CE630" i="6"/>
  <c r="BG630" i="6" s="1"/>
  <c r="CD630" i="6"/>
  <c r="BF630" i="6" s="1"/>
  <c r="CC630" i="6"/>
  <c r="CB630" i="6"/>
  <c r="CA630" i="6"/>
  <c r="BZ630" i="6"/>
  <c r="BB630" i="6" s="1"/>
  <c r="BY630" i="6"/>
  <c r="BX630" i="6"/>
  <c r="BW630" i="6"/>
  <c r="AY630" i="6" s="1"/>
  <c r="BE630" i="6"/>
  <c r="BD630" i="6"/>
  <c r="BC630" i="6"/>
  <c r="BA630" i="6"/>
  <c r="AZ630" i="6"/>
  <c r="AU630" i="6"/>
  <c r="AT630" i="6"/>
  <c r="AS630" i="6"/>
  <c r="AR630" i="6"/>
  <c r="AQ630" i="6"/>
  <c r="AP630" i="6"/>
  <c r="AO630" i="6"/>
  <c r="AN630" i="6"/>
  <c r="AM630" i="6"/>
  <c r="AI630" i="6"/>
  <c r="AH630" i="6"/>
  <c r="AG630" i="6"/>
  <c r="AF630" i="6"/>
  <c r="AE630" i="6"/>
  <c r="AD630" i="6"/>
  <c r="AC630" i="6"/>
  <c r="AB630" i="6"/>
  <c r="AA630" i="6"/>
  <c r="V630" i="6"/>
  <c r="U630" i="6"/>
  <c r="T630" i="6"/>
  <c r="S630" i="6"/>
  <c r="O630" i="6"/>
  <c r="CE629" i="6"/>
  <c r="CD629" i="6"/>
  <c r="CC629" i="6"/>
  <c r="BE629" i="6" s="1"/>
  <c r="CB629" i="6"/>
  <c r="CA629" i="6"/>
  <c r="BZ629" i="6"/>
  <c r="BY629" i="6"/>
  <c r="BA629" i="6" s="1"/>
  <c r="BX629" i="6"/>
  <c r="AZ629" i="6" s="1"/>
  <c r="BW629" i="6"/>
  <c r="BG629" i="6"/>
  <c r="BF629" i="6"/>
  <c r="BB629" i="6"/>
  <c r="AY629" i="6"/>
  <c r="AU629" i="6"/>
  <c r="AT629" i="6"/>
  <c r="AS629" i="6"/>
  <c r="AR629" i="6"/>
  <c r="AQ629" i="6"/>
  <c r="AP629" i="6"/>
  <c r="AO629" i="6"/>
  <c r="AN629" i="6"/>
  <c r="AM629" i="6"/>
  <c r="AI629" i="6"/>
  <c r="AH629" i="6"/>
  <c r="AG629" i="6"/>
  <c r="AF629" i="6"/>
  <c r="AE629" i="6"/>
  <c r="AD629" i="6"/>
  <c r="AC629" i="6"/>
  <c r="AB629" i="6"/>
  <c r="AA629" i="6"/>
  <c r="R629" i="6"/>
  <c r="Q629" i="6"/>
  <c r="P629" i="6"/>
  <c r="O629" i="6"/>
  <c r="CE628" i="6"/>
  <c r="CD628" i="6"/>
  <c r="CC628" i="6"/>
  <c r="CB628" i="6"/>
  <c r="CA628" i="6"/>
  <c r="BZ628" i="6"/>
  <c r="BB628" i="6" s="1"/>
  <c r="BY628" i="6"/>
  <c r="BX628" i="6"/>
  <c r="BW628" i="6"/>
  <c r="AY628" i="6" s="1"/>
  <c r="AZ628" i="6"/>
  <c r="AU628" i="6"/>
  <c r="AT628" i="6"/>
  <c r="AS628" i="6"/>
  <c r="AR628" i="6"/>
  <c r="AQ628" i="6"/>
  <c r="AP628" i="6"/>
  <c r="AO628" i="6"/>
  <c r="AN628" i="6"/>
  <c r="AM628" i="6"/>
  <c r="AI628" i="6"/>
  <c r="AH628" i="6"/>
  <c r="AG628" i="6"/>
  <c r="AF628" i="6"/>
  <c r="AE628" i="6"/>
  <c r="AD628" i="6"/>
  <c r="AC628" i="6"/>
  <c r="AB628" i="6"/>
  <c r="AA628" i="6"/>
  <c r="W628" i="6"/>
  <c r="V628" i="6"/>
  <c r="U628" i="6"/>
  <c r="T628" i="6"/>
  <c r="S628" i="6"/>
  <c r="O628" i="6"/>
  <c r="CE627" i="6"/>
  <c r="CD627" i="6"/>
  <c r="CC627" i="6"/>
  <c r="BE627" i="6" s="1"/>
  <c r="CB627" i="6"/>
  <c r="CA627" i="6"/>
  <c r="BC627" i="6" s="1"/>
  <c r="BZ627" i="6"/>
  <c r="R627" i="6" s="1"/>
  <c r="BY627" i="6"/>
  <c r="BA627" i="6" s="1"/>
  <c r="BX627" i="6"/>
  <c r="BW627" i="6"/>
  <c r="BG627" i="6"/>
  <c r="BB627" i="6"/>
  <c r="AZ627" i="6"/>
  <c r="AY627" i="6"/>
  <c r="AU627" i="6"/>
  <c r="AT627" i="6"/>
  <c r="AS627" i="6"/>
  <c r="AR627" i="6"/>
  <c r="AQ627" i="6"/>
  <c r="AP627" i="6"/>
  <c r="AO627" i="6"/>
  <c r="AN627" i="6"/>
  <c r="AM627" i="6"/>
  <c r="AI627" i="6"/>
  <c r="AH627" i="6"/>
  <c r="AG627" i="6"/>
  <c r="AF627" i="6"/>
  <c r="AE627" i="6"/>
  <c r="AD627" i="6"/>
  <c r="AC627" i="6"/>
  <c r="AB627" i="6"/>
  <c r="AA627" i="6"/>
  <c r="U627" i="6"/>
  <c r="Q627" i="6"/>
  <c r="P627" i="6"/>
  <c r="O627" i="6"/>
  <c r="CE626" i="6"/>
  <c r="CD626" i="6"/>
  <c r="CC626" i="6"/>
  <c r="CB626" i="6"/>
  <c r="CA626" i="6"/>
  <c r="BZ626" i="6"/>
  <c r="BY626" i="6"/>
  <c r="BX626" i="6"/>
  <c r="BW626" i="6"/>
  <c r="AY626" i="6" s="1"/>
  <c r="BF626" i="6"/>
  <c r="BE626" i="6"/>
  <c r="BD626" i="6"/>
  <c r="BA626" i="6"/>
  <c r="AZ626" i="6"/>
  <c r="AU626" i="6"/>
  <c r="AT626" i="6"/>
  <c r="AS626" i="6"/>
  <c r="AR626" i="6"/>
  <c r="AQ626" i="6"/>
  <c r="AP626" i="6"/>
  <c r="AO626" i="6"/>
  <c r="AN626" i="6"/>
  <c r="AM626" i="6"/>
  <c r="AI626" i="6"/>
  <c r="AH626" i="6"/>
  <c r="AG626" i="6"/>
  <c r="AF626" i="6"/>
  <c r="AE626" i="6"/>
  <c r="AD626" i="6"/>
  <c r="AC626" i="6"/>
  <c r="AB626" i="6"/>
  <c r="AA626" i="6"/>
  <c r="W626" i="6"/>
  <c r="V626" i="6"/>
  <c r="U626" i="6"/>
  <c r="T626" i="6"/>
  <c r="S626" i="6"/>
  <c r="O626" i="6"/>
  <c r="CE625" i="6"/>
  <c r="CD625" i="6"/>
  <c r="BF625" i="6" s="1"/>
  <c r="CC625" i="6"/>
  <c r="BE625" i="6" s="1"/>
  <c r="CB625" i="6"/>
  <c r="CA625" i="6"/>
  <c r="BC625" i="6" s="1"/>
  <c r="BZ625" i="6"/>
  <c r="BY625" i="6"/>
  <c r="BA625" i="6" s="1"/>
  <c r="BX625" i="6"/>
  <c r="BW625" i="6"/>
  <c r="BG625" i="6"/>
  <c r="BB625" i="6"/>
  <c r="AY625" i="6"/>
  <c r="AU625" i="6"/>
  <c r="AT625" i="6"/>
  <c r="AS625" i="6"/>
  <c r="AR625" i="6"/>
  <c r="AQ625" i="6"/>
  <c r="AP625" i="6"/>
  <c r="AO625" i="6"/>
  <c r="AN625" i="6"/>
  <c r="AM625" i="6"/>
  <c r="AI625" i="6"/>
  <c r="AH625" i="6"/>
  <c r="AG625" i="6"/>
  <c r="AF625" i="6"/>
  <c r="AE625" i="6"/>
  <c r="AD625" i="6"/>
  <c r="AC625" i="6"/>
  <c r="AB625" i="6"/>
  <c r="AA625" i="6"/>
  <c r="U625" i="6"/>
  <c r="O625" i="6"/>
  <c r="CE624" i="6"/>
  <c r="BG624" i="6" s="1"/>
  <c r="CD624" i="6"/>
  <c r="CC624" i="6"/>
  <c r="CB624" i="6"/>
  <c r="CA624" i="6"/>
  <c r="BZ624" i="6"/>
  <c r="BB624" i="6" s="1"/>
  <c r="BY624" i="6"/>
  <c r="BX624" i="6"/>
  <c r="BW624" i="6"/>
  <c r="AY624" i="6" s="1"/>
  <c r="BF624" i="6"/>
  <c r="BE624" i="6"/>
  <c r="BD624" i="6"/>
  <c r="BC624" i="6"/>
  <c r="BA624" i="6"/>
  <c r="AZ624" i="6"/>
  <c r="AU624" i="6"/>
  <c r="AT624" i="6"/>
  <c r="AS624" i="6"/>
  <c r="AR624" i="6"/>
  <c r="AQ624" i="6"/>
  <c r="AP624" i="6"/>
  <c r="AO624" i="6"/>
  <c r="AN624" i="6"/>
  <c r="AM624" i="6"/>
  <c r="AI624" i="6"/>
  <c r="AH624" i="6"/>
  <c r="AG624" i="6"/>
  <c r="AF624" i="6"/>
  <c r="AE624" i="6"/>
  <c r="AD624" i="6"/>
  <c r="AC624" i="6"/>
  <c r="AB624" i="6"/>
  <c r="AA624" i="6"/>
  <c r="W624" i="6"/>
  <c r="V624" i="6"/>
  <c r="U624" i="6"/>
  <c r="T624" i="6"/>
  <c r="S624" i="6"/>
  <c r="O624" i="6"/>
  <c r="CE623" i="6"/>
  <c r="CD623" i="6"/>
  <c r="CC623" i="6"/>
  <c r="BE623" i="6" s="1"/>
  <c r="CB623" i="6"/>
  <c r="CA623" i="6"/>
  <c r="BC623" i="6" s="1"/>
  <c r="BZ623" i="6"/>
  <c r="R623" i="6" s="1"/>
  <c r="BY623" i="6"/>
  <c r="BA623" i="6" s="1"/>
  <c r="BX623" i="6"/>
  <c r="BW623" i="6"/>
  <c r="BG623" i="6"/>
  <c r="BB623" i="6"/>
  <c r="AZ623" i="6"/>
  <c r="AY623" i="6"/>
  <c r="AU623" i="6"/>
  <c r="AT623" i="6"/>
  <c r="AS623" i="6"/>
  <c r="AR623" i="6"/>
  <c r="AQ623" i="6"/>
  <c r="AP623" i="6"/>
  <c r="AO623" i="6"/>
  <c r="AN623" i="6"/>
  <c r="AM623" i="6"/>
  <c r="AI623" i="6"/>
  <c r="AH623" i="6"/>
  <c r="AG623" i="6"/>
  <c r="AF623" i="6"/>
  <c r="AE623" i="6"/>
  <c r="AD623" i="6"/>
  <c r="AC623" i="6"/>
  <c r="AB623" i="6"/>
  <c r="AA623" i="6"/>
  <c r="U623" i="6"/>
  <c r="Q623" i="6"/>
  <c r="P623" i="6"/>
  <c r="O623" i="6"/>
  <c r="CE622" i="6"/>
  <c r="CD622" i="6"/>
  <c r="CC622" i="6"/>
  <c r="CB622" i="6"/>
  <c r="CA622" i="6"/>
  <c r="BZ622" i="6"/>
  <c r="BY622" i="6"/>
  <c r="BX622" i="6"/>
  <c r="BW622" i="6"/>
  <c r="AY622" i="6" s="1"/>
  <c r="BF622" i="6"/>
  <c r="BE622" i="6"/>
  <c r="BD622" i="6"/>
  <c r="BA622" i="6"/>
  <c r="AZ622" i="6"/>
  <c r="AU622" i="6"/>
  <c r="AT622" i="6"/>
  <c r="AS622" i="6"/>
  <c r="AR622" i="6"/>
  <c r="AQ622" i="6"/>
  <c r="AP622" i="6"/>
  <c r="AO622" i="6"/>
  <c r="AN622" i="6"/>
  <c r="AM622" i="6"/>
  <c r="AI622" i="6"/>
  <c r="AH622" i="6"/>
  <c r="AG622" i="6"/>
  <c r="AF622" i="6"/>
  <c r="AE622" i="6"/>
  <c r="AD622" i="6"/>
  <c r="AC622" i="6"/>
  <c r="AB622" i="6"/>
  <c r="AA622" i="6"/>
  <c r="W622" i="6"/>
  <c r="V622" i="6"/>
  <c r="U622" i="6"/>
  <c r="T622" i="6"/>
  <c r="S622" i="6"/>
  <c r="O622" i="6"/>
  <c r="CE621" i="6"/>
  <c r="CD621" i="6"/>
  <c r="BF621" i="6" s="1"/>
  <c r="CC621" i="6"/>
  <c r="BE621" i="6" s="1"/>
  <c r="CB621" i="6"/>
  <c r="CA621" i="6"/>
  <c r="BC621" i="6" s="1"/>
  <c r="BZ621" i="6"/>
  <c r="BY621" i="6"/>
  <c r="BA621" i="6" s="1"/>
  <c r="BX621" i="6"/>
  <c r="BW621" i="6"/>
  <c r="BG621" i="6"/>
  <c r="BB621" i="6"/>
  <c r="AY621" i="6"/>
  <c r="AU621" i="6"/>
  <c r="AT621" i="6"/>
  <c r="AS621" i="6"/>
  <c r="AR621" i="6"/>
  <c r="AQ621" i="6"/>
  <c r="AP621" i="6"/>
  <c r="AO621" i="6"/>
  <c r="AN621" i="6"/>
  <c r="AM621" i="6"/>
  <c r="AI621" i="6"/>
  <c r="AH621" i="6"/>
  <c r="AG621" i="6"/>
  <c r="AF621" i="6"/>
  <c r="AE621" i="6"/>
  <c r="AD621" i="6"/>
  <c r="AC621" i="6"/>
  <c r="AB621" i="6"/>
  <c r="AA621" i="6"/>
  <c r="U621" i="6"/>
  <c r="O621" i="6"/>
  <c r="CE620" i="6"/>
  <c r="BG620" i="6" s="1"/>
  <c r="CD620" i="6"/>
  <c r="CC620" i="6"/>
  <c r="CB620" i="6"/>
  <c r="CA620" i="6"/>
  <c r="BZ620" i="6"/>
  <c r="BB620" i="6" s="1"/>
  <c r="BY620" i="6"/>
  <c r="BX620" i="6"/>
  <c r="BW620" i="6"/>
  <c r="AY620" i="6" s="1"/>
  <c r="BF620" i="6"/>
  <c r="BE620" i="6"/>
  <c r="BD620" i="6"/>
  <c r="BC620" i="6"/>
  <c r="BA620" i="6"/>
  <c r="AZ620" i="6"/>
  <c r="AU620" i="6"/>
  <c r="AT620" i="6"/>
  <c r="AS620" i="6"/>
  <c r="AR620" i="6"/>
  <c r="AQ620" i="6"/>
  <c r="AP620" i="6"/>
  <c r="AO620" i="6"/>
  <c r="AN620" i="6"/>
  <c r="AM620" i="6"/>
  <c r="AI620" i="6"/>
  <c r="AH620" i="6"/>
  <c r="AG620" i="6"/>
  <c r="AF620" i="6"/>
  <c r="AE620" i="6"/>
  <c r="AD620" i="6"/>
  <c r="AC620" i="6"/>
  <c r="AB620" i="6"/>
  <c r="AA620" i="6"/>
  <c r="W620" i="6"/>
  <c r="V620" i="6"/>
  <c r="U620" i="6"/>
  <c r="T620" i="6"/>
  <c r="S620" i="6"/>
  <c r="O620" i="6"/>
  <c r="CE619" i="6"/>
  <c r="CD619" i="6"/>
  <c r="CC619" i="6"/>
  <c r="BE619" i="6" s="1"/>
  <c r="CB619" i="6"/>
  <c r="CA619" i="6"/>
  <c r="BC619" i="6" s="1"/>
  <c r="BZ619" i="6"/>
  <c r="R619" i="6" s="1"/>
  <c r="BY619" i="6"/>
  <c r="BA619" i="6" s="1"/>
  <c r="BX619" i="6"/>
  <c r="BW619" i="6"/>
  <c r="BG619" i="6"/>
  <c r="BB619" i="6"/>
  <c r="AZ619" i="6"/>
  <c r="AY619" i="6"/>
  <c r="AU619" i="6"/>
  <c r="AT619" i="6"/>
  <c r="AS619" i="6"/>
  <c r="AR619" i="6"/>
  <c r="AQ619" i="6"/>
  <c r="AP619" i="6"/>
  <c r="AO619" i="6"/>
  <c r="AN619" i="6"/>
  <c r="AM619" i="6"/>
  <c r="AI619" i="6"/>
  <c r="AH619" i="6"/>
  <c r="AG619" i="6"/>
  <c r="AF619" i="6"/>
  <c r="AE619" i="6"/>
  <c r="AD619" i="6"/>
  <c r="AC619" i="6"/>
  <c r="AB619" i="6"/>
  <c r="AA619" i="6"/>
  <c r="U619" i="6"/>
  <c r="Q619" i="6"/>
  <c r="P619" i="6"/>
  <c r="O619" i="6"/>
  <c r="CE618" i="6"/>
  <c r="CD618" i="6"/>
  <c r="CC618" i="6"/>
  <c r="CB618" i="6"/>
  <c r="CA618" i="6"/>
  <c r="BZ618" i="6"/>
  <c r="BY618" i="6"/>
  <c r="BX618" i="6"/>
  <c r="BW618" i="6"/>
  <c r="AY618" i="6" s="1"/>
  <c r="BF618" i="6"/>
  <c r="BE618" i="6"/>
  <c r="BD618" i="6"/>
  <c r="BA618" i="6"/>
  <c r="AZ618" i="6"/>
  <c r="AU618" i="6"/>
  <c r="AT618" i="6"/>
  <c r="AS618" i="6"/>
  <c r="AR618" i="6"/>
  <c r="AQ618" i="6"/>
  <c r="AP618" i="6"/>
  <c r="AO618" i="6"/>
  <c r="AN618" i="6"/>
  <c r="AM618" i="6"/>
  <c r="AI618" i="6"/>
  <c r="AH618" i="6"/>
  <c r="AG618" i="6"/>
  <c r="AF618" i="6"/>
  <c r="AE618" i="6"/>
  <c r="AD618" i="6"/>
  <c r="AC618" i="6"/>
  <c r="AB618" i="6"/>
  <c r="AA618" i="6"/>
  <c r="W618" i="6"/>
  <c r="V618" i="6"/>
  <c r="U618" i="6"/>
  <c r="T618" i="6"/>
  <c r="S618" i="6"/>
  <c r="O618" i="6"/>
  <c r="CE617" i="6"/>
  <c r="BG617" i="6" s="1"/>
  <c r="CD617" i="6"/>
  <c r="CC617" i="6"/>
  <c r="BE617" i="6" s="1"/>
  <c r="CB617" i="6"/>
  <c r="BD617" i="6" s="1"/>
  <c r="CA617" i="6"/>
  <c r="BC617" i="6" s="1"/>
  <c r="BZ617" i="6"/>
  <c r="BY617" i="6"/>
  <c r="Q617" i="6" s="1"/>
  <c r="BX617" i="6"/>
  <c r="AZ617" i="6" s="1"/>
  <c r="BW617" i="6"/>
  <c r="BF617" i="6"/>
  <c r="BB617" i="6"/>
  <c r="BA617" i="6"/>
  <c r="AY617" i="6"/>
  <c r="AU617" i="6"/>
  <c r="AT617" i="6"/>
  <c r="AS617" i="6"/>
  <c r="AR617" i="6"/>
  <c r="AQ617" i="6"/>
  <c r="AP617" i="6"/>
  <c r="AO617" i="6"/>
  <c r="AN617" i="6"/>
  <c r="AM617" i="6"/>
  <c r="AI617" i="6"/>
  <c r="AH617" i="6"/>
  <c r="AG617" i="6"/>
  <c r="AF617" i="6"/>
  <c r="AE617" i="6"/>
  <c r="AD617" i="6"/>
  <c r="AC617" i="6"/>
  <c r="AB617" i="6"/>
  <c r="AA617" i="6"/>
  <c r="T617" i="6"/>
  <c r="S617" i="6"/>
  <c r="R617" i="6"/>
  <c r="O617" i="6"/>
  <c r="CE616" i="6"/>
  <c r="CD616" i="6"/>
  <c r="CC616" i="6"/>
  <c r="CB616" i="6"/>
  <c r="CA616" i="6"/>
  <c r="BZ616" i="6"/>
  <c r="BY616" i="6"/>
  <c r="BX616" i="6"/>
  <c r="BW616" i="6"/>
  <c r="AY616" i="6" s="1"/>
  <c r="BB616" i="6"/>
  <c r="AU616" i="6"/>
  <c r="AT616" i="6"/>
  <c r="AS616" i="6"/>
  <c r="AR616" i="6"/>
  <c r="AQ616" i="6"/>
  <c r="AP616" i="6"/>
  <c r="AO616" i="6"/>
  <c r="AN616" i="6"/>
  <c r="AM616" i="6"/>
  <c r="AI616" i="6"/>
  <c r="AH616" i="6"/>
  <c r="AG616" i="6"/>
  <c r="AF616" i="6"/>
  <c r="AE616" i="6"/>
  <c r="AD616" i="6"/>
  <c r="AC616" i="6"/>
  <c r="AB616" i="6"/>
  <c r="AA616" i="6"/>
  <c r="V616" i="6"/>
  <c r="U616" i="6"/>
  <c r="T616" i="6"/>
  <c r="S616" i="6"/>
  <c r="CE615" i="6"/>
  <c r="BG615" i="6" s="1"/>
  <c r="CD615" i="6"/>
  <c r="BF615" i="6" s="1"/>
  <c r="CC615" i="6"/>
  <c r="BE615" i="6" s="1"/>
  <c r="CB615" i="6"/>
  <c r="BD615" i="6" s="1"/>
  <c r="CA615" i="6"/>
  <c r="BC615" i="6" s="1"/>
  <c r="BZ615" i="6"/>
  <c r="BY615" i="6"/>
  <c r="BX615" i="6"/>
  <c r="BW615" i="6"/>
  <c r="BB615" i="6"/>
  <c r="BA615" i="6"/>
  <c r="AZ615" i="6"/>
  <c r="AY615" i="6"/>
  <c r="AU615" i="6"/>
  <c r="AT615" i="6"/>
  <c r="AS615" i="6"/>
  <c r="AR615" i="6"/>
  <c r="AQ615" i="6"/>
  <c r="AP615" i="6"/>
  <c r="AO615" i="6"/>
  <c r="AN615" i="6"/>
  <c r="AM615" i="6"/>
  <c r="AI615" i="6"/>
  <c r="AH615" i="6"/>
  <c r="AG615" i="6"/>
  <c r="AF615" i="6"/>
  <c r="AE615" i="6"/>
  <c r="AD615" i="6"/>
  <c r="AC615" i="6"/>
  <c r="AB615" i="6"/>
  <c r="AA615" i="6"/>
  <c r="R615" i="6"/>
  <c r="Q615" i="6"/>
  <c r="P615" i="6"/>
  <c r="O615" i="6"/>
  <c r="CE614" i="6"/>
  <c r="CD614" i="6"/>
  <c r="BF614" i="6" s="1"/>
  <c r="CC614" i="6"/>
  <c r="CB614" i="6"/>
  <c r="CA614" i="6"/>
  <c r="BZ614" i="6"/>
  <c r="BY614" i="6"/>
  <c r="BX614" i="6"/>
  <c r="BW614" i="6"/>
  <c r="AY614" i="6" s="1"/>
  <c r="BB614" i="6"/>
  <c r="BA614" i="6"/>
  <c r="AZ614" i="6"/>
  <c r="AU614" i="6"/>
  <c r="AT614" i="6"/>
  <c r="AS614" i="6"/>
  <c r="AR614" i="6"/>
  <c r="AQ614" i="6"/>
  <c r="AP614" i="6"/>
  <c r="AO614" i="6"/>
  <c r="AN614" i="6"/>
  <c r="AM614" i="6"/>
  <c r="AI614" i="6"/>
  <c r="AH614" i="6"/>
  <c r="AG614" i="6"/>
  <c r="AF614" i="6"/>
  <c r="AE614" i="6"/>
  <c r="AD614" i="6"/>
  <c r="AC614" i="6"/>
  <c r="AB614" i="6"/>
  <c r="AA614" i="6"/>
  <c r="W614" i="6"/>
  <c r="U614" i="6"/>
  <c r="T614" i="6"/>
  <c r="S614" i="6"/>
  <c r="O614" i="6"/>
  <c r="CE613" i="6"/>
  <c r="BG613" i="6" s="1"/>
  <c r="CD613" i="6"/>
  <c r="CC613" i="6"/>
  <c r="BE613" i="6" s="1"/>
  <c r="CB613" i="6"/>
  <c r="CA613" i="6"/>
  <c r="S613" i="6" s="1"/>
  <c r="BZ613" i="6"/>
  <c r="R613" i="6" s="1"/>
  <c r="BY613" i="6"/>
  <c r="BX613" i="6"/>
  <c r="BW613" i="6"/>
  <c r="BF613" i="6"/>
  <c r="BC613" i="6"/>
  <c r="BB613" i="6"/>
  <c r="BA613" i="6"/>
  <c r="AZ613" i="6"/>
  <c r="AY613" i="6"/>
  <c r="AU613" i="6"/>
  <c r="AT613" i="6"/>
  <c r="AS613" i="6"/>
  <c r="AR613" i="6"/>
  <c r="AQ613" i="6"/>
  <c r="AP613" i="6"/>
  <c r="AO613" i="6"/>
  <c r="AN613" i="6"/>
  <c r="AM613" i="6"/>
  <c r="AI613" i="6"/>
  <c r="AH613" i="6"/>
  <c r="AG613" i="6"/>
  <c r="AF613" i="6"/>
  <c r="AE613" i="6"/>
  <c r="AD613" i="6"/>
  <c r="AC613" i="6"/>
  <c r="AB613" i="6"/>
  <c r="AA613" i="6"/>
  <c r="V613" i="6"/>
  <c r="U613" i="6"/>
  <c r="T613" i="6"/>
  <c r="Q613" i="6"/>
  <c r="P613" i="6"/>
  <c r="O613" i="6"/>
  <c r="CE612" i="6"/>
  <c r="W612" i="6" s="1"/>
  <c r="CD612" i="6"/>
  <c r="V612" i="6" s="1"/>
  <c r="CC612" i="6"/>
  <c r="CB612" i="6"/>
  <c r="BD612" i="6" s="1"/>
  <c r="CA612" i="6"/>
  <c r="BC612" i="6" s="1"/>
  <c r="BZ612" i="6"/>
  <c r="BY612" i="6"/>
  <c r="BX612" i="6"/>
  <c r="P612" i="6" s="1"/>
  <c r="BW612" i="6"/>
  <c r="AY612" i="6" s="1"/>
  <c r="BG612" i="6"/>
  <c r="BF612" i="6"/>
  <c r="BE612" i="6"/>
  <c r="AZ612" i="6"/>
  <c r="AU612" i="6"/>
  <c r="AT612" i="6"/>
  <c r="AS612" i="6"/>
  <c r="AR612" i="6"/>
  <c r="AQ612" i="6"/>
  <c r="AP612" i="6"/>
  <c r="AO612" i="6"/>
  <c r="AN612" i="6"/>
  <c r="AM612" i="6"/>
  <c r="AI612" i="6"/>
  <c r="AH612" i="6"/>
  <c r="AG612" i="6"/>
  <c r="AF612" i="6"/>
  <c r="AE612" i="6"/>
  <c r="AD612" i="6"/>
  <c r="AC612" i="6"/>
  <c r="AB612" i="6"/>
  <c r="AA612" i="6"/>
  <c r="U612" i="6"/>
  <c r="T612" i="6"/>
  <c r="O612" i="6"/>
  <c r="CE611" i="6"/>
  <c r="CD611" i="6"/>
  <c r="BF611" i="6" s="1"/>
  <c r="CC611" i="6"/>
  <c r="BE611" i="6" s="1"/>
  <c r="CB611" i="6"/>
  <c r="CA611" i="6"/>
  <c r="BC611" i="6" s="1"/>
  <c r="BZ611" i="6"/>
  <c r="BY611" i="6"/>
  <c r="BA611" i="6" s="1"/>
  <c r="BX611" i="6"/>
  <c r="BW611" i="6"/>
  <c r="AZ611" i="6"/>
  <c r="AY611" i="6"/>
  <c r="AU611" i="6"/>
  <c r="AT611" i="6"/>
  <c r="AS611" i="6"/>
  <c r="AR611" i="6"/>
  <c r="AQ611" i="6"/>
  <c r="AP611" i="6"/>
  <c r="AO611" i="6"/>
  <c r="AN611" i="6"/>
  <c r="AM611" i="6"/>
  <c r="AI611" i="6"/>
  <c r="AH611" i="6"/>
  <c r="AG611" i="6"/>
  <c r="AF611" i="6"/>
  <c r="AE611" i="6"/>
  <c r="AD611" i="6"/>
  <c r="AC611" i="6"/>
  <c r="AB611" i="6"/>
  <c r="AA611" i="6"/>
  <c r="W611" i="6"/>
  <c r="S611" i="6"/>
  <c r="R611" i="6"/>
  <c r="Q611" i="6"/>
  <c r="CE610" i="6"/>
  <c r="BG610" i="6" s="1"/>
  <c r="CD610" i="6"/>
  <c r="CC610" i="6"/>
  <c r="CB610" i="6"/>
  <c r="CA610" i="6"/>
  <c r="BZ610" i="6"/>
  <c r="BB610" i="6" s="1"/>
  <c r="BY610" i="6"/>
  <c r="BX610" i="6"/>
  <c r="AZ610" i="6" s="1"/>
  <c r="BW610" i="6"/>
  <c r="BC610" i="6" s="1"/>
  <c r="BE610" i="6"/>
  <c r="BD610" i="6"/>
  <c r="AU610" i="6"/>
  <c r="AT610" i="6"/>
  <c r="AS610" i="6"/>
  <c r="AR610" i="6"/>
  <c r="AQ610" i="6"/>
  <c r="AP610" i="6"/>
  <c r="AO610" i="6"/>
  <c r="AN610" i="6"/>
  <c r="AM610" i="6"/>
  <c r="AI610" i="6"/>
  <c r="AH610" i="6"/>
  <c r="AG610" i="6"/>
  <c r="AF610" i="6"/>
  <c r="AE610" i="6"/>
  <c r="AD610" i="6"/>
  <c r="AC610" i="6"/>
  <c r="AB610" i="6"/>
  <c r="AA610" i="6"/>
  <c r="W610" i="6"/>
  <c r="S610" i="6"/>
  <c r="R610" i="6"/>
  <c r="Q610" i="6"/>
  <c r="CE609" i="6"/>
  <c r="CD609" i="6"/>
  <c r="BF609" i="6" s="1"/>
  <c r="CC609" i="6"/>
  <c r="BE609" i="6" s="1"/>
  <c r="CB609" i="6"/>
  <c r="CA609" i="6"/>
  <c r="BC609" i="6" s="1"/>
  <c r="BZ609" i="6"/>
  <c r="BY609" i="6"/>
  <c r="BA609" i="6" s="1"/>
  <c r="BX609" i="6"/>
  <c r="BW609" i="6"/>
  <c r="AY609" i="6"/>
  <c r="AU609" i="6"/>
  <c r="AT609" i="6"/>
  <c r="AS609" i="6"/>
  <c r="AR609" i="6"/>
  <c r="AQ609" i="6"/>
  <c r="AP609" i="6"/>
  <c r="AO609" i="6"/>
  <c r="AN609" i="6"/>
  <c r="AM609" i="6"/>
  <c r="AI609" i="6"/>
  <c r="AH609" i="6"/>
  <c r="AG609" i="6"/>
  <c r="AF609" i="6"/>
  <c r="AE609" i="6"/>
  <c r="AD609" i="6"/>
  <c r="AC609" i="6"/>
  <c r="AB609" i="6"/>
  <c r="AA609" i="6"/>
  <c r="W609" i="6"/>
  <c r="S609" i="6"/>
  <c r="R609" i="6"/>
  <c r="Q609" i="6"/>
  <c r="CE608" i="6"/>
  <c r="BG608" i="6" s="1"/>
  <c r="CD608" i="6"/>
  <c r="CC608" i="6"/>
  <c r="CB608" i="6"/>
  <c r="T608" i="6" s="1"/>
  <c r="CA608" i="6"/>
  <c r="BZ608" i="6"/>
  <c r="BY608" i="6"/>
  <c r="BX608" i="6"/>
  <c r="BW608" i="6"/>
  <c r="BC608" i="6" s="1"/>
  <c r="BE608" i="6"/>
  <c r="BD608" i="6"/>
  <c r="AU608" i="6"/>
  <c r="AT608" i="6"/>
  <c r="AS608" i="6"/>
  <c r="AR608" i="6"/>
  <c r="AQ608" i="6"/>
  <c r="AP608" i="6"/>
  <c r="AO608" i="6"/>
  <c r="AN608" i="6"/>
  <c r="AM608" i="6"/>
  <c r="AI608" i="6"/>
  <c r="AH608" i="6"/>
  <c r="AG608" i="6"/>
  <c r="AF608" i="6"/>
  <c r="AE608" i="6"/>
  <c r="AD608" i="6"/>
  <c r="AC608" i="6"/>
  <c r="AB608" i="6"/>
  <c r="AA608" i="6"/>
  <c r="W608" i="6"/>
  <c r="S608" i="6"/>
  <c r="R608" i="6"/>
  <c r="Q608" i="6"/>
  <c r="CE607" i="6"/>
  <c r="CD607" i="6"/>
  <c r="CC607" i="6"/>
  <c r="BE607" i="6" s="1"/>
  <c r="CB607" i="6"/>
  <c r="CA607" i="6"/>
  <c r="BC607" i="6" s="1"/>
  <c r="BZ607" i="6"/>
  <c r="BY607" i="6"/>
  <c r="BA607" i="6" s="1"/>
  <c r="BX607" i="6"/>
  <c r="BW607" i="6"/>
  <c r="AY607" i="6"/>
  <c r="AU607" i="6"/>
  <c r="AT607" i="6"/>
  <c r="AS607" i="6"/>
  <c r="AR607" i="6"/>
  <c r="AQ607" i="6"/>
  <c r="AP607" i="6"/>
  <c r="AO607" i="6"/>
  <c r="AN607" i="6"/>
  <c r="AM607" i="6"/>
  <c r="AI607" i="6"/>
  <c r="AH607" i="6"/>
  <c r="AG607" i="6"/>
  <c r="AF607" i="6"/>
  <c r="AE607" i="6"/>
  <c r="AD607" i="6"/>
  <c r="AC607" i="6"/>
  <c r="AB607" i="6"/>
  <c r="AA607" i="6"/>
  <c r="W607" i="6"/>
  <c r="S607" i="6"/>
  <c r="R607" i="6"/>
  <c r="Q607" i="6"/>
  <c r="CE606" i="6"/>
  <c r="BG606" i="6" s="1"/>
  <c r="CD606" i="6"/>
  <c r="CC606" i="6"/>
  <c r="CB606" i="6"/>
  <c r="CA606" i="6"/>
  <c r="BZ606" i="6"/>
  <c r="BY606" i="6"/>
  <c r="BX606" i="6"/>
  <c r="BW606" i="6"/>
  <c r="BC606" i="6" s="1"/>
  <c r="BE606" i="6"/>
  <c r="BD606" i="6"/>
  <c r="AU606" i="6"/>
  <c r="AT606" i="6"/>
  <c r="AS606" i="6"/>
  <c r="AR606" i="6"/>
  <c r="AQ606" i="6"/>
  <c r="AP606" i="6"/>
  <c r="AO606" i="6"/>
  <c r="AN606" i="6"/>
  <c r="AM606" i="6"/>
  <c r="AI606" i="6"/>
  <c r="AH606" i="6"/>
  <c r="AG606" i="6"/>
  <c r="AF606" i="6"/>
  <c r="AE606" i="6"/>
  <c r="AD606" i="6"/>
  <c r="AC606" i="6"/>
  <c r="AB606" i="6"/>
  <c r="AA606" i="6"/>
  <c r="W606" i="6"/>
  <c r="S606" i="6"/>
  <c r="R606" i="6"/>
  <c r="Q606" i="6"/>
  <c r="CE605" i="6"/>
  <c r="CD605" i="6"/>
  <c r="CC605" i="6"/>
  <c r="BE605" i="6" s="1"/>
  <c r="CB605" i="6"/>
  <c r="CA605" i="6"/>
  <c r="BC605" i="6" s="1"/>
  <c r="BZ605" i="6"/>
  <c r="BB605" i="6" s="1"/>
  <c r="BY605" i="6"/>
  <c r="BA605" i="6" s="1"/>
  <c r="BX605" i="6"/>
  <c r="BW605" i="6"/>
  <c r="AY605" i="6"/>
  <c r="AU605" i="6"/>
  <c r="AT605" i="6"/>
  <c r="AS605" i="6"/>
  <c r="AR605" i="6"/>
  <c r="AQ605" i="6"/>
  <c r="AP605" i="6"/>
  <c r="AO605" i="6"/>
  <c r="AN605" i="6"/>
  <c r="AM605" i="6"/>
  <c r="AI605" i="6"/>
  <c r="AH605" i="6"/>
  <c r="AG605" i="6"/>
  <c r="AF605" i="6"/>
  <c r="AE605" i="6"/>
  <c r="AD605" i="6"/>
  <c r="AC605" i="6"/>
  <c r="AB605" i="6"/>
  <c r="AA605" i="6"/>
  <c r="W605" i="6"/>
  <c r="S605" i="6"/>
  <c r="R605" i="6"/>
  <c r="Q605" i="6"/>
  <c r="CE604" i="6"/>
  <c r="BG604" i="6" s="1"/>
  <c r="CD604" i="6"/>
  <c r="CC604" i="6"/>
  <c r="CB604" i="6"/>
  <c r="CA604" i="6"/>
  <c r="BZ604" i="6"/>
  <c r="BY604" i="6"/>
  <c r="BX604" i="6"/>
  <c r="BW604" i="6"/>
  <c r="BC604" i="6" s="1"/>
  <c r="BE604" i="6"/>
  <c r="BD604" i="6"/>
  <c r="AU604" i="6"/>
  <c r="AT604" i="6"/>
  <c r="AS604" i="6"/>
  <c r="AR604" i="6"/>
  <c r="AQ604" i="6"/>
  <c r="AP604" i="6"/>
  <c r="AO604" i="6"/>
  <c r="AN604" i="6"/>
  <c r="AM604" i="6"/>
  <c r="AI604" i="6"/>
  <c r="AH604" i="6"/>
  <c r="AG604" i="6"/>
  <c r="AF604" i="6"/>
  <c r="AE604" i="6"/>
  <c r="AD604" i="6"/>
  <c r="AC604" i="6"/>
  <c r="AB604" i="6"/>
  <c r="AA604" i="6"/>
  <c r="W604" i="6"/>
  <c r="S604" i="6"/>
  <c r="R604" i="6"/>
  <c r="Q604" i="6"/>
  <c r="CE603" i="6"/>
  <c r="CD603" i="6"/>
  <c r="CC603" i="6"/>
  <c r="BE603" i="6" s="1"/>
  <c r="CB603" i="6"/>
  <c r="CA603" i="6"/>
  <c r="BC603" i="6" s="1"/>
  <c r="BZ603" i="6"/>
  <c r="BB603" i="6" s="1"/>
  <c r="BY603" i="6"/>
  <c r="BA603" i="6" s="1"/>
  <c r="BX603" i="6"/>
  <c r="BW603" i="6"/>
  <c r="AY603" i="6"/>
  <c r="AU603" i="6"/>
  <c r="AT603" i="6"/>
  <c r="AS603" i="6"/>
  <c r="AR603" i="6"/>
  <c r="AQ603" i="6"/>
  <c r="AP603" i="6"/>
  <c r="AO603" i="6"/>
  <c r="AN603" i="6"/>
  <c r="AM603" i="6"/>
  <c r="AI603" i="6"/>
  <c r="AH603" i="6"/>
  <c r="AG603" i="6"/>
  <c r="AF603" i="6"/>
  <c r="AE603" i="6"/>
  <c r="AD603" i="6"/>
  <c r="AC603" i="6"/>
  <c r="AB603" i="6"/>
  <c r="AA603" i="6"/>
  <c r="W603" i="6"/>
  <c r="S603" i="6"/>
  <c r="R603" i="6"/>
  <c r="Q603" i="6"/>
  <c r="CE602" i="6"/>
  <c r="BG602" i="6" s="1"/>
  <c r="CD602" i="6"/>
  <c r="CC602" i="6"/>
  <c r="CB602" i="6"/>
  <c r="T602" i="6" s="1"/>
  <c r="CA602" i="6"/>
  <c r="BZ602" i="6"/>
  <c r="BY602" i="6"/>
  <c r="BX602" i="6"/>
  <c r="BW602" i="6"/>
  <c r="BC602" i="6" s="1"/>
  <c r="BE602" i="6"/>
  <c r="BD602" i="6"/>
  <c r="AU602" i="6"/>
  <c r="AT602" i="6"/>
  <c r="AS602" i="6"/>
  <c r="AR602" i="6"/>
  <c r="AQ602" i="6"/>
  <c r="AP602" i="6"/>
  <c r="AO602" i="6"/>
  <c r="AN602" i="6"/>
  <c r="AM602" i="6"/>
  <c r="AI602" i="6"/>
  <c r="AH602" i="6"/>
  <c r="AG602" i="6"/>
  <c r="AF602" i="6"/>
  <c r="AE602" i="6"/>
  <c r="AD602" i="6"/>
  <c r="AC602" i="6"/>
  <c r="AB602" i="6"/>
  <c r="AA602" i="6"/>
  <c r="W602" i="6"/>
  <c r="S602" i="6"/>
  <c r="R602" i="6"/>
  <c r="Q602" i="6"/>
  <c r="CE601" i="6"/>
  <c r="CD601" i="6"/>
  <c r="CC601" i="6"/>
  <c r="BE601" i="6" s="1"/>
  <c r="CB601" i="6"/>
  <c r="CA601" i="6"/>
  <c r="BC601" i="6" s="1"/>
  <c r="BZ601" i="6"/>
  <c r="BB601" i="6" s="1"/>
  <c r="BY601" i="6"/>
  <c r="BA601" i="6" s="1"/>
  <c r="BX601" i="6"/>
  <c r="BW601" i="6"/>
  <c r="AY601" i="6"/>
  <c r="AU601" i="6"/>
  <c r="AT601" i="6"/>
  <c r="AS601" i="6"/>
  <c r="AR601" i="6"/>
  <c r="AQ601" i="6"/>
  <c r="AP601" i="6"/>
  <c r="AO601" i="6"/>
  <c r="AN601" i="6"/>
  <c r="AM601" i="6"/>
  <c r="AI601" i="6"/>
  <c r="AH601" i="6"/>
  <c r="AG601" i="6"/>
  <c r="AF601" i="6"/>
  <c r="AE601" i="6"/>
  <c r="AD601" i="6"/>
  <c r="AC601" i="6"/>
  <c r="AB601" i="6"/>
  <c r="AA601" i="6"/>
  <c r="W601" i="6"/>
  <c r="S601" i="6"/>
  <c r="R601" i="6"/>
  <c r="Q601" i="6"/>
  <c r="CE600" i="6"/>
  <c r="BG600" i="6" s="1"/>
  <c r="CD600" i="6"/>
  <c r="CC600" i="6"/>
  <c r="CB600" i="6"/>
  <c r="CA600" i="6"/>
  <c r="BZ600" i="6"/>
  <c r="BY600" i="6"/>
  <c r="BX600" i="6"/>
  <c r="BW600" i="6"/>
  <c r="BC600" i="6" s="1"/>
  <c r="BE600" i="6"/>
  <c r="BD600" i="6"/>
  <c r="AU600" i="6"/>
  <c r="AT600" i="6"/>
  <c r="AS600" i="6"/>
  <c r="AR600" i="6"/>
  <c r="AQ600" i="6"/>
  <c r="AP600" i="6"/>
  <c r="AO600" i="6"/>
  <c r="AN600" i="6"/>
  <c r="AM600" i="6"/>
  <c r="AI600" i="6"/>
  <c r="AH600" i="6"/>
  <c r="AG600" i="6"/>
  <c r="AF600" i="6"/>
  <c r="AE600" i="6"/>
  <c r="AD600" i="6"/>
  <c r="AC600" i="6"/>
  <c r="AB600" i="6"/>
  <c r="AA600" i="6"/>
  <c r="W600" i="6"/>
  <c r="S600" i="6"/>
  <c r="R600" i="6"/>
  <c r="Q600" i="6"/>
  <c r="L104" i="11" l="1"/>
  <c r="D104" i="11"/>
  <c r="N104" i="11"/>
  <c r="F104" i="11"/>
  <c r="E104" i="11"/>
  <c r="K104" i="11"/>
  <c r="M104" i="11"/>
  <c r="G104" i="11"/>
  <c r="J104" i="11"/>
  <c r="H104" i="11"/>
  <c r="M103" i="11"/>
  <c r="M102" i="11"/>
  <c r="D103" i="11"/>
  <c r="C102" i="11"/>
  <c r="F103" i="11"/>
  <c r="K103" i="11"/>
  <c r="I103" i="11"/>
  <c r="G103" i="11"/>
  <c r="L103" i="11"/>
  <c r="E102" i="11"/>
  <c r="E103" i="11"/>
  <c r="J103" i="11"/>
  <c r="H102" i="11"/>
  <c r="H103" i="11"/>
  <c r="N103" i="11"/>
  <c r="L102" i="11"/>
  <c r="G102" i="11"/>
  <c r="D102" i="11"/>
  <c r="N102" i="11"/>
  <c r="J102" i="11"/>
  <c r="I102" i="11"/>
  <c r="F102" i="11"/>
  <c r="K102" i="11"/>
  <c r="BD609" i="6"/>
  <c r="T609" i="6"/>
  <c r="BD603" i="6"/>
  <c r="T603" i="6"/>
  <c r="BA612" i="6"/>
  <c r="Q612" i="6"/>
  <c r="BD607" i="6"/>
  <c r="T607" i="6"/>
  <c r="BD601" i="6"/>
  <c r="T601" i="6"/>
  <c r="BD611" i="6"/>
  <c r="T611" i="6"/>
  <c r="BD605" i="6"/>
  <c r="T605" i="6"/>
  <c r="P625" i="6"/>
  <c r="BF600" i="6"/>
  <c r="AZ601" i="6"/>
  <c r="BF602" i="6"/>
  <c r="BF604" i="6"/>
  <c r="R635" i="6"/>
  <c r="BF636" i="6"/>
  <c r="V627" i="6"/>
  <c r="BB642" i="6"/>
  <c r="R642" i="6"/>
  <c r="R612" i="6"/>
  <c r="AZ621" i="6"/>
  <c r="AZ625" i="6"/>
  <c r="S631" i="6"/>
  <c r="BC631" i="6"/>
  <c r="AZ603" i="6"/>
  <c r="BF606" i="6"/>
  <c r="AZ607" i="6"/>
  <c r="W613" i="6"/>
  <c r="BD613" i="6"/>
  <c r="BC614" i="6"/>
  <c r="P614" i="6"/>
  <c r="S615" i="6"/>
  <c r="W616" i="6"/>
  <c r="BE616" i="6"/>
  <c r="R616" i="6"/>
  <c r="U617" i="6"/>
  <c r="R621" i="6"/>
  <c r="R625" i="6"/>
  <c r="BA628" i="6"/>
  <c r="U629" i="6"/>
  <c r="Q631" i="6"/>
  <c r="BB633" i="6"/>
  <c r="S633" i="6"/>
  <c r="BC633" i="6"/>
  <c r="S635" i="6"/>
  <c r="BC635" i="6"/>
  <c r="BB644" i="6"/>
  <c r="R644" i="6"/>
  <c r="R618" i="6"/>
  <c r="V619" i="6"/>
  <c r="R622" i="6"/>
  <c r="R626" i="6"/>
  <c r="T629" i="6"/>
  <c r="BD629" i="6"/>
  <c r="BC616" i="6"/>
  <c r="P616" i="6"/>
  <c r="BF610" i="6"/>
  <c r="BD616" i="6"/>
  <c r="Q616" i="6"/>
  <c r="Q621" i="6"/>
  <c r="O600" i="6"/>
  <c r="U601" i="6"/>
  <c r="O602" i="6"/>
  <c r="U603" i="6"/>
  <c r="O604" i="6"/>
  <c r="U605" i="6"/>
  <c r="O606" i="6"/>
  <c r="U607" i="6"/>
  <c r="BB607" i="6"/>
  <c r="O608" i="6"/>
  <c r="U609" i="6"/>
  <c r="BB609" i="6"/>
  <c r="O610" i="6"/>
  <c r="U611" i="6"/>
  <c r="BB611" i="6"/>
  <c r="V614" i="6"/>
  <c r="BD614" i="6"/>
  <c r="Q614" i="6"/>
  <c r="T615" i="6"/>
  <c r="BF616" i="6"/>
  <c r="P620" i="6"/>
  <c r="S621" i="6"/>
  <c r="T621" i="6"/>
  <c r="BD621" i="6"/>
  <c r="P624" i="6"/>
  <c r="S625" i="6"/>
  <c r="T625" i="6"/>
  <c r="BD625" i="6"/>
  <c r="R631" i="6"/>
  <c r="P633" i="6"/>
  <c r="T633" i="6"/>
  <c r="BD633" i="6"/>
  <c r="BB635" i="6"/>
  <c r="T635" i="6"/>
  <c r="BD635" i="6"/>
  <c r="R638" i="6"/>
  <c r="V623" i="6"/>
  <c r="P621" i="6"/>
  <c r="BB631" i="6"/>
  <c r="AZ605" i="6"/>
  <c r="BF608" i="6"/>
  <c r="AZ609" i="6"/>
  <c r="Q625" i="6"/>
  <c r="T631" i="6"/>
  <c r="BD631" i="6"/>
  <c r="P600" i="6"/>
  <c r="V601" i="6"/>
  <c r="P602" i="6"/>
  <c r="V603" i="6"/>
  <c r="P604" i="6"/>
  <c r="V605" i="6"/>
  <c r="P606" i="6"/>
  <c r="V607" i="6"/>
  <c r="P608" i="6"/>
  <c r="V609" i="6"/>
  <c r="P610" i="6"/>
  <c r="V611" i="6"/>
  <c r="BE614" i="6"/>
  <c r="R614" i="6"/>
  <c r="U615" i="6"/>
  <c r="BG616" i="6"/>
  <c r="BG618" i="6"/>
  <c r="BG622" i="6"/>
  <c r="BG626" i="6"/>
  <c r="BC628" i="6"/>
  <c r="R628" i="6"/>
  <c r="Q633" i="6"/>
  <c r="T637" i="6"/>
  <c r="BD637" i="6"/>
  <c r="V617" i="6"/>
  <c r="R620" i="6"/>
  <c r="V621" i="6"/>
  <c r="R624" i="6"/>
  <c r="V625" i="6"/>
  <c r="BD628" i="6"/>
  <c r="R633" i="6"/>
  <c r="P635" i="6"/>
  <c r="R639" i="6"/>
  <c r="BB646" i="6"/>
  <c r="R646" i="6"/>
  <c r="AY600" i="6"/>
  <c r="AY602" i="6"/>
  <c r="AY604" i="6"/>
  <c r="AY606" i="6"/>
  <c r="AY608" i="6"/>
  <c r="AY610" i="6"/>
  <c r="S612" i="6"/>
  <c r="BG614" i="6"/>
  <c r="W617" i="6"/>
  <c r="BE628" i="6"/>
  <c r="R630" i="6"/>
  <c r="Q635" i="6"/>
  <c r="BF601" i="6"/>
  <c r="AZ602" i="6"/>
  <c r="BF603" i="6"/>
  <c r="AZ604" i="6"/>
  <c r="BF605" i="6"/>
  <c r="BF607" i="6"/>
  <c r="AZ608" i="6"/>
  <c r="BB612" i="6"/>
  <c r="V615" i="6"/>
  <c r="T600" i="6"/>
  <c r="BA600" i="6"/>
  <c r="BG601" i="6"/>
  <c r="T604" i="6"/>
  <c r="BA604" i="6"/>
  <c r="BG605" i="6"/>
  <c r="T606" i="6"/>
  <c r="BA606" i="6"/>
  <c r="T610" i="6"/>
  <c r="BA610" i="6"/>
  <c r="BG611" i="6"/>
  <c r="W615" i="6"/>
  <c r="BF619" i="6"/>
  <c r="BF623" i="6"/>
  <c r="BF627" i="6"/>
  <c r="BF628" i="6"/>
  <c r="W630" i="6"/>
  <c r="BC632" i="6"/>
  <c r="R632" i="6"/>
  <c r="BB639" i="6"/>
  <c r="BB640" i="6"/>
  <c r="R640" i="6"/>
  <c r="AZ600" i="6"/>
  <c r="AZ606" i="6"/>
  <c r="BA602" i="6"/>
  <c r="BG603" i="6"/>
  <c r="BG607" i="6"/>
  <c r="BA608" i="6"/>
  <c r="BG609" i="6"/>
  <c r="U600" i="6"/>
  <c r="BB600" i="6"/>
  <c r="O601" i="6"/>
  <c r="U602" i="6"/>
  <c r="BB602" i="6"/>
  <c r="O603" i="6"/>
  <c r="U604" i="6"/>
  <c r="BB604" i="6"/>
  <c r="O605" i="6"/>
  <c r="U606" i="6"/>
  <c r="BB606" i="6"/>
  <c r="O607" i="6"/>
  <c r="U608" i="6"/>
  <c r="BB608" i="6"/>
  <c r="O609" i="6"/>
  <c r="U610" i="6"/>
  <c r="O611" i="6"/>
  <c r="O616" i="6"/>
  <c r="AZ616" i="6"/>
  <c r="P617" i="6"/>
  <c r="BB618" i="6"/>
  <c r="P618" i="6"/>
  <c r="S619" i="6"/>
  <c r="T619" i="6"/>
  <c r="BD619" i="6"/>
  <c r="BB622" i="6"/>
  <c r="P622" i="6"/>
  <c r="S623" i="6"/>
  <c r="T623" i="6"/>
  <c r="BD623" i="6"/>
  <c r="BB626" i="6"/>
  <c r="P626" i="6"/>
  <c r="S627" i="6"/>
  <c r="T627" i="6"/>
  <c r="BD627" i="6"/>
  <c r="BG628" i="6"/>
  <c r="V632" i="6"/>
  <c r="BD632" i="6"/>
  <c r="R636" i="6"/>
  <c r="V600" i="6"/>
  <c r="P601" i="6"/>
  <c r="V602" i="6"/>
  <c r="P603" i="6"/>
  <c r="V604" i="6"/>
  <c r="P605" i="6"/>
  <c r="V606" i="6"/>
  <c r="P607" i="6"/>
  <c r="V608" i="6"/>
  <c r="P609" i="6"/>
  <c r="V610" i="6"/>
  <c r="P611" i="6"/>
  <c r="BA616" i="6"/>
  <c r="BC618" i="6"/>
  <c r="BC622" i="6"/>
  <c r="BC626" i="6"/>
  <c r="S629" i="6"/>
  <c r="BC629" i="6"/>
  <c r="W632" i="6"/>
  <c r="BE632" i="6"/>
  <c r="R634" i="6"/>
  <c r="R637" i="6"/>
  <c r="P628" i="6"/>
  <c r="V629" i="6"/>
  <c r="P630" i="6"/>
  <c r="V631" i="6"/>
  <c r="P632" i="6"/>
  <c r="V633" i="6"/>
  <c r="P634" i="6"/>
  <c r="V635" i="6"/>
  <c r="P636" i="6"/>
  <c r="V637" i="6"/>
  <c r="BC637" i="6"/>
  <c r="P638" i="6"/>
  <c r="V639" i="6"/>
  <c r="BC639" i="6"/>
  <c r="P640" i="6"/>
  <c r="V641" i="6"/>
  <c r="BC641" i="6"/>
  <c r="P642" i="6"/>
  <c r="V643" i="6"/>
  <c r="BC643" i="6"/>
  <c r="P644" i="6"/>
  <c r="V645" i="6"/>
  <c r="BC645" i="6"/>
  <c r="P646" i="6"/>
  <c r="V647" i="6"/>
  <c r="BC647" i="6"/>
  <c r="Q618" i="6"/>
  <c r="W619" i="6"/>
  <c r="Q620" i="6"/>
  <c r="W621" i="6"/>
  <c r="Q622" i="6"/>
  <c r="W623" i="6"/>
  <c r="Q624" i="6"/>
  <c r="W625" i="6"/>
  <c r="Q626" i="6"/>
  <c r="W627" i="6"/>
  <c r="Q628" i="6"/>
  <c r="W629" i="6"/>
  <c r="Q630" i="6"/>
  <c r="W631" i="6"/>
  <c r="Q632" i="6"/>
  <c r="W633" i="6"/>
  <c r="Q634" i="6"/>
  <c r="W635" i="6"/>
  <c r="Q636" i="6"/>
  <c r="W637" i="6"/>
  <c r="Q638" i="6"/>
  <c r="W639" i="6"/>
  <c r="BD639" i="6"/>
  <c r="Q640" i="6"/>
  <c r="W641" i="6"/>
  <c r="BD641" i="6"/>
  <c r="Q642" i="6"/>
  <c r="W643" i="6"/>
  <c r="BD643" i="6"/>
  <c r="Q644" i="6"/>
  <c r="W645" i="6"/>
  <c r="BD645" i="6"/>
  <c r="Q646" i="6"/>
  <c r="W647" i="6"/>
  <c r="BD647" i="6"/>
  <c r="P637" i="6"/>
  <c r="V638" i="6"/>
  <c r="R641" i="6"/>
  <c r="R643" i="6"/>
  <c r="R645" i="6"/>
  <c r="R647" i="6"/>
  <c r="S637" i="6"/>
  <c r="S639" i="6"/>
  <c r="S641" i="6"/>
  <c r="S643" i="6"/>
  <c r="S645" i="6"/>
  <c r="S647" i="6"/>
  <c r="T639" i="6"/>
  <c r="T641" i="6"/>
  <c r="T643" i="6"/>
  <c r="T645" i="6"/>
  <c r="T647" i="6"/>
  <c r="D54" i="11" l="1"/>
  <c r="E54" i="11"/>
  <c r="F54" i="11"/>
  <c r="G54" i="11"/>
  <c r="H54" i="11"/>
  <c r="I54" i="11"/>
  <c r="J54" i="11"/>
  <c r="K54" i="11"/>
  <c r="L54" i="11"/>
  <c r="D55" i="11"/>
  <c r="E55" i="11"/>
  <c r="F55" i="11"/>
  <c r="G55" i="11"/>
  <c r="H55" i="11"/>
  <c r="I55" i="11"/>
  <c r="J55" i="11"/>
  <c r="K55" i="11"/>
  <c r="L55" i="11"/>
  <c r="C55" i="11"/>
  <c r="C54" i="11"/>
  <c r="K53" i="11"/>
  <c r="C53" i="11"/>
  <c r="B51" i="11"/>
  <c r="H101" i="10"/>
  <c r="H102" i="10" s="1"/>
  <c r="H93" i="10"/>
  <c r="H94" i="10" s="1"/>
  <c r="H95" i="10" s="1"/>
  <c r="H96" i="10" s="1"/>
  <c r="H97" i="10" s="1"/>
  <c r="H98" i="10" s="1"/>
  <c r="H99" i="10" s="1"/>
  <c r="H103" i="10" l="1"/>
  <c r="H104" i="10" l="1"/>
  <c r="H105" i="10" s="1"/>
  <c r="H106" i="10" s="1"/>
  <c r="H107" i="10" s="1"/>
  <c r="H108" i="10" s="1"/>
  <c r="H109" i="10" s="1"/>
  <c r="H110" i="10" s="1"/>
  <c r="H111" i="10" s="1"/>
  <c r="H112" i="10" s="1"/>
  <c r="H113" i="10" s="1"/>
  <c r="H114" i="10" s="1"/>
  <c r="K92" i="10"/>
  <c r="K94" i="10" s="1"/>
  <c r="R69" i="11" l="1"/>
  <c r="Q39" i="11"/>
  <c r="K93" i="10"/>
  <c r="Q21" i="11" s="1"/>
  <c r="J92" i="10"/>
  <c r="J93" i="10" s="1"/>
  <c r="D4" i="12" s="1"/>
  <c r="G4" i="12"/>
  <c r="K4" i="12"/>
  <c r="I4" i="12"/>
  <c r="G15" i="12" l="1"/>
  <c r="G14" i="12"/>
  <c r="D15" i="12"/>
  <c r="D14" i="12"/>
  <c r="D16" i="12"/>
  <c r="J94" i="10"/>
  <c r="H4" i="12" s="1"/>
  <c r="I92" i="10"/>
  <c r="I93" i="10" s="1"/>
  <c r="C4" i="12" s="1"/>
  <c r="E4" i="12"/>
  <c r="K37" i="11"/>
  <c r="D38" i="11"/>
  <c r="E38" i="11"/>
  <c r="F38" i="11"/>
  <c r="G38" i="11"/>
  <c r="H38" i="11"/>
  <c r="I38" i="11"/>
  <c r="J38" i="11"/>
  <c r="K38" i="11"/>
  <c r="L38" i="11"/>
  <c r="D39" i="11"/>
  <c r="E39" i="11"/>
  <c r="F39" i="11"/>
  <c r="G39" i="11"/>
  <c r="H39" i="11"/>
  <c r="I39" i="11"/>
  <c r="J39" i="11"/>
  <c r="K39" i="11"/>
  <c r="L39" i="11"/>
  <c r="C38" i="11"/>
  <c r="C39" i="11"/>
  <c r="C37" i="11"/>
  <c r="K21" i="11"/>
  <c r="K69" i="11" s="1"/>
  <c r="D22" i="11"/>
  <c r="D70" i="11" s="1"/>
  <c r="E22" i="11"/>
  <c r="E70" i="11" s="1"/>
  <c r="F22" i="11"/>
  <c r="F70" i="11" s="1"/>
  <c r="G22" i="11"/>
  <c r="G70" i="11" s="1"/>
  <c r="H22" i="11"/>
  <c r="H70" i="11" s="1"/>
  <c r="I22" i="11"/>
  <c r="I70" i="11" s="1"/>
  <c r="J22" i="11"/>
  <c r="J70" i="11" s="1"/>
  <c r="K22" i="11"/>
  <c r="K70" i="11" s="1"/>
  <c r="L22" i="11"/>
  <c r="L70" i="11" s="1"/>
  <c r="D23" i="11"/>
  <c r="D71" i="11" s="1"/>
  <c r="E23" i="11"/>
  <c r="E71" i="11" s="1"/>
  <c r="F23" i="11"/>
  <c r="F71" i="11" s="1"/>
  <c r="G23" i="11"/>
  <c r="G71" i="11" s="1"/>
  <c r="H23" i="11"/>
  <c r="H71" i="11" s="1"/>
  <c r="I23" i="11"/>
  <c r="I71" i="11" s="1"/>
  <c r="J23" i="11"/>
  <c r="J71" i="11" s="1"/>
  <c r="K23" i="11"/>
  <c r="K71" i="11" s="1"/>
  <c r="L23" i="11"/>
  <c r="L71" i="11" s="1"/>
  <c r="C22" i="11"/>
  <c r="C70" i="11" s="1"/>
  <c r="C23" i="11"/>
  <c r="C71" i="11" s="1"/>
  <c r="C21" i="11"/>
  <c r="C69" i="11" s="1"/>
  <c r="B19" i="11"/>
  <c r="C70" i="10"/>
  <c r="C71" i="10" s="1"/>
  <c r="C72" i="10" s="1"/>
  <c r="C73" i="10" s="1"/>
  <c r="C74" i="10" s="1"/>
  <c r="C75" i="10" s="1"/>
  <c r="C76" i="10" s="1"/>
  <c r="C77" i="10" s="1"/>
  <c r="B16" i="11"/>
  <c r="F83" i="10"/>
  <c r="C15" i="12" l="1"/>
  <c r="C14" i="12"/>
  <c r="C16" i="12"/>
  <c r="E15" i="12"/>
  <c r="E14" i="12"/>
  <c r="E16" i="12"/>
  <c r="I94" i="10"/>
  <c r="J4" i="12"/>
  <c r="F4" i="12"/>
  <c r="B35" i="11"/>
  <c r="B32" i="11"/>
  <c r="B80" i="11" s="1"/>
  <c r="B64" i="11"/>
  <c r="B48" i="11"/>
  <c r="F15" i="12" l="1"/>
  <c r="F14" i="12"/>
  <c r="L5" i="11"/>
  <c r="L97" i="11" s="1"/>
  <c r="D5" i="11"/>
  <c r="A2" i="11"/>
  <c r="D92" i="10"/>
  <c r="K85" i="10"/>
  <c r="D86" i="10"/>
  <c r="E86" i="10"/>
  <c r="F86" i="10"/>
  <c r="G86" i="10"/>
  <c r="H86" i="10"/>
  <c r="I86" i="10"/>
  <c r="J86" i="10"/>
  <c r="K86" i="10"/>
  <c r="L86" i="10"/>
  <c r="C85" i="10"/>
  <c r="C86" i="10"/>
  <c r="C87" i="10"/>
  <c r="D9" i="10"/>
  <c r="L10" i="10"/>
  <c r="M10" i="10" s="1"/>
  <c r="D10" i="10"/>
  <c r="D12" i="10"/>
  <c r="C9" i="10"/>
  <c r="C13" i="10" s="1"/>
  <c r="C14" i="10" s="1"/>
  <c r="BK7" i="6"/>
  <c r="BL7" i="6"/>
  <c r="BM7" i="6"/>
  <c r="BN7" i="6"/>
  <c r="BO7" i="6"/>
  <c r="BP7" i="6"/>
  <c r="BQ7" i="6"/>
  <c r="BR7" i="6"/>
  <c r="BS7" i="6"/>
  <c r="BK8" i="6"/>
  <c r="BL8" i="6"/>
  <c r="BM8" i="6"/>
  <c r="BN8" i="6"/>
  <c r="BO8" i="6"/>
  <c r="BP8" i="6"/>
  <c r="BQ8" i="6"/>
  <c r="BR8" i="6"/>
  <c r="BS8" i="6"/>
  <c r="BK9" i="6"/>
  <c r="BL9" i="6"/>
  <c r="BM9" i="6"/>
  <c r="BN9" i="6"/>
  <c r="BO9" i="6"/>
  <c r="BP9" i="6"/>
  <c r="BQ9" i="6"/>
  <c r="BR9" i="6"/>
  <c r="BS9" i="6"/>
  <c r="BK10" i="6"/>
  <c r="BL10" i="6"/>
  <c r="BM10" i="6"/>
  <c r="BN10" i="6"/>
  <c r="BO10" i="6"/>
  <c r="BP10" i="6"/>
  <c r="BQ10" i="6"/>
  <c r="BR10" i="6"/>
  <c r="BS10" i="6"/>
  <c r="BK11" i="6"/>
  <c r="BL11" i="6"/>
  <c r="BM11" i="6"/>
  <c r="BN11" i="6"/>
  <c r="BO11" i="6"/>
  <c r="BP11" i="6"/>
  <c r="BQ11" i="6"/>
  <c r="BR11" i="6"/>
  <c r="BS11" i="6"/>
  <c r="BK12" i="6"/>
  <c r="BL12" i="6"/>
  <c r="BM12" i="6"/>
  <c r="BN12" i="6"/>
  <c r="BO12" i="6"/>
  <c r="BP12" i="6"/>
  <c r="BQ12" i="6"/>
  <c r="BR12" i="6"/>
  <c r="BS12" i="6"/>
  <c r="BK13" i="6"/>
  <c r="BL13" i="6"/>
  <c r="BM13" i="6"/>
  <c r="BN13" i="6"/>
  <c r="BO13" i="6"/>
  <c r="BP13" i="6"/>
  <c r="BQ13" i="6"/>
  <c r="BR13" i="6"/>
  <c r="BS13" i="6"/>
  <c r="BK14" i="6"/>
  <c r="BL14" i="6"/>
  <c r="BM14" i="6"/>
  <c r="BN14" i="6"/>
  <c r="BO14" i="6"/>
  <c r="BP14" i="6"/>
  <c r="BQ14" i="6"/>
  <c r="BR14" i="6"/>
  <c r="BS14" i="6"/>
  <c r="BK15" i="6"/>
  <c r="BL15" i="6"/>
  <c r="BM15" i="6"/>
  <c r="BN15" i="6"/>
  <c r="BO15" i="6"/>
  <c r="BP15" i="6"/>
  <c r="BQ15" i="6"/>
  <c r="BR15" i="6"/>
  <c r="BS15" i="6"/>
  <c r="BK16" i="6"/>
  <c r="BL16" i="6"/>
  <c r="BM16" i="6"/>
  <c r="BN16" i="6"/>
  <c r="BO16" i="6"/>
  <c r="BP16" i="6"/>
  <c r="BQ16" i="6"/>
  <c r="BR16" i="6"/>
  <c r="BS16" i="6"/>
  <c r="BK17" i="6"/>
  <c r="BL17" i="6"/>
  <c r="BM17" i="6"/>
  <c r="BN17" i="6"/>
  <c r="BO17" i="6"/>
  <c r="BP17" i="6"/>
  <c r="BQ17" i="6"/>
  <c r="BR17" i="6"/>
  <c r="BS17" i="6"/>
  <c r="BK18" i="6"/>
  <c r="BL18" i="6"/>
  <c r="BM18" i="6"/>
  <c r="BN18" i="6"/>
  <c r="BO18" i="6"/>
  <c r="BP18" i="6"/>
  <c r="BQ18" i="6"/>
  <c r="BR18" i="6"/>
  <c r="BS18" i="6"/>
  <c r="BK19" i="6"/>
  <c r="BL19" i="6"/>
  <c r="BM19" i="6"/>
  <c r="BN19" i="6"/>
  <c r="BO19" i="6"/>
  <c r="BP19" i="6"/>
  <c r="BQ19" i="6"/>
  <c r="BR19" i="6"/>
  <c r="BS19" i="6"/>
  <c r="BK20" i="6"/>
  <c r="BL20" i="6"/>
  <c r="BM20" i="6"/>
  <c r="BN20" i="6"/>
  <c r="BO20" i="6"/>
  <c r="BP20" i="6"/>
  <c r="BQ20" i="6"/>
  <c r="BR20" i="6"/>
  <c r="BS20" i="6"/>
  <c r="BK21" i="6"/>
  <c r="BL21" i="6"/>
  <c r="BM21" i="6"/>
  <c r="BN21" i="6"/>
  <c r="BO21" i="6"/>
  <c r="BP21" i="6"/>
  <c r="BQ21" i="6"/>
  <c r="BR21" i="6"/>
  <c r="BS21" i="6"/>
  <c r="BK22" i="6"/>
  <c r="BL22" i="6"/>
  <c r="BM22" i="6"/>
  <c r="BN22" i="6"/>
  <c r="BO22" i="6"/>
  <c r="BP22" i="6"/>
  <c r="BQ22" i="6"/>
  <c r="BR22" i="6"/>
  <c r="BS22" i="6"/>
  <c r="BK23" i="6"/>
  <c r="BL23" i="6"/>
  <c r="BM23" i="6"/>
  <c r="BN23" i="6"/>
  <c r="BO23" i="6"/>
  <c r="BP23" i="6"/>
  <c r="BQ23" i="6"/>
  <c r="BR23" i="6"/>
  <c r="BS23" i="6"/>
  <c r="BK24" i="6"/>
  <c r="BL24" i="6"/>
  <c r="BM24" i="6"/>
  <c r="BN24" i="6"/>
  <c r="BO24" i="6"/>
  <c r="BP24" i="6"/>
  <c r="BQ24" i="6"/>
  <c r="BR24" i="6"/>
  <c r="BS24" i="6"/>
  <c r="BK25" i="6"/>
  <c r="BL25" i="6"/>
  <c r="BM25" i="6"/>
  <c r="BN25" i="6"/>
  <c r="BO25" i="6"/>
  <c r="BP25" i="6"/>
  <c r="BQ25" i="6"/>
  <c r="BR25" i="6"/>
  <c r="BS25" i="6"/>
  <c r="BK26" i="6"/>
  <c r="BL26" i="6"/>
  <c r="BM26" i="6"/>
  <c r="BN26" i="6"/>
  <c r="BO26" i="6"/>
  <c r="BP26" i="6"/>
  <c r="BQ26" i="6"/>
  <c r="BR26" i="6"/>
  <c r="BS26" i="6"/>
  <c r="BK27" i="6"/>
  <c r="BL27" i="6"/>
  <c r="BM27" i="6"/>
  <c r="BN27" i="6"/>
  <c r="BO27" i="6"/>
  <c r="BP27" i="6"/>
  <c r="BQ27" i="6"/>
  <c r="BR27" i="6"/>
  <c r="BS27" i="6"/>
  <c r="BK28" i="6"/>
  <c r="BL28" i="6"/>
  <c r="BM28" i="6"/>
  <c r="BN28" i="6"/>
  <c r="BO28" i="6"/>
  <c r="BP28" i="6"/>
  <c r="BQ28" i="6"/>
  <c r="BR28" i="6"/>
  <c r="BS28" i="6"/>
  <c r="BK29" i="6"/>
  <c r="BL29" i="6"/>
  <c r="BM29" i="6"/>
  <c r="BN29" i="6"/>
  <c r="BO29" i="6"/>
  <c r="BP29" i="6"/>
  <c r="BQ29" i="6"/>
  <c r="BR29" i="6"/>
  <c r="BS29" i="6"/>
  <c r="BK30" i="6"/>
  <c r="BL30" i="6"/>
  <c r="BM30" i="6"/>
  <c r="BN30" i="6"/>
  <c r="BO30" i="6"/>
  <c r="BP30" i="6"/>
  <c r="BQ30" i="6"/>
  <c r="BR30" i="6"/>
  <c r="BS30" i="6"/>
  <c r="BK31" i="6"/>
  <c r="BL31" i="6"/>
  <c r="BM31" i="6"/>
  <c r="BN31" i="6"/>
  <c r="BO31" i="6"/>
  <c r="BP31" i="6"/>
  <c r="BQ31" i="6"/>
  <c r="BR31" i="6"/>
  <c r="BS31" i="6"/>
  <c r="BK32" i="6"/>
  <c r="BL32" i="6"/>
  <c r="BM32" i="6"/>
  <c r="BN32" i="6"/>
  <c r="BO32" i="6"/>
  <c r="BP32" i="6"/>
  <c r="BQ32" i="6"/>
  <c r="BR32" i="6"/>
  <c r="BS32" i="6"/>
  <c r="BK33" i="6"/>
  <c r="BL33" i="6"/>
  <c r="BM33" i="6"/>
  <c r="BN33" i="6"/>
  <c r="BO33" i="6"/>
  <c r="BP33" i="6"/>
  <c r="BQ33" i="6"/>
  <c r="BR33" i="6"/>
  <c r="BS33" i="6"/>
  <c r="BK34" i="6"/>
  <c r="BL34" i="6"/>
  <c r="BM34" i="6"/>
  <c r="BN34" i="6"/>
  <c r="BO34" i="6"/>
  <c r="BP34" i="6"/>
  <c r="BQ34" i="6"/>
  <c r="BR34" i="6"/>
  <c r="BS34" i="6"/>
  <c r="BK35" i="6"/>
  <c r="BL35" i="6"/>
  <c r="BM35" i="6"/>
  <c r="BN35" i="6"/>
  <c r="BO35" i="6"/>
  <c r="BP35" i="6"/>
  <c r="BQ35" i="6"/>
  <c r="BR35" i="6"/>
  <c r="BS35" i="6"/>
  <c r="BK36" i="6"/>
  <c r="BL36" i="6"/>
  <c r="BM36" i="6"/>
  <c r="BN36" i="6"/>
  <c r="BO36" i="6"/>
  <c r="BP36" i="6"/>
  <c r="BQ36" i="6"/>
  <c r="BR36" i="6"/>
  <c r="BS36" i="6"/>
  <c r="BK37" i="6"/>
  <c r="BL37" i="6"/>
  <c r="BM37" i="6"/>
  <c r="BN37" i="6"/>
  <c r="BO37" i="6"/>
  <c r="BP37" i="6"/>
  <c r="BQ37" i="6"/>
  <c r="BR37" i="6"/>
  <c r="BS37" i="6"/>
  <c r="BK38" i="6"/>
  <c r="BL38" i="6"/>
  <c r="BM38" i="6"/>
  <c r="BN38" i="6"/>
  <c r="BO38" i="6"/>
  <c r="BP38" i="6"/>
  <c r="BQ38" i="6"/>
  <c r="BR38" i="6"/>
  <c r="BS38" i="6"/>
  <c r="BK39" i="6"/>
  <c r="BL39" i="6"/>
  <c r="BM39" i="6"/>
  <c r="BN39" i="6"/>
  <c r="BO39" i="6"/>
  <c r="BP39" i="6"/>
  <c r="BQ39" i="6"/>
  <c r="BR39" i="6"/>
  <c r="BS39" i="6"/>
  <c r="BK40" i="6"/>
  <c r="BL40" i="6"/>
  <c r="BM40" i="6"/>
  <c r="BN40" i="6"/>
  <c r="BO40" i="6"/>
  <c r="BP40" i="6"/>
  <c r="BQ40" i="6"/>
  <c r="BR40" i="6"/>
  <c r="BS40" i="6"/>
  <c r="BK41" i="6"/>
  <c r="BL41" i="6"/>
  <c r="BM41" i="6"/>
  <c r="BN41" i="6"/>
  <c r="BO41" i="6"/>
  <c r="BP41" i="6"/>
  <c r="BQ41" i="6"/>
  <c r="BR41" i="6"/>
  <c r="BS41" i="6"/>
  <c r="BK42" i="6"/>
  <c r="BL42" i="6"/>
  <c r="BM42" i="6"/>
  <c r="BN42" i="6"/>
  <c r="BO42" i="6"/>
  <c r="BP42" i="6"/>
  <c r="BQ42" i="6"/>
  <c r="BR42" i="6"/>
  <c r="BS42" i="6"/>
  <c r="BK43" i="6"/>
  <c r="BL43" i="6"/>
  <c r="BM43" i="6"/>
  <c r="BN43" i="6"/>
  <c r="BO43" i="6"/>
  <c r="BP43" i="6"/>
  <c r="BQ43" i="6"/>
  <c r="BR43" i="6"/>
  <c r="BS43" i="6"/>
  <c r="BK44" i="6"/>
  <c r="BL44" i="6"/>
  <c r="BM44" i="6"/>
  <c r="BN44" i="6"/>
  <c r="BO44" i="6"/>
  <c r="BP44" i="6"/>
  <c r="BQ44" i="6"/>
  <c r="BR44" i="6"/>
  <c r="BS44" i="6"/>
  <c r="BK45" i="6"/>
  <c r="BL45" i="6"/>
  <c r="BM45" i="6"/>
  <c r="BN45" i="6"/>
  <c r="BO45" i="6"/>
  <c r="BP45" i="6"/>
  <c r="BQ45" i="6"/>
  <c r="BR45" i="6"/>
  <c r="BS45" i="6"/>
  <c r="BK46" i="6"/>
  <c r="BL46" i="6"/>
  <c r="BM46" i="6"/>
  <c r="BN46" i="6"/>
  <c r="BO46" i="6"/>
  <c r="BP46" i="6"/>
  <c r="BQ46" i="6"/>
  <c r="BR46" i="6"/>
  <c r="BS46" i="6"/>
  <c r="BK47" i="6"/>
  <c r="BL47" i="6"/>
  <c r="BM47" i="6"/>
  <c r="BN47" i="6"/>
  <c r="BO47" i="6"/>
  <c r="BP47" i="6"/>
  <c r="BQ47" i="6"/>
  <c r="BR47" i="6"/>
  <c r="BS47" i="6"/>
  <c r="BK48" i="6"/>
  <c r="BL48" i="6"/>
  <c r="BM48" i="6"/>
  <c r="BN48" i="6"/>
  <c r="BO48" i="6"/>
  <c r="BP48" i="6"/>
  <c r="BQ48" i="6"/>
  <c r="BR48" i="6"/>
  <c r="BS48" i="6"/>
  <c r="BK49" i="6"/>
  <c r="BL49" i="6"/>
  <c r="BM49" i="6"/>
  <c r="BN49" i="6"/>
  <c r="BO49" i="6"/>
  <c r="BP49" i="6"/>
  <c r="BQ49" i="6"/>
  <c r="BR49" i="6"/>
  <c r="BS49" i="6"/>
  <c r="BK50" i="6"/>
  <c r="BL50" i="6"/>
  <c r="BM50" i="6"/>
  <c r="BN50" i="6"/>
  <c r="BO50" i="6"/>
  <c r="BP50" i="6"/>
  <c r="BQ50" i="6"/>
  <c r="BR50" i="6"/>
  <c r="BS50" i="6"/>
  <c r="BK51" i="6"/>
  <c r="BL51" i="6"/>
  <c r="BM51" i="6"/>
  <c r="BN51" i="6"/>
  <c r="BO51" i="6"/>
  <c r="BP51" i="6"/>
  <c r="BQ51" i="6"/>
  <c r="BR51" i="6"/>
  <c r="BS51" i="6"/>
  <c r="BK52" i="6"/>
  <c r="BL52" i="6"/>
  <c r="BM52" i="6"/>
  <c r="BN52" i="6"/>
  <c r="BO52" i="6"/>
  <c r="BP52" i="6"/>
  <c r="BQ52" i="6"/>
  <c r="BR52" i="6"/>
  <c r="BS52" i="6"/>
  <c r="BK53" i="6"/>
  <c r="BL53" i="6"/>
  <c r="BM53" i="6"/>
  <c r="BN53" i="6"/>
  <c r="BO53" i="6"/>
  <c r="BP53" i="6"/>
  <c r="BQ53" i="6"/>
  <c r="BR53" i="6"/>
  <c r="BS53" i="6"/>
  <c r="BS6" i="6"/>
  <c r="BR6" i="6"/>
  <c r="BQ6" i="6"/>
  <c r="BP6" i="6"/>
  <c r="BO6" i="6"/>
  <c r="BN6" i="6"/>
  <c r="BM6" i="6"/>
  <c r="BL6" i="6"/>
  <c r="BK6" i="6"/>
  <c r="AY7" i="6"/>
  <c r="AZ7" i="6"/>
  <c r="BA7" i="6"/>
  <c r="BB7" i="6"/>
  <c r="BC7" i="6"/>
  <c r="BD7" i="6"/>
  <c r="BE7" i="6"/>
  <c r="BF7" i="6"/>
  <c r="BG7" i="6"/>
  <c r="AY8" i="6"/>
  <c r="AZ8" i="6"/>
  <c r="BA8" i="6"/>
  <c r="BB8" i="6"/>
  <c r="BC8" i="6"/>
  <c r="BD8" i="6"/>
  <c r="BE8" i="6"/>
  <c r="BF8" i="6"/>
  <c r="BG8" i="6"/>
  <c r="AY9" i="6"/>
  <c r="AZ9" i="6"/>
  <c r="BA9" i="6"/>
  <c r="BB9" i="6"/>
  <c r="BC9" i="6"/>
  <c r="BD9" i="6"/>
  <c r="BE9" i="6"/>
  <c r="BF9" i="6"/>
  <c r="BG9" i="6"/>
  <c r="AY10" i="6"/>
  <c r="AZ10" i="6"/>
  <c r="BA10" i="6"/>
  <c r="BB10" i="6"/>
  <c r="BC10" i="6"/>
  <c r="BD10" i="6"/>
  <c r="BE10" i="6"/>
  <c r="BF10" i="6"/>
  <c r="BG10" i="6"/>
  <c r="AY11" i="6"/>
  <c r="AZ11" i="6"/>
  <c r="BA11" i="6"/>
  <c r="BB11" i="6"/>
  <c r="BC11" i="6"/>
  <c r="BD11" i="6"/>
  <c r="BE11" i="6"/>
  <c r="BF11" i="6"/>
  <c r="BG11" i="6"/>
  <c r="AY12" i="6"/>
  <c r="AZ12" i="6"/>
  <c r="BA12" i="6"/>
  <c r="BB12" i="6"/>
  <c r="BC12" i="6"/>
  <c r="BD12" i="6"/>
  <c r="BE12" i="6"/>
  <c r="BF12" i="6"/>
  <c r="BG12" i="6"/>
  <c r="AY13" i="6"/>
  <c r="AZ13" i="6"/>
  <c r="BA13" i="6"/>
  <c r="BB13" i="6"/>
  <c r="BC13" i="6"/>
  <c r="BD13" i="6"/>
  <c r="BE13" i="6"/>
  <c r="BF13" i="6"/>
  <c r="BG13" i="6"/>
  <c r="AY14" i="6"/>
  <c r="AZ14" i="6"/>
  <c r="BA14" i="6"/>
  <c r="BB14" i="6"/>
  <c r="BC14" i="6"/>
  <c r="BD14" i="6"/>
  <c r="BE14" i="6"/>
  <c r="BF14" i="6"/>
  <c r="BG14" i="6"/>
  <c r="AY15" i="6"/>
  <c r="AZ15" i="6"/>
  <c r="BA15" i="6"/>
  <c r="BB15" i="6"/>
  <c r="BC15" i="6"/>
  <c r="BD15" i="6"/>
  <c r="BE15" i="6"/>
  <c r="BF15" i="6"/>
  <c r="BG15" i="6"/>
  <c r="AY16" i="6"/>
  <c r="AZ16" i="6"/>
  <c r="BA16" i="6"/>
  <c r="BB16" i="6"/>
  <c r="BC16" i="6"/>
  <c r="BD16" i="6"/>
  <c r="BE16" i="6"/>
  <c r="BF16" i="6"/>
  <c r="BG16" i="6"/>
  <c r="AY17" i="6"/>
  <c r="AZ17" i="6"/>
  <c r="BA17" i="6"/>
  <c r="BB17" i="6"/>
  <c r="BC17" i="6"/>
  <c r="BD17" i="6"/>
  <c r="BE17" i="6"/>
  <c r="BF17" i="6"/>
  <c r="BG17" i="6"/>
  <c r="AY18" i="6"/>
  <c r="AZ18" i="6"/>
  <c r="BA18" i="6"/>
  <c r="BB18" i="6"/>
  <c r="BC18" i="6"/>
  <c r="BD18" i="6"/>
  <c r="BE18" i="6"/>
  <c r="BF18" i="6"/>
  <c r="BG18" i="6"/>
  <c r="AY19" i="6"/>
  <c r="AZ19" i="6"/>
  <c r="BA19" i="6"/>
  <c r="BB19" i="6"/>
  <c r="BC19" i="6"/>
  <c r="BD19" i="6"/>
  <c r="BE19" i="6"/>
  <c r="BF19" i="6"/>
  <c r="BG19" i="6"/>
  <c r="AY20" i="6"/>
  <c r="AZ20" i="6"/>
  <c r="BA20" i="6"/>
  <c r="BB20" i="6"/>
  <c r="BC20" i="6"/>
  <c r="BD20" i="6"/>
  <c r="BE20" i="6"/>
  <c r="BF20" i="6"/>
  <c r="BG20" i="6"/>
  <c r="AY21" i="6"/>
  <c r="AZ21" i="6"/>
  <c r="BA21" i="6"/>
  <c r="BB21" i="6"/>
  <c r="BC21" i="6"/>
  <c r="BD21" i="6"/>
  <c r="BE21" i="6"/>
  <c r="BF21" i="6"/>
  <c r="BG21" i="6"/>
  <c r="AY22" i="6"/>
  <c r="AZ22" i="6"/>
  <c r="BA22" i="6"/>
  <c r="BB22" i="6"/>
  <c r="BC22" i="6"/>
  <c r="BD22" i="6"/>
  <c r="BE22" i="6"/>
  <c r="BF22" i="6"/>
  <c r="BG22" i="6"/>
  <c r="AY23" i="6"/>
  <c r="AZ23" i="6"/>
  <c r="BA23" i="6"/>
  <c r="BB23" i="6"/>
  <c r="BC23" i="6"/>
  <c r="BD23" i="6"/>
  <c r="BE23" i="6"/>
  <c r="BF23" i="6"/>
  <c r="BG23" i="6"/>
  <c r="AY24" i="6"/>
  <c r="AZ24" i="6"/>
  <c r="BA24" i="6"/>
  <c r="BB24" i="6"/>
  <c r="BC24" i="6"/>
  <c r="BD24" i="6"/>
  <c r="BE24" i="6"/>
  <c r="BF24" i="6"/>
  <c r="BG24" i="6"/>
  <c r="AY25" i="6"/>
  <c r="AZ25" i="6"/>
  <c r="BA25" i="6"/>
  <c r="BB25" i="6"/>
  <c r="BC25" i="6"/>
  <c r="BD25" i="6"/>
  <c r="BE25" i="6"/>
  <c r="BF25" i="6"/>
  <c r="BG25" i="6"/>
  <c r="AY26" i="6"/>
  <c r="AZ26" i="6"/>
  <c r="BA26" i="6"/>
  <c r="BB26" i="6"/>
  <c r="BC26" i="6"/>
  <c r="BD26" i="6"/>
  <c r="BE26" i="6"/>
  <c r="BF26" i="6"/>
  <c r="BG26" i="6"/>
  <c r="AY27" i="6"/>
  <c r="AZ27" i="6"/>
  <c r="BA27" i="6"/>
  <c r="BB27" i="6"/>
  <c r="BC27" i="6"/>
  <c r="BD27" i="6"/>
  <c r="BE27" i="6"/>
  <c r="BF27" i="6"/>
  <c r="BG27" i="6"/>
  <c r="AY28" i="6"/>
  <c r="AZ28" i="6"/>
  <c r="BA28" i="6"/>
  <c r="BB28" i="6"/>
  <c r="BC28" i="6"/>
  <c r="BD28" i="6"/>
  <c r="BE28" i="6"/>
  <c r="BF28" i="6"/>
  <c r="BG28" i="6"/>
  <c r="AY29" i="6"/>
  <c r="AZ29" i="6"/>
  <c r="BA29" i="6"/>
  <c r="BB29" i="6"/>
  <c r="BC29" i="6"/>
  <c r="BD29" i="6"/>
  <c r="BE29" i="6"/>
  <c r="BF29" i="6"/>
  <c r="BG29" i="6"/>
  <c r="AY30" i="6"/>
  <c r="AZ30" i="6"/>
  <c r="BA30" i="6"/>
  <c r="BB30" i="6"/>
  <c r="BC30" i="6"/>
  <c r="BD30" i="6"/>
  <c r="BE30" i="6"/>
  <c r="BF30" i="6"/>
  <c r="BG30" i="6"/>
  <c r="AY31" i="6"/>
  <c r="AZ31" i="6"/>
  <c r="BA31" i="6"/>
  <c r="BB31" i="6"/>
  <c r="BC31" i="6"/>
  <c r="BD31" i="6"/>
  <c r="BE31" i="6"/>
  <c r="BF31" i="6"/>
  <c r="BG31" i="6"/>
  <c r="AY32" i="6"/>
  <c r="AZ32" i="6"/>
  <c r="BA32" i="6"/>
  <c r="BB32" i="6"/>
  <c r="BC32" i="6"/>
  <c r="BD32" i="6"/>
  <c r="BE32" i="6"/>
  <c r="BF32" i="6"/>
  <c r="BG32" i="6"/>
  <c r="AY33" i="6"/>
  <c r="AZ33" i="6"/>
  <c r="BA33" i="6"/>
  <c r="BB33" i="6"/>
  <c r="BC33" i="6"/>
  <c r="BD33" i="6"/>
  <c r="BE33" i="6"/>
  <c r="BF33" i="6"/>
  <c r="BG33" i="6"/>
  <c r="AY34" i="6"/>
  <c r="AZ34" i="6"/>
  <c r="BA34" i="6"/>
  <c r="BB34" i="6"/>
  <c r="BC34" i="6"/>
  <c r="BD34" i="6"/>
  <c r="BE34" i="6"/>
  <c r="BF34" i="6"/>
  <c r="BG34" i="6"/>
  <c r="AY35" i="6"/>
  <c r="AZ35" i="6"/>
  <c r="BA35" i="6"/>
  <c r="BB35" i="6"/>
  <c r="BC35" i="6"/>
  <c r="BD35" i="6"/>
  <c r="BE35" i="6"/>
  <c r="BF35" i="6"/>
  <c r="BG35" i="6"/>
  <c r="AY36" i="6"/>
  <c r="AZ36" i="6"/>
  <c r="BA36" i="6"/>
  <c r="BB36" i="6"/>
  <c r="BC36" i="6"/>
  <c r="BD36" i="6"/>
  <c r="BE36" i="6"/>
  <c r="BF36" i="6"/>
  <c r="BG36" i="6"/>
  <c r="AY37" i="6"/>
  <c r="AZ37" i="6"/>
  <c r="BA37" i="6"/>
  <c r="BB37" i="6"/>
  <c r="BC37" i="6"/>
  <c r="BD37" i="6"/>
  <c r="BE37" i="6"/>
  <c r="BF37" i="6"/>
  <c r="BG37" i="6"/>
  <c r="AY38" i="6"/>
  <c r="AZ38" i="6"/>
  <c r="BA38" i="6"/>
  <c r="BB38" i="6"/>
  <c r="BC38" i="6"/>
  <c r="BD38" i="6"/>
  <c r="BE38" i="6"/>
  <c r="BF38" i="6"/>
  <c r="BG38" i="6"/>
  <c r="AY39" i="6"/>
  <c r="AZ39" i="6"/>
  <c r="BA39" i="6"/>
  <c r="BB39" i="6"/>
  <c r="BC39" i="6"/>
  <c r="BD39" i="6"/>
  <c r="BE39" i="6"/>
  <c r="BF39" i="6"/>
  <c r="BG39" i="6"/>
  <c r="AY40" i="6"/>
  <c r="AZ40" i="6"/>
  <c r="BA40" i="6"/>
  <c r="BB40" i="6"/>
  <c r="BC40" i="6"/>
  <c r="BD40" i="6"/>
  <c r="BE40" i="6"/>
  <c r="BF40" i="6"/>
  <c r="BG40" i="6"/>
  <c r="AY41" i="6"/>
  <c r="AZ41" i="6"/>
  <c r="BA41" i="6"/>
  <c r="BB41" i="6"/>
  <c r="BC41" i="6"/>
  <c r="BD41" i="6"/>
  <c r="BE41" i="6"/>
  <c r="BF41" i="6"/>
  <c r="BG41" i="6"/>
  <c r="AY42" i="6"/>
  <c r="AZ42" i="6"/>
  <c r="BA42" i="6"/>
  <c r="BB42" i="6"/>
  <c r="BC42" i="6"/>
  <c r="BD42" i="6"/>
  <c r="BE42" i="6"/>
  <c r="BF42" i="6"/>
  <c r="BG42" i="6"/>
  <c r="AY43" i="6"/>
  <c r="AZ43" i="6"/>
  <c r="BA43" i="6"/>
  <c r="BB43" i="6"/>
  <c r="BC43" i="6"/>
  <c r="BD43" i="6"/>
  <c r="BE43" i="6"/>
  <c r="BF43" i="6"/>
  <c r="BG43" i="6"/>
  <c r="AY44" i="6"/>
  <c r="AZ44" i="6"/>
  <c r="BA44" i="6"/>
  <c r="BB44" i="6"/>
  <c r="BC44" i="6"/>
  <c r="BD44" i="6"/>
  <c r="BE44" i="6"/>
  <c r="BF44" i="6"/>
  <c r="BG44" i="6"/>
  <c r="AY45" i="6"/>
  <c r="AZ45" i="6"/>
  <c r="BA45" i="6"/>
  <c r="BB45" i="6"/>
  <c r="BC45" i="6"/>
  <c r="BD45" i="6"/>
  <c r="BE45" i="6"/>
  <c r="BF45" i="6"/>
  <c r="BG45" i="6"/>
  <c r="AY46" i="6"/>
  <c r="AZ46" i="6"/>
  <c r="BA46" i="6"/>
  <c r="BB46" i="6"/>
  <c r="BC46" i="6"/>
  <c r="BD46" i="6"/>
  <c r="BE46" i="6"/>
  <c r="BF46" i="6"/>
  <c r="BG46" i="6"/>
  <c r="AY47" i="6"/>
  <c r="AZ47" i="6"/>
  <c r="BA47" i="6"/>
  <c r="BB47" i="6"/>
  <c r="BC47" i="6"/>
  <c r="BD47" i="6"/>
  <c r="BE47" i="6"/>
  <c r="BF47" i="6"/>
  <c r="BG47" i="6"/>
  <c r="AY48" i="6"/>
  <c r="AZ48" i="6"/>
  <c r="BA48" i="6"/>
  <c r="BB48" i="6"/>
  <c r="BC48" i="6"/>
  <c r="BD48" i="6"/>
  <c r="BE48" i="6"/>
  <c r="BF48" i="6"/>
  <c r="BG48" i="6"/>
  <c r="AY49" i="6"/>
  <c r="AZ49" i="6"/>
  <c r="BA49" i="6"/>
  <c r="BB49" i="6"/>
  <c r="BC49" i="6"/>
  <c r="BD49" i="6"/>
  <c r="BE49" i="6"/>
  <c r="BF49" i="6"/>
  <c r="BG49" i="6"/>
  <c r="AY50" i="6"/>
  <c r="AZ50" i="6"/>
  <c r="BA50" i="6"/>
  <c r="BB50" i="6"/>
  <c r="BC50" i="6"/>
  <c r="BD50" i="6"/>
  <c r="BE50" i="6"/>
  <c r="BF50" i="6"/>
  <c r="BG50" i="6"/>
  <c r="AY51" i="6"/>
  <c r="AZ51" i="6"/>
  <c r="BA51" i="6"/>
  <c r="BB51" i="6"/>
  <c r="BC51" i="6"/>
  <c r="BD51" i="6"/>
  <c r="BE51" i="6"/>
  <c r="BF51" i="6"/>
  <c r="BG51" i="6"/>
  <c r="AY52" i="6"/>
  <c r="AZ52" i="6"/>
  <c r="BA52" i="6"/>
  <c r="BB52" i="6"/>
  <c r="BC52" i="6"/>
  <c r="BD52" i="6"/>
  <c r="BE52" i="6"/>
  <c r="BF52" i="6"/>
  <c r="BG52" i="6"/>
  <c r="AY53" i="6"/>
  <c r="AZ53" i="6"/>
  <c r="BA53" i="6"/>
  <c r="BB53" i="6"/>
  <c r="BC53" i="6"/>
  <c r="BD53" i="6"/>
  <c r="BE53" i="6"/>
  <c r="BF53" i="6"/>
  <c r="BG53" i="6"/>
  <c r="AZ6" i="6"/>
  <c r="BA6" i="6"/>
  <c r="BB6" i="6"/>
  <c r="BC6" i="6"/>
  <c r="BD6" i="6"/>
  <c r="BE6" i="6"/>
  <c r="BF6" i="6"/>
  <c r="BG6" i="6"/>
  <c r="AY6" i="6"/>
  <c r="D83" i="11" l="1"/>
  <c r="D97" i="11"/>
  <c r="M5" i="11"/>
  <c r="M53" i="11" s="1"/>
  <c r="L83" i="11"/>
  <c r="M85" i="10"/>
  <c r="N10" i="10"/>
  <c r="N85" i="10" s="1"/>
  <c r="N5" i="11"/>
  <c r="E10" i="10"/>
  <c r="E12" i="10"/>
  <c r="D37" i="11"/>
  <c r="D53" i="11"/>
  <c r="L37" i="11"/>
  <c r="L53" i="11"/>
  <c r="E5" i="11"/>
  <c r="D21" i="11"/>
  <c r="D69" i="11" s="1"/>
  <c r="L21" i="11"/>
  <c r="L69" i="11" s="1"/>
  <c r="L85" i="10"/>
  <c r="D87" i="10"/>
  <c r="E85" i="10"/>
  <c r="D85" i="10"/>
  <c r="D93" i="10"/>
  <c r="D94" i="10" s="1"/>
  <c r="D95" i="10" s="1"/>
  <c r="D96" i="10" s="1"/>
  <c r="D97" i="10" s="1"/>
  <c r="D98" i="10" s="1"/>
  <c r="D99" i="10" s="1"/>
  <c r="D100" i="10" s="1"/>
  <c r="D101" i="10" s="1"/>
  <c r="D102" i="10" s="1"/>
  <c r="D103" i="10" s="1"/>
  <c r="D104" i="10" s="1"/>
  <c r="D105" i="10" s="1"/>
  <c r="D106" i="10" s="1"/>
  <c r="D107" i="10" s="1"/>
  <c r="D108" i="10" s="1"/>
  <c r="D109" i="10" s="1"/>
  <c r="D110" i="10" s="1"/>
  <c r="D111" i="10" s="1"/>
  <c r="D112" i="10" s="1"/>
  <c r="D113" i="10" s="1"/>
  <c r="D114" i="10" s="1"/>
  <c r="D115" i="10" s="1"/>
  <c r="D116" i="10" s="1"/>
  <c r="D117" i="10" s="1"/>
  <c r="D118" i="10" s="1"/>
  <c r="D14" i="10"/>
  <c r="C15" i="10"/>
  <c r="D13" i="10"/>
  <c r="E9" i="10"/>
  <c r="F9" i="10" s="1"/>
  <c r="G9" i="10" s="1"/>
  <c r="H9" i="10" s="1"/>
  <c r="I9" i="10" s="1"/>
  <c r="J9" i="10" s="1"/>
  <c r="K9" i="10" s="1"/>
  <c r="L9" i="10" s="1"/>
  <c r="M9" i="10" s="1"/>
  <c r="AM547" i="6"/>
  <c r="AN547" i="6"/>
  <c r="AO547" i="6"/>
  <c r="AP547" i="6"/>
  <c r="AQ547" i="6"/>
  <c r="AR547" i="6"/>
  <c r="AS547" i="6"/>
  <c r="AT547" i="6"/>
  <c r="AU547" i="6"/>
  <c r="AM548" i="6"/>
  <c r="AN548" i="6"/>
  <c r="AO548" i="6"/>
  <c r="AP548" i="6"/>
  <c r="AQ548" i="6"/>
  <c r="AR548" i="6"/>
  <c r="AS548" i="6"/>
  <c r="AT548" i="6"/>
  <c r="AU548" i="6"/>
  <c r="AM549" i="6"/>
  <c r="AN549" i="6"/>
  <c r="AO549" i="6"/>
  <c r="AP549" i="6"/>
  <c r="AQ549" i="6"/>
  <c r="AR549" i="6"/>
  <c r="AS549" i="6"/>
  <c r="AT549" i="6"/>
  <c r="AU549" i="6"/>
  <c r="AM550" i="6"/>
  <c r="AN550" i="6"/>
  <c r="AO550" i="6"/>
  <c r="AP550" i="6"/>
  <c r="AQ550" i="6"/>
  <c r="AR550" i="6"/>
  <c r="AS550" i="6"/>
  <c r="AT550" i="6"/>
  <c r="AU550" i="6"/>
  <c r="AM551" i="6"/>
  <c r="AN551" i="6"/>
  <c r="AO551" i="6"/>
  <c r="AP551" i="6"/>
  <c r="AQ551" i="6"/>
  <c r="AR551" i="6"/>
  <c r="AS551" i="6"/>
  <c r="AT551" i="6"/>
  <c r="AU551" i="6"/>
  <c r="AM552" i="6"/>
  <c r="AN552" i="6"/>
  <c r="AO552" i="6"/>
  <c r="AP552" i="6"/>
  <c r="AQ552" i="6"/>
  <c r="AR552" i="6"/>
  <c r="AS552" i="6"/>
  <c r="AT552" i="6"/>
  <c r="AU552" i="6"/>
  <c r="AM553" i="6"/>
  <c r="AN553" i="6"/>
  <c r="AO553" i="6"/>
  <c r="AP553" i="6"/>
  <c r="AQ553" i="6"/>
  <c r="AR553" i="6"/>
  <c r="AS553" i="6"/>
  <c r="AT553" i="6"/>
  <c r="AU553" i="6"/>
  <c r="AM554" i="6"/>
  <c r="AN554" i="6"/>
  <c r="AO554" i="6"/>
  <c r="AP554" i="6"/>
  <c r="AQ554" i="6"/>
  <c r="AR554" i="6"/>
  <c r="AS554" i="6"/>
  <c r="AT554" i="6"/>
  <c r="AU554" i="6"/>
  <c r="AM555" i="6"/>
  <c r="AN555" i="6"/>
  <c r="AO555" i="6"/>
  <c r="AP555" i="6"/>
  <c r="AQ555" i="6"/>
  <c r="AR555" i="6"/>
  <c r="AS555" i="6"/>
  <c r="AT555" i="6"/>
  <c r="AU555" i="6"/>
  <c r="AM556" i="6"/>
  <c r="AN556" i="6"/>
  <c r="AO556" i="6"/>
  <c r="AP556" i="6"/>
  <c r="AQ556" i="6"/>
  <c r="AR556" i="6"/>
  <c r="AS556" i="6"/>
  <c r="AT556" i="6"/>
  <c r="AU556" i="6"/>
  <c r="AM557" i="6"/>
  <c r="AN557" i="6"/>
  <c r="AO557" i="6"/>
  <c r="AP557" i="6"/>
  <c r="AQ557" i="6"/>
  <c r="AR557" i="6"/>
  <c r="AS557" i="6"/>
  <c r="AT557" i="6"/>
  <c r="AU557" i="6"/>
  <c r="AM558" i="6"/>
  <c r="AN558" i="6"/>
  <c r="AO558" i="6"/>
  <c r="AP558" i="6"/>
  <c r="AQ558" i="6"/>
  <c r="AR558" i="6"/>
  <c r="AS558" i="6"/>
  <c r="AT558" i="6"/>
  <c r="AU558" i="6"/>
  <c r="AM559" i="6"/>
  <c r="AN559" i="6"/>
  <c r="AO559" i="6"/>
  <c r="AP559" i="6"/>
  <c r="AQ559" i="6"/>
  <c r="AR559" i="6"/>
  <c r="AS559" i="6"/>
  <c r="AT559" i="6"/>
  <c r="AU559" i="6"/>
  <c r="AM560" i="6"/>
  <c r="AN560" i="6"/>
  <c r="AO560" i="6"/>
  <c r="AP560" i="6"/>
  <c r="AQ560" i="6"/>
  <c r="AR560" i="6"/>
  <c r="AS560" i="6"/>
  <c r="AT560" i="6"/>
  <c r="AU560" i="6"/>
  <c r="AM561" i="6"/>
  <c r="AN561" i="6"/>
  <c r="AO561" i="6"/>
  <c r="AP561" i="6"/>
  <c r="AQ561" i="6"/>
  <c r="AR561" i="6"/>
  <c r="AS561" i="6"/>
  <c r="AT561" i="6"/>
  <c r="AU561" i="6"/>
  <c r="AM562" i="6"/>
  <c r="AN562" i="6"/>
  <c r="AO562" i="6"/>
  <c r="AP562" i="6"/>
  <c r="AQ562" i="6"/>
  <c r="AR562" i="6"/>
  <c r="AS562" i="6"/>
  <c r="AT562" i="6"/>
  <c r="AU562" i="6"/>
  <c r="AM563" i="6"/>
  <c r="AN563" i="6"/>
  <c r="AO563" i="6"/>
  <c r="AP563" i="6"/>
  <c r="AQ563" i="6"/>
  <c r="AR563" i="6"/>
  <c r="AS563" i="6"/>
  <c r="AT563" i="6"/>
  <c r="AU563" i="6"/>
  <c r="AM564" i="6"/>
  <c r="AN564" i="6"/>
  <c r="AO564" i="6"/>
  <c r="AP564" i="6"/>
  <c r="AQ564" i="6"/>
  <c r="AR564" i="6"/>
  <c r="AS564" i="6"/>
  <c r="AT564" i="6"/>
  <c r="AU564" i="6"/>
  <c r="AM565" i="6"/>
  <c r="AN565" i="6"/>
  <c r="AO565" i="6"/>
  <c r="AP565" i="6"/>
  <c r="AQ565" i="6"/>
  <c r="AR565" i="6"/>
  <c r="AS565" i="6"/>
  <c r="AT565" i="6"/>
  <c r="AU565" i="6"/>
  <c r="AM566" i="6"/>
  <c r="AN566" i="6"/>
  <c r="AO566" i="6"/>
  <c r="AP566" i="6"/>
  <c r="AQ566" i="6"/>
  <c r="AR566" i="6"/>
  <c r="AS566" i="6"/>
  <c r="AT566" i="6"/>
  <c r="AU566" i="6"/>
  <c r="AM567" i="6"/>
  <c r="AN567" i="6"/>
  <c r="AO567" i="6"/>
  <c r="AP567" i="6"/>
  <c r="AQ567" i="6"/>
  <c r="AR567" i="6"/>
  <c r="AS567" i="6"/>
  <c r="AT567" i="6"/>
  <c r="AU567" i="6"/>
  <c r="AM568" i="6"/>
  <c r="AN568" i="6"/>
  <c r="AO568" i="6"/>
  <c r="AP568" i="6"/>
  <c r="AQ568" i="6"/>
  <c r="AR568" i="6"/>
  <c r="AS568" i="6"/>
  <c r="AT568" i="6"/>
  <c r="AU568" i="6"/>
  <c r="AM569" i="6"/>
  <c r="AN569" i="6"/>
  <c r="AO569" i="6"/>
  <c r="AP569" i="6"/>
  <c r="AQ569" i="6"/>
  <c r="AR569" i="6"/>
  <c r="AS569" i="6"/>
  <c r="AT569" i="6"/>
  <c r="AU569" i="6"/>
  <c r="AM570" i="6"/>
  <c r="AN570" i="6"/>
  <c r="AO570" i="6"/>
  <c r="AP570" i="6"/>
  <c r="AQ570" i="6"/>
  <c r="AR570" i="6"/>
  <c r="AS570" i="6"/>
  <c r="AT570" i="6"/>
  <c r="AU570" i="6"/>
  <c r="AM571" i="6"/>
  <c r="AN571" i="6"/>
  <c r="AO571" i="6"/>
  <c r="AP571" i="6"/>
  <c r="AQ571" i="6"/>
  <c r="AR571" i="6"/>
  <c r="AS571" i="6"/>
  <c r="AT571" i="6"/>
  <c r="AU571" i="6"/>
  <c r="AM572" i="6"/>
  <c r="AN572" i="6"/>
  <c r="AO572" i="6"/>
  <c r="AP572" i="6"/>
  <c r="AQ572" i="6"/>
  <c r="AR572" i="6"/>
  <c r="AS572" i="6"/>
  <c r="AT572" i="6"/>
  <c r="AU572" i="6"/>
  <c r="AM573" i="6"/>
  <c r="AN573" i="6"/>
  <c r="AO573" i="6"/>
  <c r="AP573" i="6"/>
  <c r="AQ573" i="6"/>
  <c r="AR573" i="6"/>
  <c r="AS573" i="6"/>
  <c r="AT573" i="6"/>
  <c r="AU573" i="6"/>
  <c r="AM574" i="6"/>
  <c r="AN574" i="6"/>
  <c r="AO574" i="6"/>
  <c r="AP574" i="6"/>
  <c r="AQ574" i="6"/>
  <c r="AR574" i="6"/>
  <c r="AS574" i="6"/>
  <c r="AT574" i="6"/>
  <c r="AU574" i="6"/>
  <c r="AM575" i="6"/>
  <c r="AN575" i="6"/>
  <c r="AO575" i="6"/>
  <c r="AP575" i="6"/>
  <c r="AQ575" i="6"/>
  <c r="AR575" i="6"/>
  <c r="AS575" i="6"/>
  <c r="AT575" i="6"/>
  <c r="AU575" i="6"/>
  <c r="AM576" i="6"/>
  <c r="AN576" i="6"/>
  <c r="AO576" i="6"/>
  <c r="AP576" i="6"/>
  <c r="AQ576" i="6"/>
  <c r="AR576" i="6"/>
  <c r="AS576" i="6"/>
  <c r="AT576" i="6"/>
  <c r="AU576" i="6"/>
  <c r="AM577" i="6"/>
  <c r="AN577" i="6"/>
  <c r="AO577" i="6"/>
  <c r="AP577" i="6"/>
  <c r="AQ577" i="6"/>
  <c r="AR577" i="6"/>
  <c r="AS577" i="6"/>
  <c r="AT577" i="6"/>
  <c r="AU577" i="6"/>
  <c r="AM578" i="6"/>
  <c r="AN578" i="6"/>
  <c r="AO578" i="6"/>
  <c r="AP578" i="6"/>
  <c r="AQ578" i="6"/>
  <c r="AR578" i="6"/>
  <c r="AS578" i="6"/>
  <c r="AT578" i="6"/>
  <c r="AU578" i="6"/>
  <c r="AM579" i="6"/>
  <c r="AN579" i="6"/>
  <c r="AO579" i="6"/>
  <c r="AP579" i="6"/>
  <c r="AQ579" i="6"/>
  <c r="AR579" i="6"/>
  <c r="AS579" i="6"/>
  <c r="AT579" i="6"/>
  <c r="AU579" i="6"/>
  <c r="AM580" i="6"/>
  <c r="AN580" i="6"/>
  <c r="AO580" i="6"/>
  <c r="AP580" i="6"/>
  <c r="AQ580" i="6"/>
  <c r="AR580" i="6"/>
  <c r="AS580" i="6"/>
  <c r="AT580" i="6"/>
  <c r="AU580" i="6"/>
  <c r="AM581" i="6"/>
  <c r="AN581" i="6"/>
  <c r="AO581" i="6"/>
  <c r="AP581" i="6"/>
  <c r="AQ581" i="6"/>
  <c r="AR581" i="6"/>
  <c r="AS581" i="6"/>
  <c r="AT581" i="6"/>
  <c r="AU581" i="6"/>
  <c r="AM582" i="6"/>
  <c r="AN582" i="6"/>
  <c r="AO582" i="6"/>
  <c r="AP582" i="6"/>
  <c r="AQ582" i="6"/>
  <c r="AR582" i="6"/>
  <c r="AS582" i="6"/>
  <c r="AT582" i="6"/>
  <c r="AU582" i="6"/>
  <c r="AM583" i="6"/>
  <c r="AN583" i="6"/>
  <c r="AO583" i="6"/>
  <c r="AP583" i="6"/>
  <c r="AQ583" i="6"/>
  <c r="AR583" i="6"/>
  <c r="AS583" i="6"/>
  <c r="AT583" i="6"/>
  <c r="AU583" i="6"/>
  <c r="AM584" i="6"/>
  <c r="AN584" i="6"/>
  <c r="AO584" i="6"/>
  <c r="AP584" i="6"/>
  <c r="AQ584" i="6"/>
  <c r="AR584" i="6"/>
  <c r="AS584" i="6"/>
  <c r="AT584" i="6"/>
  <c r="AU584" i="6"/>
  <c r="AM585" i="6"/>
  <c r="AN585" i="6"/>
  <c r="AO585" i="6"/>
  <c r="AP585" i="6"/>
  <c r="AQ585" i="6"/>
  <c r="AR585" i="6"/>
  <c r="AS585" i="6"/>
  <c r="AT585" i="6"/>
  <c r="AU585" i="6"/>
  <c r="AM586" i="6"/>
  <c r="AN586" i="6"/>
  <c r="AO586" i="6"/>
  <c r="AP586" i="6"/>
  <c r="AQ586" i="6"/>
  <c r="AR586" i="6"/>
  <c r="AS586" i="6"/>
  <c r="AT586" i="6"/>
  <c r="AU586" i="6"/>
  <c r="AM587" i="6"/>
  <c r="AN587" i="6"/>
  <c r="AO587" i="6"/>
  <c r="AP587" i="6"/>
  <c r="AQ587" i="6"/>
  <c r="AR587" i="6"/>
  <c r="AS587" i="6"/>
  <c r="AT587" i="6"/>
  <c r="AU587" i="6"/>
  <c r="AM588" i="6"/>
  <c r="AN588" i="6"/>
  <c r="AO588" i="6"/>
  <c r="AP588" i="6"/>
  <c r="AQ588" i="6"/>
  <c r="AR588" i="6"/>
  <c r="AS588" i="6"/>
  <c r="AT588" i="6"/>
  <c r="AU588" i="6"/>
  <c r="AM589" i="6"/>
  <c r="AN589" i="6"/>
  <c r="AO589" i="6"/>
  <c r="AP589" i="6"/>
  <c r="AQ589" i="6"/>
  <c r="AR589" i="6"/>
  <c r="AS589" i="6"/>
  <c r="AT589" i="6"/>
  <c r="AU589" i="6"/>
  <c r="AM590" i="6"/>
  <c r="AN590" i="6"/>
  <c r="AO590" i="6"/>
  <c r="AP590" i="6"/>
  <c r="AQ590" i="6"/>
  <c r="AR590" i="6"/>
  <c r="AS590" i="6"/>
  <c r="AT590" i="6"/>
  <c r="AU590" i="6"/>
  <c r="AM591" i="6"/>
  <c r="AN591" i="6"/>
  <c r="AO591" i="6"/>
  <c r="AP591" i="6"/>
  <c r="AQ591" i="6"/>
  <c r="AR591" i="6"/>
  <c r="AS591" i="6"/>
  <c r="AT591" i="6"/>
  <c r="AU591" i="6"/>
  <c r="AM592" i="6"/>
  <c r="AN592" i="6"/>
  <c r="AO592" i="6"/>
  <c r="AP592" i="6"/>
  <c r="AQ592" i="6"/>
  <c r="AR592" i="6"/>
  <c r="AS592" i="6"/>
  <c r="AT592" i="6"/>
  <c r="AU592" i="6"/>
  <c r="AM593" i="6"/>
  <c r="AN593" i="6"/>
  <c r="AO593" i="6"/>
  <c r="AP593" i="6"/>
  <c r="AQ593" i="6"/>
  <c r="AR593" i="6"/>
  <c r="AS593" i="6"/>
  <c r="AT593" i="6"/>
  <c r="AU593" i="6"/>
  <c r="AU546" i="6"/>
  <c r="AT546" i="6"/>
  <c r="AS546" i="6"/>
  <c r="BW547" i="6"/>
  <c r="BW548" i="6"/>
  <c r="BW549" i="6"/>
  <c r="BW550" i="6"/>
  <c r="BW551" i="6"/>
  <c r="BW552" i="6"/>
  <c r="BW553" i="6"/>
  <c r="BW554" i="6"/>
  <c r="BW555" i="6"/>
  <c r="BW556" i="6"/>
  <c r="BW557" i="6"/>
  <c r="BW558" i="6"/>
  <c r="BW559" i="6"/>
  <c r="BW560" i="6"/>
  <c r="BW561" i="6"/>
  <c r="BW562" i="6"/>
  <c r="BW563" i="6"/>
  <c r="BW564" i="6"/>
  <c r="BW565" i="6"/>
  <c r="BW566" i="6"/>
  <c r="BW567" i="6"/>
  <c r="BW568" i="6"/>
  <c r="BW569" i="6"/>
  <c r="BW570" i="6"/>
  <c r="BW571" i="6"/>
  <c r="BW572" i="6"/>
  <c r="BW573" i="6"/>
  <c r="BW574" i="6"/>
  <c r="BW575" i="6"/>
  <c r="BW576" i="6"/>
  <c r="BW577" i="6"/>
  <c r="BW578" i="6"/>
  <c r="BW579" i="6"/>
  <c r="BW580" i="6"/>
  <c r="BW581" i="6"/>
  <c r="BW582" i="6"/>
  <c r="BW583" i="6"/>
  <c r="BW584" i="6"/>
  <c r="BW585" i="6"/>
  <c r="BW586" i="6"/>
  <c r="BW587" i="6"/>
  <c r="BW588" i="6"/>
  <c r="BW589" i="6"/>
  <c r="BW590" i="6"/>
  <c r="BW591" i="6"/>
  <c r="BW592" i="6"/>
  <c r="BW593" i="6"/>
  <c r="AR546" i="6"/>
  <c r="AQ546" i="6"/>
  <c r="AP546" i="6"/>
  <c r="AO546" i="6"/>
  <c r="AN546" i="6"/>
  <c r="AM546" i="6"/>
  <c r="AM493" i="6"/>
  <c r="AN493" i="6"/>
  <c r="AO493" i="6"/>
  <c r="AP493" i="6"/>
  <c r="AQ493" i="6"/>
  <c r="AR493" i="6"/>
  <c r="AS493" i="6"/>
  <c r="AT493" i="6"/>
  <c r="AU493" i="6"/>
  <c r="AM494" i="6"/>
  <c r="AN494" i="6"/>
  <c r="AO494" i="6"/>
  <c r="AP494" i="6"/>
  <c r="AQ494" i="6"/>
  <c r="AR494" i="6"/>
  <c r="AS494" i="6"/>
  <c r="AT494" i="6"/>
  <c r="AU494" i="6"/>
  <c r="AM495" i="6"/>
  <c r="AN495" i="6"/>
  <c r="AO495" i="6"/>
  <c r="AP495" i="6"/>
  <c r="AQ495" i="6"/>
  <c r="AR495" i="6"/>
  <c r="AS495" i="6"/>
  <c r="AT495" i="6"/>
  <c r="AU495" i="6"/>
  <c r="AM496" i="6"/>
  <c r="AN496" i="6"/>
  <c r="AO496" i="6"/>
  <c r="AP496" i="6"/>
  <c r="AQ496" i="6"/>
  <c r="AR496" i="6"/>
  <c r="AS496" i="6"/>
  <c r="AT496" i="6"/>
  <c r="AU496" i="6"/>
  <c r="AM497" i="6"/>
  <c r="AN497" i="6"/>
  <c r="AO497" i="6"/>
  <c r="AP497" i="6"/>
  <c r="AQ497" i="6"/>
  <c r="AR497" i="6"/>
  <c r="AS497" i="6"/>
  <c r="AT497" i="6"/>
  <c r="AU497" i="6"/>
  <c r="AM498" i="6"/>
  <c r="AN498" i="6"/>
  <c r="AO498" i="6"/>
  <c r="AP498" i="6"/>
  <c r="AQ498" i="6"/>
  <c r="AR498" i="6"/>
  <c r="AS498" i="6"/>
  <c r="AT498" i="6"/>
  <c r="AU498" i="6"/>
  <c r="AM499" i="6"/>
  <c r="AN499" i="6"/>
  <c r="AO499" i="6"/>
  <c r="AP499" i="6"/>
  <c r="AQ499" i="6"/>
  <c r="AR499" i="6"/>
  <c r="AS499" i="6"/>
  <c r="AT499" i="6"/>
  <c r="AU499" i="6"/>
  <c r="AM500" i="6"/>
  <c r="AN500" i="6"/>
  <c r="AO500" i="6"/>
  <c r="AP500" i="6"/>
  <c r="AQ500" i="6"/>
  <c r="AR500" i="6"/>
  <c r="AS500" i="6"/>
  <c r="AT500" i="6"/>
  <c r="AU500" i="6"/>
  <c r="AM501" i="6"/>
  <c r="AN501" i="6"/>
  <c r="AO501" i="6"/>
  <c r="AP501" i="6"/>
  <c r="AQ501" i="6"/>
  <c r="AR501" i="6"/>
  <c r="AS501" i="6"/>
  <c r="AT501" i="6"/>
  <c r="AU501" i="6"/>
  <c r="AM502" i="6"/>
  <c r="AN502" i="6"/>
  <c r="AO502" i="6"/>
  <c r="AP502" i="6"/>
  <c r="AQ502" i="6"/>
  <c r="AR502" i="6"/>
  <c r="AS502" i="6"/>
  <c r="AT502" i="6"/>
  <c r="AU502" i="6"/>
  <c r="AM503" i="6"/>
  <c r="AN503" i="6"/>
  <c r="AO503" i="6"/>
  <c r="AP503" i="6"/>
  <c r="AQ503" i="6"/>
  <c r="AR503" i="6"/>
  <c r="AS503" i="6"/>
  <c r="AT503" i="6"/>
  <c r="AU503" i="6"/>
  <c r="AM504" i="6"/>
  <c r="AN504" i="6"/>
  <c r="AO504" i="6"/>
  <c r="AP504" i="6"/>
  <c r="AQ504" i="6"/>
  <c r="AR504" i="6"/>
  <c r="AS504" i="6"/>
  <c r="AT504" i="6"/>
  <c r="AU504" i="6"/>
  <c r="AM505" i="6"/>
  <c r="AN505" i="6"/>
  <c r="AO505" i="6"/>
  <c r="AP505" i="6"/>
  <c r="AQ505" i="6"/>
  <c r="AR505" i="6"/>
  <c r="AS505" i="6"/>
  <c r="AT505" i="6"/>
  <c r="AU505" i="6"/>
  <c r="AM506" i="6"/>
  <c r="AN506" i="6"/>
  <c r="AO506" i="6"/>
  <c r="AP506" i="6"/>
  <c r="AQ506" i="6"/>
  <c r="AR506" i="6"/>
  <c r="AS506" i="6"/>
  <c r="AT506" i="6"/>
  <c r="AU506" i="6"/>
  <c r="AM507" i="6"/>
  <c r="AN507" i="6"/>
  <c r="AO507" i="6"/>
  <c r="AP507" i="6"/>
  <c r="AQ507" i="6"/>
  <c r="AR507" i="6"/>
  <c r="AS507" i="6"/>
  <c r="AT507" i="6"/>
  <c r="AU507" i="6"/>
  <c r="AM508" i="6"/>
  <c r="AN508" i="6"/>
  <c r="AO508" i="6"/>
  <c r="AP508" i="6"/>
  <c r="AQ508" i="6"/>
  <c r="AR508" i="6"/>
  <c r="AS508" i="6"/>
  <c r="AT508" i="6"/>
  <c r="AU508" i="6"/>
  <c r="AM509" i="6"/>
  <c r="AN509" i="6"/>
  <c r="AO509" i="6"/>
  <c r="AP509" i="6"/>
  <c r="AQ509" i="6"/>
  <c r="AR509" i="6"/>
  <c r="AS509" i="6"/>
  <c r="AT509" i="6"/>
  <c r="AU509" i="6"/>
  <c r="AM510" i="6"/>
  <c r="AN510" i="6"/>
  <c r="AO510" i="6"/>
  <c r="AP510" i="6"/>
  <c r="AQ510" i="6"/>
  <c r="AR510" i="6"/>
  <c r="AS510" i="6"/>
  <c r="AT510" i="6"/>
  <c r="AU510" i="6"/>
  <c r="AM511" i="6"/>
  <c r="AN511" i="6"/>
  <c r="AO511" i="6"/>
  <c r="AP511" i="6"/>
  <c r="AQ511" i="6"/>
  <c r="AR511" i="6"/>
  <c r="AS511" i="6"/>
  <c r="AT511" i="6"/>
  <c r="AU511" i="6"/>
  <c r="AM512" i="6"/>
  <c r="AN512" i="6"/>
  <c r="AO512" i="6"/>
  <c r="AP512" i="6"/>
  <c r="AQ512" i="6"/>
  <c r="AR512" i="6"/>
  <c r="AS512" i="6"/>
  <c r="AT512" i="6"/>
  <c r="AU512" i="6"/>
  <c r="AM513" i="6"/>
  <c r="AN513" i="6"/>
  <c r="AO513" i="6"/>
  <c r="AP513" i="6"/>
  <c r="AQ513" i="6"/>
  <c r="AR513" i="6"/>
  <c r="AS513" i="6"/>
  <c r="AT513" i="6"/>
  <c r="AU513" i="6"/>
  <c r="AM514" i="6"/>
  <c r="AN514" i="6"/>
  <c r="AO514" i="6"/>
  <c r="AP514" i="6"/>
  <c r="AQ514" i="6"/>
  <c r="AR514" i="6"/>
  <c r="AS514" i="6"/>
  <c r="AT514" i="6"/>
  <c r="AU514" i="6"/>
  <c r="AM515" i="6"/>
  <c r="AN515" i="6"/>
  <c r="AO515" i="6"/>
  <c r="AP515" i="6"/>
  <c r="AQ515" i="6"/>
  <c r="AR515" i="6"/>
  <c r="AS515" i="6"/>
  <c r="AT515" i="6"/>
  <c r="AU515" i="6"/>
  <c r="AM516" i="6"/>
  <c r="AN516" i="6"/>
  <c r="AO516" i="6"/>
  <c r="AP516" i="6"/>
  <c r="AQ516" i="6"/>
  <c r="AR516" i="6"/>
  <c r="AS516" i="6"/>
  <c r="AT516" i="6"/>
  <c r="AU516" i="6"/>
  <c r="AM517" i="6"/>
  <c r="AN517" i="6"/>
  <c r="AO517" i="6"/>
  <c r="AP517" i="6"/>
  <c r="AQ517" i="6"/>
  <c r="AR517" i="6"/>
  <c r="AS517" i="6"/>
  <c r="AT517" i="6"/>
  <c r="AU517" i="6"/>
  <c r="AM518" i="6"/>
  <c r="AN518" i="6"/>
  <c r="AO518" i="6"/>
  <c r="AP518" i="6"/>
  <c r="AQ518" i="6"/>
  <c r="AR518" i="6"/>
  <c r="AS518" i="6"/>
  <c r="AT518" i="6"/>
  <c r="AU518" i="6"/>
  <c r="AM519" i="6"/>
  <c r="AN519" i="6"/>
  <c r="AO519" i="6"/>
  <c r="AP519" i="6"/>
  <c r="AQ519" i="6"/>
  <c r="AR519" i="6"/>
  <c r="AS519" i="6"/>
  <c r="AT519" i="6"/>
  <c r="AU519" i="6"/>
  <c r="AM520" i="6"/>
  <c r="AN520" i="6"/>
  <c r="AO520" i="6"/>
  <c r="AP520" i="6"/>
  <c r="AQ520" i="6"/>
  <c r="AR520" i="6"/>
  <c r="AS520" i="6"/>
  <c r="AT520" i="6"/>
  <c r="AU520" i="6"/>
  <c r="AM521" i="6"/>
  <c r="AN521" i="6"/>
  <c r="AO521" i="6"/>
  <c r="AP521" i="6"/>
  <c r="AQ521" i="6"/>
  <c r="AR521" i="6"/>
  <c r="AS521" i="6"/>
  <c r="AT521" i="6"/>
  <c r="AU521" i="6"/>
  <c r="AM522" i="6"/>
  <c r="AN522" i="6"/>
  <c r="AO522" i="6"/>
  <c r="AP522" i="6"/>
  <c r="AQ522" i="6"/>
  <c r="AR522" i="6"/>
  <c r="AS522" i="6"/>
  <c r="AT522" i="6"/>
  <c r="AU522" i="6"/>
  <c r="AM523" i="6"/>
  <c r="AN523" i="6"/>
  <c r="AO523" i="6"/>
  <c r="AP523" i="6"/>
  <c r="AQ523" i="6"/>
  <c r="AR523" i="6"/>
  <c r="AS523" i="6"/>
  <c r="AT523" i="6"/>
  <c r="AU523" i="6"/>
  <c r="AM524" i="6"/>
  <c r="AN524" i="6"/>
  <c r="AO524" i="6"/>
  <c r="AP524" i="6"/>
  <c r="AQ524" i="6"/>
  <c r="AR524" i="6"/>
  <c r="AS524" i="6"/>
  <c r="AT524" i="6"/>
  <c r="AU524" i="6"/>
  <c r="AM525" i="6"/>
  <c r="AN525" i="6"/>
  <c r="AO525" i="6"/>
  <c r="AP525" i="6"/>
  <c r="AQ525" i="6"/>
  <c r="AR525" i="6"/>
  <c r="AS525" i="6"/>
  <c r="AT525" i="6"/>
  <c r="AU525" i="6"/>
  <c r="AM526" i="6"/>
  <c r="AN526" i="6"/>
  <c r="AO526" i="6"/>
  <c r="AP526" i="6"/>
  <c r="AQ526" i="6"/>
  <c r="AR526" i="6"/>
  <c r="AS526" i="6"/>
  <c r="AT526" i="6"/>
  <c r="AU526" i="6"/>
  <c r="AM527" i="6"/>
  <c r="AN527" i="6"/>
  <c r="AO527" i="6"/>
  <c r="AP527" i="6"/>
  <c r="AQ527" i="6"/>
  <c r="AR527" i="6"/>
  <c r="AS527" i="6"/>
  <c r="AT527" i="6"/>
  <c r="AU527" i="6"/>
  <c r="AM528" i="6"/>
  <c r="AN528" i="6"/>
  <c r="AO528" i="6"/>
  <c r="AP528" i="6"/>
  <c r="AQ528" i="6"/>
  <c r="AR528" i="6"/>
  <c r="AS528" i="6"/>
  <c r="AT528" i="6"/>
  <c r="AU528" i="6"/>
  <c r="AM529" i="6"/>
  <c r="AN529" i="6"/>
  <c r="AO529" i="6"/>
  <c r="AP529" i="6"/>
  <c r="AQ529" i="6"/>
  <c r="AR529" i="6"/>
  <c r="AS529" i="6"/>
  <c r="AT529" i="6"/>
  <c r="AU529" i="6"/>
  <c r="AM530" i="6"/>
  <c r="AN530" i="6"/>
  <c r="AO530" i="6"/>
  <c r="AP530" i="6"/>
  <c r="AQ530" i="6"/>
  <c r="AR530" i="6"/>
  <c r="AS530" i="6"/>
  <c r="AT530" i="6"/>
  <c r="AU530" i="6"/>
  <c r="AM531" i="6"/>
  <c r="AN531" i="6"/>
  <c r="AO531" i="6"/>
  <c r="AP531" i="6"/>
  <c r="AQ531" i="6"/>
  <c r="AR531" i="6"/>
  <c r="AS531" i="6"/>
  <c r="AT531" i="6"/>
  <c r="AU531" i="6"/>
  <c r="AM532" i="6"/>
  <c r="AN532" i="6"/>
  <c r="AO532" i="6"/>
  <c r="AP532" i="6"/>
  <c r="AQ532" i="6"/>
  <c r="AR532" i="6"/>
  <c r="AS532" i="6"/>
  <c r="AT532" i="6"/>
  <c r="AU532" i="6"/>
  <c r="AM533" i="6"/>
  <c r="AN533" i="6"/>
  <c r="AO533" i="6"/>
  <c r="AP533" i="6"/>
  <c r="AQ533" i="6"/>
  <c r="AR533" i="6"/>
  <c r="AS533" i="6"/>
  <c r="AT533" i="6"/>
  <c r="AU533" i="6"/>
  <c r="AM534" i="6"/>
  <c r="AN534" i="6"/>
  <c r="AO534" i="6"/>
  <c r="AP534" i="6"/>
  <c r="AQ534" i="6"/>
  <c r="AR534" i="6"/>
  <c r="AS534" i="6"/>
  <c r="AT534" i="6"/>
  <c r="AU534" i="6"/>
  <c r="AM535" i="6"/>
  <c r="AN535" i="6"/>
  <c r="AO535" i="6"/>
  <c r="AP535" i="6"/>
  <c r="AQ535" i="6"/>
  <c r="AR535" i="6"/>
  <c r="AS535" i="6"/>
  <c r="AT535" i="6"/>
  <c r="AU535" i="6"/>
  <c r="AM536" i="6"/>
  <c r="AN536" i="6"/>
  <c r="AO536" i="6"/>
  <c r="AP536" i="6"/>
  <c r="AQ536" i="6"/>
  <c r="AR536" i="6"/>
  <c r="AS536" i="6"/>
  <c r="AT536" i="6"/>
  <c r="AU536" i="6"/>
  <c r="AM537" i="6"/>
  <c r="AN537" i="6"/>
  <c r="AO537" i="6"/>
  <c r="AP537" i="6"/>
  <c r="AQ537" i="6"/>
  <c r="AR537" i="6"/>
  <c r="AS537" i="6"/>
  <c r="AT537" i="6"/>
  <c r="AU537" i="6"/>
  <c r="AM538" i="6"/>
  <c r="AN538" i="6"/>
  <c r="AO538" i="6"/>
  <c r="AP538" i="6"/>
  <c r="AQ538" i="6"/>
  <c r="AR538" i="6"/>
  <c r="AS538" i="6"/>
  <c r="AT538" i="6"/>
  <c r="AU538" i="6"/>
  <c r="AM539" i="6"/>
  <c r="AN539" i="6"/>
  <c r="AO539" i="6"/>
  <c r="AP539" i="6"/>
  <c r="AQ539" i="6"/>
  <c r="AR539" i="6"/>
  <c r="AS539" i="6"/>
  <c r="AT539" i="6"/>
  <c r="AU539" i="6"/>
  <c r="AU492" i="6"/>
  <c r="AT492" i="6"/>
  <c r="AS492" i="6"/>
  <c r="AR492" i="6"/>
  <c r="AQ492" i="6"/>
  <c r="AP492" i="6"/>
  <c r="AO492" i="6"/>
  <c r="AN492" i="6"/>
  <c r="AM492" i="6"/>
  <c r="AM439" i="6"/>
  <c r="AN439" i="6"/>
  <c r="AO439" i="6"/>
  <c r="AP439" i="6"/>
  <c r="AQ439" i="6"/>
  <c r="AR439" i="6"/>
  <c r="AS439" i="6"/>
  <c r="AT439" i="6"/>
  <c r="AU439" i="6"/>
  <c r="AM440" i="6"/>
  <c r="AN440" i="6"/>
  <c r="AO440" i="6"/>
  <c r="AP440" i="6"/>
  <c r="AQ440" i="6"/>
  <c r="AR440" i="6"/>
  <c r="AS440" i="6"/>
  <c r="AT440" i="6"/>
  <c r="AU440" i="6"/>
  <c r="AM441" i="6"/>
  <c r="AN441" i="6"/>
  <c r="AO441" i="6"/>
  <c r="AP441" i="6"/>
  <c r="AQ441" i="6"/>
  <c r="AR441" i="6"/>
  <c r="AS441" i="6"/>
  <c r="AT441" i="6"/>
  <c r="AU441" i="6"/>
  <c r="AM442" i="6"/>
  <c r="AN442" i="6"/>
  <c r="AO442" i="6"/>
  <c r="AP442" i="6"/>
  <c r="AQ442" i="6"/>
  <c r="AR442" i="6"/>
  <c r="AS442" i="6"/>
  <c r="AT442" i="6"/>
  <c r="AU442" i="6"/>
  <c r="AM443" i="6"/>
  <c r="AN443" i="6"/>
  <c r="AO443" i="6"/>
  <c r="AP443" i="6"/>
  <c r="AQ443" i="6"/>
  <c r="AR443" i="6"/>
  <c r="AS443" i="6"/>
  <c r="AT443" i="6"/>
  <c r="AU443" i="6"/>
  <c r="AM444" i="6"/>
  <c r="AN444" i="6"/>
  <c r="AO444" i="6"/>
  <c r="AP444" i="6"/>
  <c r="AQ444" i="6"/>
  <c r="AR444" i="6"/>
  <c r="AS444" i="6"/>
  <c r="AT444" i="6"/>
  <c r="AU444" i="6"/>
  <c r="AM445" i="6"/>
  <c r="AN445" i="6"/>
  <c r="AO445" i="6"/>
  <c r="AP445" i="6"/>
  <c r="AQ445" i="6"/>
  <c r="AR445" i="6"/>
  <c r="AS445" i="6"/>
  <c r="AT445" i="6"/>
  <c r="AU445" i="6"/>
  <c r="AM446" i="6"/>
  <c r="AN446" i="6"/>
  <c r="AO446" i="6"/>
  <c r="AP446" i="6"/>
  <c r="AQ446" i="6"/>
  <c r="AR446" i="6"/>
  <c r="AS446" i="6"/>
  <c r="AT446" i="6"/>
  <c r="AU446" i="6"/>
  <c r="AM447" i="6"/>
  <c r="AN447" i="6"/>
  <c r="AO447" i="6"/>
  <c r="AP447" i="6"/>
  <c r="AQ447" i="6"/>
  <c r="AR447" i="6"/>
  <c r="AS447" i="6"/>
  <c r="AT447" i="6"/>
  <c r="AU447" i="6"/>
  <c r="AM448" i="6"/>
  <c r="AN448" i="6"/>
  <c r="AO448" i="6"/>
  <c r="AP448" i="6"/>
  <c r="AQ448" i="6"/>
  <c r="AR448" i="6"/>
  <c r="AS448" i="6"/>
  <c r="AT448" i="6"/>
  <c r="AU448" i="6"/>
  <c r="AM449" i="6"/>
  <c r="AN449" i="6"/>
  <c r="AO449" i="6"/>
  <c r="AP449" i="6"/>
  <c r="AQ449" i="6"/>
  <c r="AR449" i="6"/>
  <c r="AS449" i="6"/>
  <c r="AT449" i="6"/>
  <c r="AU449" i="6"/>
  <c r="AM450" i="6"/>
  <c r="AN450" i="6"/>
  <c r="AO450" i="6"/>
  <c r="AP450" i="6"/>
  <c r="AQ450" i="6"/>
  <c r="AR450" i="6"/>
  <c r="AS450" i="6"/>
  <c r="AT450" i="6"/>
  <c r="AU450" i="6"/>
  <c r="AM451" i="6"/>
  <c r="AN451" i="6"/>
  <c r="AO451" i="6"/>
  <c r="AP451" i="6"/>
  <c r="AQ451" i="6"/>
  <c r="AR451" i="6"/>
  <c r="AS451" i="6"/>
  <c r="AT451" i="6"/>
  <c r="AU451" i="6"/>
  <c r="AM452" i="6"/>
  <c r="AN452" i="6"/>
  <c r="AO452" i="6"/>
  <c r="AP452" i="6"/>
  <c r="AQ452" i="6"/>
  <c r="AR452" i="6"/>
  <c r="AS452" i="6"/>
  <c r="AT452" i="6"/>
  <c r="AU452" i="6"/>
  <c r="AM453" i="6"/>
  <c r="AN453" i="6"/>
  <c r="AO453" i="6"/>
  <c r="AP453" i="6"/>
  <c r="AQ453" i="6"/>
  <c r="AR453" i="6"/>
  <c r="AS453" i="6"/>
  <c r="AT453" i="6"/>
  <c r="AU453" i="6"/>
  <c r="AM454" i="6"/>
  <c r="AN454" i="6"/>
  <c r="AO454" i="6"/>
  <c r="AP454" i="6"/>
  <c r="AQ454" i="6"/>
  <c r="AR454" i="6"/>
  <c r="AS454" i="6"/>
  <c r="AT454" i="6"/>
  <c r="AU454" i="6"/>
  <c r="AM455" i="6"/>
  <c r="AN455" i="6"/>
  <c r="AO455" i="6"/>
  <c r="AP455" i="6"/>
  <c r="AQ455" i="6"/>
  <c r="AR455" i="6"/>
  <c r="AS455" i="6"/>
  <c r="AT455" i="6"/>
  <c r="AU455" i="6"/>
  <c r="AM456" i="6"/>
  <c r="AN456" i="6"/>
  <c r="AO456" i="6"/>
  <c r="AP456" i="6"/>
  <c r="AQ456" i="6"/>
  <c r="AR456" i="6"/>
  <c r="AS456" i="6"/>
  <c r="AT456" i="6"/>
  <c r="AU456" i="6"/>
  <c r="AM457" i="6"/>
  <c r="AN457" i="6"/>
  <c r="AO457" i="6"/>
  <c r="AP457" i="6"/>
  <c r="AQ457" i="6"/>
  <c r="AR457" i="6"/>
  <c r="AS457" i="6"/>
  <c r="AT457" i="6"/>
  <c r="AU457" i="6"/>
  <c r="AM458" i="6"/>
  <c r="AN458" i="6"/>
  <c r="AO458" i="6"/>
  <c r="AP458" i="6"/>
  <c r="AQ458" i="6"/>
  <c r="AR458" i="6"/>
  <c r="AS458" i="6"/>
  <c r="AT458" i="6"/>
  <c r="AU458" i="6"/>
  <c r="AM459" i="6"/>
  <c r="AN459" i="6"/>
  <c r="AO459" i="6"/>
  <c r="AP459" i="6"/>
  <c r="AQ459" i="6"/>
  <c r="AR459" i="6"/>
  <c r="AS459" i="6"/>
  <c r="AT459" i="6"/>
  <c r="AU459" i="6"/>
  <c r="AM460" i="6"/>
  <c r="AN460" i="6"/>
  <c r="AO460" i="6"/>
  <c r="AP460" i="6"/>
  <c r="AQ460" i="6"/>
  <c r="AR460" i="6"/>
  <c r="AS460" i="6"/>
  <c r="AT460" i="6"/>
  <c r="AU460" i="6"/>
  <c r="AM461" i="6"/>
  <c r="AN461" i="6"/>
  <c r="AO461" i="6"/>
  <c r="AP461" i="6"/>
  <c r="AQ461" i="6"/>
  <c r="AR461" i="6"/>
  <c r="AS461" i="6"/>
  <c r="AT461" i="6"/>
  <c r="AU461" i="6"/>
  <c r="AM462" i="6"/>
  <c r="AN462" i="6"/>
  <c r="AO462" i="6"/>
  <c r="AP462" i="6"/>
  <c r="AQ462" i="6"/>
  <c r="AR462" i="6"/>
  <c r="AS462" i="6"/>
  <c r="AT462" i="6"/>
  <c r="AU462" i="6"/>
  <c r="AM463" i="6"/>
  <c r="AN463" i="6"/>
  <c r="AO463" i="6"/>
  <c r="AP463" i="6"/>
  <c r="AQ463" i="6"/>
  <c r="AR463" i="6"/>
  <c r="AS463" i="6"/>
  <c r="AT463" i="6"/>
  <c r="AU463" i="6"/>
  <c r="AM464" i="6"/>
  <c r="AN464" i="6"/>
  <c r="AO464" i="6"/>
  <c r="AP464" i="6"/>
  <c r="AQ464" i="6"/>
  <c r="AR464" i="6"/>
  <c r="AS464" i="6"/>
  <c r="AT464" i="6"/>
  <c r="AU464" i="6"/>
  <c r="AM465" i="6"/>
  <c r="AN465" i="6"/>
  <c r="AO465" i="6"/>
  <c r="AP465" i="6"/>
  <c r="AQ465" i="6"/>
  <c r="AR465" i="6"/>
  <c r="AS465" i="6"/>
  <c r="AT465" i="6"/>
  <c r="AU465" i="6"/>
  <c r="AM466" i="6"/>
  <c r="AN466" i="6"/>
  <c r="AO466" i="6"/>
  <c r="AP466" i="6"/>
  <c r="AQ466" i="6"/>
  <c r="AR466" i="6"/>
  <c r="AS466" i="6"/>
  <c r="AT466" i="6"/>
  <c r="AU466" i="6"/>
  <c r="AM467" i="6"/>
  <c r="AN467" i="6"/>
  <c r="AO467" i="6"/>
  <c r="AP467" i="6"/>
  <c r="AQ467" i="6"/>
  <c r="AR467" i="6"/>
  <c r="AS467" i="6"/>
  <c r="AT467" i="6"/>
  <c r="AU467" i="6"/>
  <c r="AM468" i="6"/>
  <c r="AN468" i="6"/>
  <c r="AO468" i="6"/>
  <c r="AP468" i="6"/>
  <c r="AQ468" i="6"/>
  <c r="AR468" i="6"/>
  <c r="AS468" i="6"/>
  <c r="AT468" i="6"/>
  <c r="AU468" i="6"/>
  <c r="AM469" i="6"/>
  <c r="AN469" i="6"/>
  <c r="AO469" i="6"/>
  <c r="AP469" i="6"/>
  <c r="AQ469" i="6"/>
  <c r="AR469" i="6"/>
  <c r="AS469" i="6"/>
  <c r="AT469" i="6"/>
  <c r="AU469" i="6"/>
  <c r="AM470" i="6"/>
  <c r="AN470" i="6"/>
  <c r="AO470" i="6"/>
  <c r="AP470" i="6"/>
  <c r="AQ470" i="6"/>
  <c r="AR470" i="6"/>
  <c r="AS470" i="6"/>
  <c r="AT470" i="6"/>
  <c r="AU470" i="6"/>
  <c r="AM471" i="6"/>
  <c r="AN471" i="6"/>
  <c r="AO471" i="6"/>
  <c r="AP471" i="6"/>
  <c r="AQ471" i="6"/>
  <c r="AR471" i="6"/>
  <c r="AS471" i="6"/>
  <c r="AT471" i="6"/>
  <c r="AU471" i="6"/>
  <c r="AM472" i="6"/>
  <c r="AN472" i="6"/>
  <c r="AO472" i="6"/>
  <c r="AP472" i="6"/>
  <c r="AQ472" i="6"/>
  <c r="AR472" i="6"/>
  <c r="AS472" i="6"/>
  <c r="AT472" i="6"/>
  <c r="AU472" i="6"/>
  <c r="AM473" i="6"/>
  <c r="AN473" i="6"/>
  <c r="AO473" i="6"/>
  <c r="AP473" i="6"/>
  <c r="AQ473" i="6"/>
  <c r="AR473" i="6"/>
  <c r="AS473" i="6"/>
  <c r="AT473" i="6"/>
  <c r="AU473" i="6"/>
  <c r="AM474" i="6"/>
  <c r="AN474" i="6"/>
  <c r="AO474" i="6"/>
  <c r="AP474" i="6"/>
  <c r="AQ474" i="6"/>
  <c r="AR474" i="6"/>
  <c r="AS474" i="6"/>
  <c r="AT474" i="6"/>
  <c r="AU474" i="6"/>
  <c r="AM475" i="6"/>
  <c r="AN475" i="6"/>
  <c r="AO475" i="6"/>
  <c r="AP475" i="6"/>
  <c r="AQ475" i="6"/>
  <c r="AR475" i="6"/>
  <c r="AS475" i="6"/>
  <c r="AT475" i="6"/>
  <c r="AU475" i="6"/>
  <c r="AM476" i="6"/>
  <c r="AN476" i="6"/>
  <c r="AO476" i="6"/>
  <c r="AP476" i="6"/>
  <c r="AQ476" i="6"/>
  <c r="AR476" i="6"/>
  <c r="AS476" i="6"/>
  <c r="AT476" i="6"/>
  <c r="AU476" i="6"/>
  <c r="AM477" i="6"/>
  <c r="AN477" i="6"/>
  <c r="AO477" i="6"/>
  <c r="AP477" i="6"/>
  <c r="AQ477" i="6"/>
  <c r="AR477" i="6"/>
  <c r="AS477" i="6"/>
  <c r="AT477" i="6"/>
  <c r="AU477" i="6"/>
  <c r="AM478" i="6"/>
  <c r="AN478" i="6"/>
  <c r="AO478" i="6"/>
  <c r="AP478" i="6"/>
  <c r="AQ478" i="6"/>
  <c r="AR478" i="6"/>
  <c r="AS478" i="6"/>
  <c r="AT478" i="6"/>
  <c r="AU478" i="6"/>
  <c r="AM479" i="6"/>
  <c r="AN479" i="6"/>
  <c r="AO479" i="6"/>
  <c r="AP479" i="6"/>
  <c r="AQ479" i="6"/>
  <c r="AR479" i="6"/>
  <c r="AS479" i="6"/>
  <c r="AT479" i="6"/>
  <c r="AU479" i="6"/>
  <c r="AM480" i="6"/>
  <c r="AN480" i="6"/>
  <c r="AO480" i="6"/>
  <c r="AP480" i="6"/>
  <c r="AQ480" i="6"/>
  <c r="AR480" i="6"/>
  <c r="AS480" i="6"/>
  <c r="AT480" i="6"/>
  <c r="AU480" i="6"/>
  <c r="AM481" i="6"/>
  <c r="AN481" i="6"/>
  <c r="AO481" i="6"/>
  <c r="AP481" i="6"/>
  <c r="AQ481" i="6"/>
  <c r="AR481" i="6"/>
  <c r="AS481" i="6"/>
  <c r="AT481" i="6"/>
  <c r="AU481" i="6"/>
  <c r="AM482" i="6"/>
  <c r="AN482" i="6"/>
  <c r="AO482" i="6"/>
  <c r="AP482" i="6"/>
  <c r="AQ482" i="6"/>
  <c r="AR482" i="6"/>
  <c r="AS482" i="6"/>
  <c r="AT482" i="6"/>
  <c r="AU482" i="6"/>
  <c r="AM483" i="6"/>
  <c r="AN483" i="6"/>
  <c r="AO483" i="6"/>
  <c r="AP483" i="6"/>
  <c r="AQ483" i="6"/>
  <c r="AR483" i="6"/>
  <c r="AS483" i="6"/>
  <c r="AT483" i="6"/>
  <c r="AU483" i="6"/>
  <c r="AM484" i="6"/>
  <c r="AN484" i="6"/>
  <c r="AO484" i="6"/>
  <c r="AP484" i="6"/>
  <c r="AQ484" i="6"/>
  <c r="AR484" i="6"/>
  <c r="AS484" i="6"/>
  <c r="AT484" i="6"/>
  <c r="AU484" i="6"/>
  <c r="AM485" i="6"/>
  <c r="AN485" i="6"/>
  <c r="AO485" i="6"/>
  <c r="AP485" i="6"/>
  <c r="AQ485" i="6"/>
  <c r="AR485" i="6"/>
  <c r="AS485" i="6"/>
  <c r="AT485" i="6"/>
  <c r="AU485" i="6"/>
  <c r="AU438" i="6"/>
  <c r="AT438" i="6"/>
  <c r="AS438" i="6"/>
  <c r="AR438" i="6"/>
  <c r="AQ438" i="6"/>
  <c r="AP438" i="6"/>
  <c r="AO438" i="6"/>
  <c r="AN438" i="6"/>
  <c r="AM438" i="6"/>
  <c r="AM385" i="6"/>
  <c r="AN385" i="6"/>
  <c r="AO385" i="6"/>
  <c r="AP385" i="6"/>
  <c r="AQ385" i="6"/>
  <c r="AR385" i="6"/>
  <c r="AS385" i="6"/>
  <c r="AT385" i="6"/>
  <c r="AU385" i="6"/>
  <c r="AM386" i="6"/>
  <c r="AN386" i="6"/>
  <c r="AO386" i="6"/>
  <c r="AP386" i="6"/>
  <c r="AQ386" i="6"/>
  <c r="AR386" i="6"/>
  <c r="AS386" i="6"/>
  <c r="AT386" i="6"/>
  <c r="AU386" i="6"/>
  <c r="AM387" i="6"/>
  <c r="AN387" i="6"/>
  <c r="AO387" i="6"/>
  <c r="AP387" i="6"/>
  <c r="AQ387" i="6"/>
  <c r="AR387" i="6"/>
  <c r="AS387" i="6"/>
  <c r="AT387" i="6"/>
  <c r="AU387" i="6"/>
  <c r="AM388" i="6"/>
  <c r="AN388" i="6"/>
  <c r="AO388" i="6"/>
  <c r="AP388" i="6"/>
  <c r="AQ388" i="6"/>
  <c r="AR388" i="6"/>
  <c r="AS388" i="6"/>
  <c r="AT388" i="6"/>
  <c r="AU388" i="6"/>
  <c r="AM389" i="6"/>
  <c r="AN389" i="6"/>
  <c r="AO389" i="6"/>
  <c r="AP389" i="6"/>
  <c r="AQ389" i="6"/>
  <c r="AR389" i="6"/>
  <c r="AS389" i="6"/>
  <c r="AT389" i="6"/>
  <c r="AU389" i="6"/>
  <c r="AM390" i="6"/>
  <c r="AN390" i="6"/>
  <c r="AO390" i="6"/>
  <c r="AP390" i="6"/>
  <c r="AQ390" i="6"/>
  <c r="AR390" i="6"/>
  <c r="AS390" i="6"/>
  <c r="AT390" i="6"/>
  <c r="AU390" i="6"/>
  <c r="AM391" i="6"/>
  <c r="AN391" i="6"/>
  <c r="AO391" i="6"/>
  <c r="AP391" i="6"/>
  <c r="AQ391" i="6"/>
  <c r="AR391" i="6"/>
  <c r="AS391" i="6"/>
  <c r="AT391" i="6"/>
  <c r="AU391" i="6"/>
  <c r="AM392" i="6"/>
  <c r="AN392" i="6"/>
  <c r="AO392" i="6"/>
  <c r="AP392" i="6"/>
  <c r="AQ392" i="6"/>
  <c r="AR392" i="6"/>
  <c r="AS392" i="6"/>
  <c r="AT392" i="6"/>
  <c r="AU392" i="6"/>
  <c r="AM393" i="6"/>
  <c r="AN393" i="6"/>
  <c r="AO393" i="6"/>
  <c r="AP393" i="6"/>
  <c r="AQ393" i="6"/>
  <c r="AR393" i="6"/>
  <c r="AS393" i="6"/>
  <c r="AT393" i="6"/>
  <c r="AU393" i="6"/>
  <c r="AM394" i="6"/>
  <c r="AN394" i="6"/>
  <c r="AO394" i="6"/>
  <c r="AP394" i="6"/>
  <c r="AQ394" i="6"/>
  <c r="AR394" i="6"/>
  <c r="AS394" i="6"/>
  <c r="AT394" i="6"/>
  <c r="AU394" i="6"/>
  <c r="AM395" i="6"/>
  <c r="AN395" i="6"/>
  <c r="AO395" i="6"/>
  <c r="AP395" i="6"/>
  <c r="AQ395" i="6"/>
  <c r="AR395" i="6"/>
  <c r="AS395" i="6"/>
  <c r="AT395" i="6"/>
  <c r="AU395" i="6"/>
  <c r="AM396" i="6"/>
  <c r="AN396" i="6"/>
  <c r="AO396" i="6"/>
  <c r="AP396" i="6"/>
  <c r="AQ396" i="6"/>
  <c r="AR396" i="6"/>
  <c r="AS396" i="6"/>
  <c r="AT396" i="6"/>
  <c r="AU396" i="6"/>
  <c r="AM397" i="6"/>
  <c r="AN397" i="6"/>
  <c r="AO397" i="6"/>
  <c r="AP397" i="6"/>
  <c r="AQ397" i="6"/>
  <c r="AR397" i="6"/>
  <c r="AS397" i="6"/>
  <c r="AT397" i="6"/>
  <c r="AU397" i="6"/>
  <c r="AM398" i="6"/>
  <c r="AN398" i="6"/>
  <c r="AO398" i="6"/>
  <c r="AP398" i="6"/>
  <c r="AQ398" i="6"/>
  <c r="AR398" i="6"/>
  <c r="AS398" i="6"/>
  <c r="AT398" i="6"/>
  <c r="AU398" i="6"/>
  <c r="AM399" i="6"/>
  <c r="AN399" i="6"/>
  <c r="AO399" i="6"/>
  <c r="AP399" i="6"/>
  <c r="AQ399" i="6"/>
  <c r="AR399" i="6"/>
  <c r="AS399" i="6"/>
  <c r="AT399" i="6"/>
  <c r="AU399" i="6"/>
  <c r="AM400" i="6"/>
  <c r="AN400" i="6"/>
  <c r="AO400" i="6"/>
  <c r="AP400" i="6"/>
  <c r="AQ400" i="6"/>
  <c r="AR400" i="6"/>
  <c r="AS400" i="6"/>
  <c r="AT400" i="6"/>
  <c r="AU400" i="6"/>
  <c r="AM401" i="6"/>
  <c r="AN401" i="6"/>
  <c r="AO401" i="6"/>
  <c r="AP401" i="6"/>
  <c r="AQ401" i="6"/>
  <c r="AR401" i="6"/>
  <c r="AS401" i="6"/>
  <c r="AT401" i="6"/>
  <c r="AU401" i="6"/>
  <c r="AM402" i="6"/>
  <c r="AN402" i="6"/>
  <c r="AO402" i="6"/>
  <c r="AP402" i="6"/>
  <c r="AQ402" i="6"/>
  <c r="AR402" i="6"/>
  <c r="AS402" i="6"/>
  <c r="AT402" i="6"/>
  <c r="AU402" i="6"/>
  <c r="AM403" i="6"/>
  <c r="AN403" i="6"/>
  <c r="AO403" i="6"/>
  <c r="AP403" i="6"/>
  <c r="AQ403" i="6"/>
  <c r="AR403" i="6"/>
  <c r="AS403" i="6"/>
  <c r="AT403" i="6"/>
  <c r="AU403" i="6"/>
  <c r="AM404" i="6"/>
  <c r="AN404" i="6"/>
  <c r="AO404" i="6"/>
  <c r="AP404" i="6"/>
  <c r="AQ404" i="6"/>
  <c r="AR404" i="6"/>
  <c r="AS404" i="6"/>
  <c r="AT404" i="6"/>
  <c r="AU404" i="6"/>
  <c r="AM405" i="6"/>
  <c r="AN405" i="6"/>
  <c r="AO405" i="6"/>
  <c r="AP405" i="6"/>
  <c r="AQ405" i="6"/>
  <c r="AR405" i="6"/>
  <c r="AS405" i="6"/>
  <c r="AT405" i="6"/>
  <c r="AU405" i="6"/>
  <c r="AM406" i="6"/>
  <c r="AN406" i="6"/>
  <c r="AO406" i="6"/>
  <c r="AP406" i="6"/>
  <c r="AQ406" i="6"/>
  <c r="AR406" i="6"/>
  <c r="AS406" i="6"/>
  <c r="AT406" i="6"/>
  <c r="AU406" i="6"/>
  <c r="AM407" i="6"/>
  <c r="AN407" i="6"/>
  <c r="AO407" i="6"/>
  <c r="AP407" i="6"/>
  <c r="AQ407" i="6"/>
  <c r="AR407" i="6"/>
  <c r="AS407" i="6"/>
  <c r="AT407" i="6"/>
  <c r="AU407" i="6"/>
  <c r="AM408" i="6"/>
  <c r="AN408" i="6"/>
  <c r="AO408" i="6"/>
  <c r="AP408" i="6"/>
  <c r="AQ408" i="6"/>
  <c r="AR408" i="6"/>
  <c r="AS408" i="6"/>
  <c r="AT408" i="6"/>
  <c r="AU408" i="6"/>
  <c r="AM409" i="6"/>
  <c r="AN409" i="6"/>
  <c r="AO409" i="6"/>
  <c r="AP409" i="6"/>
  <c r="AQ409" i="6"/>
  <c r="AR409" i="6"/>
  <c r="AS409" i="6"/>
  <c r="AT409" i="6"/>
  <c r="AU409" i="6"/>
  <c r="AM410" i="6"/>
  <c r="AN410" i="6"/>
  <c r="AO410" i="6"/>
  <c r="AP410" i="6"/>
  <c r="AQ410" i="6"/>
  <c r="AR410" i="6"/>
  <c r="AS410" i="6"/>
  <c r="AT410" i="6"/>
  <c r="AU410" i="6"/>
  <c r="AM411" i="6"/>
  <c r="AN411" i="6"/>
  <c r="AO411" i="6"/>
  <c r="AP411" i="6"/>
  <c r="AQ411" i="6"/>
  <c r="AR411" i="6"/>
  <c r="AS411" i="6"/>
  <c r="AT411" i="6"/>
  <c r="AU411" i="6"/>
  <c r="AM412" i="6"/>
  <c r="AN412" i="6"/>
  <c r="AO412" i="6"/>
  <c r="AP412" i="6"/>
  <c r="AQ412" i="6"/>
  <c r="AR412" i="6"/>
  <c r="AS412" i="6"/>
  <c r="AT412" i="6"/>
  <c r="AU412" i="6"/>
  <c r="AM413" i="6"/>
  <c r="AN413" i="6"/>
  <c r="AO413" i="6"/>
  <c r="AP413" i="6"/>
  <c r="AQ413" i="6"/>
  <c r="AR413" i="6"/>
  <c r="AS413" i="6"/>
  <c r="AT413" i="6"/>
  <c r="AU413" i="6"/>
  <c r="AM414" i="6"/>
  <c r="AN414" i="6"/>
  <c r="AO414" i="6"/>
  <c r="AP414" i="6"/>
  <c r="AQ414" i="6"/>
  <c r="AR414" i="6"/>
  <c r="AS414" i="6"/>
  <c r="AT414" i="6"/>
  <c r="AU414" i="6"/>
  <c r="AM415" i="6"/>
  <c r="AN415" i="6"/>
  <c r="AO415" i="6"/>
  <c r="AP415" i="6"/>
  <c r="AQ415" i="6"/>
  <c r="AR415" i="6"/>
  <c r="AS415" i="6"/>
  <c r="AT415" i="6"/>
  <c r="AU415" i="6"/>
  <c r="AM416" i="6"/>
  <c r="AN416" i="6"/>
  <c r="AO416" i="6"/>
  <c r="AP416" i="6"/>
  <c r="AQ416" i="6"/>
  <c r="AR416" i="6"/>
  <c r="AS416" i="6"/>
  <c r="AT416" i="6"/>
  <c r="AU416" i="6"/>
  <c r="AM417" i="6"/>
  <c r="AN417" i="6"/>
  <c r="AO417" i="6"/>
  <c r="AP417" i="6"/>
  <c r="AQ417" i="6"/>
  <c r="AR417" i="6"/>
  <c r="AS417" i="6"/>
  <c r="AT417" i="6"/>
  <c r="AU417" i="6"/>
  <c r="AM418" i="6"/>
  <c r="AN418" i="6"/>
  <c r="AO418" i="6"/>
  <c r="AP418" i="6"/>
  <c r="AQ418" i="6"/>
  <c r="AR418" i="6"/>
  <c r="AS418" i="6"/>
  <c r="AT418" i="6"/>
  <c r="AU418" i="6"/>
  <c r="AM419" i="6"/>
  <c r="AN419" i="6"/>
  <c r="AO419" i="6"/>
  <c r="AP419" i="6"/>
  <c r="AQ419" i="6"/>
  <c r="AR419" i="6"/>
  <c r="AS419" i="6"/>
  <c r="AT419" i="6"/>
  <c r="AU419" i="6"/>
  <c r="AM420" i="6"/>
  <c r="AN420" i="6"/>
  <c r="AO420" i="6"/>
  <c r="AP420" i="6"/>
  <c r="AQ420" i="6"/>
  <c r="AR420" i="6"/>
  <c r="AS420" i="6"/>
  <c r="AT420" i="6"/>
  <c r="AU420" i="6"/>
  <c r="AM421" i="6"/>
  <c r="AN421" i="6"/>
  <c r="AO421" i="6"/>
  <c r="AP421" i="6"/>
  <c r="AQ421" i="6"/>
  <c r="AR421" i="6"/>
  <c r="AS421" i="6"/>
  <c r="AT421" i="6"/>
  <c r="AU421" i="6"/>
  <c r="AM422" i="6"/>
  <c r="AN422" i="6"/>
  <c r="AO422" i="6"/>
  <c r="AP422" i="6"/>
  <c r="AQ422" i="6"/>
  <c r="AR422" i="6"/>
  <c r="AS422" i="6"/>
  <c r="AT422" i="6"/>
  <c r="AU422" i="6"/>
  <c r="AM423" i="6"/>
  <c r="AN423" i="6"/>
  <c r="AO423" i="6"/>
  <c r="AP423" i="6"/>
  <c r="AQ423" i="6"/>
  <c r="AR423" i="6"/>
  <c r="AS423" i="6"/>
  <c r="AT423" i="6"/>
  <c r="AU423" i="6"/>
  <c r="AM424" i="6"/>
  <c r="AN424" i="6"/>
  <c r="AO424" i="6"/>
  <c r="AP424" i="6"/>
  <c r="AQ424" i="6"/>
  <c r="AR424" i="6"/>
  <c r="AS424" i="6"/>
  <c r="AT424" i="6"/>
  <c r="AU424" i="6"/>
  <c r="AM425" i="6"/>
  <c r="AN425" i="6"/>
  <c r="AO425" i="6"/>
  <c r="AP425" i="6"/>
  <c r="AQ425" i="6"/>
  <c r="AR425" i="6"/>
  <c r="AS425" i="6"/>
  <c r="AT425" i="6"/>
  <c r="AU425" i="6"/>
  <c r="AM426" i="6"/>
  <c r="AN426" i="6"/>
  <c r="AO426" i="6"/>
  <c r="AP426" i="6"/>
  <c r="AQ426" i="6"/>
  <c r="AR426" i="6"/>
  <c r="AS426" i="6"/>
  <c r="AT426" i="6"/>
  <c r="AU426" i="6"/>
  <c r="AM427" i="6"/>
  <c r="AN427" i="6"/>
  <c r="AO427" i="6"/>
  <c r="AP427" i="6"/>
  <c r="AQ427" i="6"/>
  <c r="AR427" i="6"/>
  <c r="AS427" i="6"/>
  <c r="AT427" i="6"/>
  <c r="AU427" i="6"/>
  <c r="AM428" i="6"/>
  <c r="AN428" i="6"/>
  <c r="AO428" i="6"/>
  <c r="AP428" i="6"/>
  <c r="AQ428" i="6"/>
  <c r="AR428" i="6"/>
  <c r="AS428" i="6"/>
  <c r="AT428" i="6"/>
  <c r="AU428" i="6"/>
  <c r="AM429" i="6"/>
  <c r="AN429" i="6"/>
  <c r="AO429" i="6"/>
  <c r="AP429" i="6"/>
  <c r="AQ429" i="6"/>
  <c r="AR429" i="6"/>
  <c r="AS429" i="6"/>
  <c r="AT429" i="6"/>
  <c r="AU429" i="6"/>
  <c r="AM430" i="6"/>
  <c r="AN430" i="6"/>
  <c r="AO430" i="6"/>
  <c r="AP430" i="6"/>
  <c r="AQ430" i="6"/>
  <c r="AR430" i="6"/>
  <c r="AS430" i="6"/>
  <c r="AT430" i="6"/>
  <c r="AU430" i="6"/>
  <c r="AM431" i="6"/>
  <c r="AN431" i="6"/>
  <c r="AO431" i="6"/>
  <c r="AP431" i="6"/>
  <c r="AQ431" i="6"/>
  <c r="AR431" i="6"/>
  <c r="AS431" i="6"/>
  <c r="AT431" i="6"/>
  <c r="AU431" i="6"/>
  <c r="AU384" i="6"/>
  <c r="AT384" i="6"/>
  <c r="AS384" i="6"/>
  <c r="AR384" i="6"/>
  <c r="AQ384" i="6"/>
  <c r="AP384" i="6"/>
  <c r="AO384" i="6"/>
  <c r="AN384" i="6"/>
  <c r="AM384" i="6"/>
  <c r="AM331" i="6"/>
  <c r="AN331" i="6"/>
  <c r="AO331" i="6"/>
  <c r="AP331" i="6"/>
  <c r="AQ331" i="6"/>
  <c r="AR331" i="6"/>
  <c r="AS331" i="6"/>
  <c r="AT331" i="6"/>
  <c r="AU331" i="6"/>
  <c r="AM332" i="6"/>
  <c r="AN332" i="6"/>
  <c r="AO332" i="6"/>
  <c r="AP332" i="6"/>
  <c r="AQ332" i="6"/>
  <c r="AR332" i="6"/>
  <c r="AS332" i="6"/>
  <c r="AT332" i="6"/>
  <c r="AU332" i="6"/>
  <c r="AM333" i="6"/>
  <c r="AN333" i="6"/>
  <c r="AO333" i="6"/>
  <c r="AP333" i="6"/>
  <c r="AQ333" i="6"/>
  <c r="AR333" i="6"/>
  <c r="AS333" i="6"/>
  <c r="AT333" i="6"/>
  <c r="AU333" i="6"/>
  <c r="AM334" i="6"/>
  <c r="AN334" i="6"/>
  <c r="AO334" i="6"/>
  <c r="AP334" i="6"/>
  <c r="AQ334" i="6"/>
  <c r="AR334" i="6"/>
  <c r="AS334" i="6"/>
  <c r="AT334" i="6"/>
  <c r="AU334" i="6"/>
  <c r="AM335" i="6"/>
  <c r="AN335" i="6"/>
  <c r="AO335" i="6"/>
  <c r="AP335" i="6"/>
  <c r="AQ335" i="6"/>
  <c r="AR335" i="6"/>
  <c r="AS335" i="6"/>
  <c r="AT335" i="6"/>
  <c r="AU335" i="6"/>
  <c r="AM336" i="6"/>
  <c r="AN336" i="6"/>
  <c r="AO336" i="6"/>
  <c r="AP336" i="6"/>
  <c r="AQ336" i="6"/>
  <c r="AR336" i="6"/>
  <c r="AS336" i="6"/>
  <c r="AT336" i="6"/>
  <c r="AU336" i="6"/>
  <c r="AM337" i="6"/>
  <c r="AN337" i="6"/>
  <c r="AO337" i="6"/>
  <c r="AP337" i="6"/>
  <c r="AQ337" i="6"/>
  <c r="AR337" i="6"/>
  <c r="AS337" i="6"/>
  <c r="AT337" i="6"/>
  <c r="AU337" i="6"/>
  <c r="AM338" i="6"/>
  <c r="AN338" i="6"/>
  <c r="AO338" i="6"/>
  <c r="AP338" i="6"/>
  <c r="AQ338" i="6"/>
  <c r="AR338" i="6"/>
  <c r="AS338" i="6"/>
  <c r="AT338" i="6"/>
  <c r="AU338" i="6"/>
  <c r="AM339" i="6"/>
  <c r="AN339" i="6"/>
  <c r="AO339" i="6"/>
  <c r="AP339" i="6"/>
  <c r="AQ339" i="6"/>
  <c r="AR339" i="6"/>
  <c r="AS339" i="6"/>
  <c r="AT339" i="6"/>
  <c r="AU339" i="6"/>
  <c r="AM340" i="6"/>
  <c r="AN340" i="6"/>
  <c r="AO340" i="6"/>
  <c r="AP340" i="6"/>
  <c r="AQ340" i="6"/>
  <c r="AR340" i="6"/>
  <c r="AS340" i="6"/>
  <c r="AT340" i="6"/>
  <c r="AU340" i="6"/>
  <c r="AM341" i="6"/>
  <c r="AN341" i="6"/>
  <c r="AO341" i="6"/>
  <c r="AP341" i="6"/>
  <c r="AQ341" i="6"/>
  <c r="AR341" i="6"/>
  <c r="AS341" i="6"/>
  <c r="AT341" i="6"/>
  <c r="AU341" i="6"/>
  <c r="AM342" i="6"/>
  <c r="AN342" i="6"/>
  <c r="AO342" i="6"/>
  <c r="AP342" i="6"/>
  <c r="AQ342" i="6"/>
  <c r="AR342" i="6"/>
  <c r="AS342" i="6"/>
  <c r="AT342" i="6"/>
  <c r="AU342" i="6"/>
  <c r="AM343" i="6"/>
  <c r="AN343" i="6"/>
  <c r="AO343" i="6"/>
  <c r="AP343" i="6"/>
  <c r="AQ343" i="6"/>
  <c r="AR343" i="6"/>
  <c r="AS343" i="6"/>
  <c r="AT343" i="6"/>
  <c r="AU343" i="6"/>
  <c r="AM344" i="6"/>
  <c r="AN344" i="6"/>
  <c r="AO344" i="6"/>
  <c r="AP344" i="6"/>
  <c r="AQ344" i="6"/>
  <c r="AR344" i="6"/>
  <c r="AS344" i="6"/>
  <c r="AT344" i="6"/>
  <c r="AU344" i="6"/>
  <c r="AM345" i="6"/>
  <c r="AN345" i="6"/>
  <c r="AO345" i="6"/>
  <c r="AP345" i="6"/>
  <c r="AQ345" i="6"/>
  <c r="AR345" i="6"/>
  <c r="AS345" i="6"/>
  <c r="AT345" i="6"/>
  <c r="AU345" i="6"/>
  <c r="AM346" i="6"/>
  <c r="AN346" i="6"/>
  <c r="AO346" i="6"/>
  <c r="AP346" i="6"/>
  <c r="AQ346" i="6"/>
  <c r="AR346" i="6"/>
  <c r="AS346" i="6"/>
  <c r="AT346" i="6"/>
  <c r="AU346" i="6"/>
  <c r="AM347" i="6"/>
  <c r="AN347" i="6"/>
  <c r="AO347" i="6"/>
  <c r="AP347" i="6"/>
  <c r="AQ347" i="6"/>
  <c r="AR347" i="6"/>
  <c r="AS347" i="6"/>
  <c r="AT347" i="6"/>
  <c r="AU347" i="6"/>
  <c r="AM348" i="6"/>
  <c r="AN348" i="6"/>
  <c r="AO348" i="6"/>
  <c r="AP348" i="6"/>
  <c r="AQ348" i="6"/>
  <c r="AR348" i="6"/>
  <c r="AS348" i="6"/>
  <c r="AT348" i="6"/>
  <c r="AU348" i="6"/>
  <c r="AM349" i="6"/>
  <c r="AN349" i="6"/>
  <c r="AO349" i="6"/>
  <c r="AP349" i="6"/>
  <c r="AQ349" i="6"/>
  <c r="AR349" i="6"/>
  <c r="AS349" i="6"/>
  <c r="AT349" i="6"/>
  <c r="AU349" i="6"/>
  <c r="AM350" i="6"/>
  <c r="AN350" i="6"/>
  <c r="AO350" i="6"/>
  <c r="AP350" i="6"/>
  <c r="AQ350" i="6"/>
  <c r="AR350" i="6"/>
  <c r="AS350" i="6"/>
  <c r="AT350" i="6"/>
  <c r="AU350" i="6"/>
  <c r="AM351" i="6"/>
  <c r="AN351" i="6"/>
  <c r="AO351" i="6"/>
  <c r="AP351" i="6"/>
  <c r="AQ351" i="6"/>
  <c r="AR351" i="6"/>
  <c r="AS351" i="6"/>
  <c r="AT351" i="6"/>
  <c r="AU351" i="6"/>
  <c r="AM352" i="6"/>
  <c r="AN352" i="6"/>
  <c r="AO352" i="6"/>
  <c r="AP352" i="6"/>
  <c r="AQ352" i="6"/>
  <c r="AR352" i="6"/>
  <c r="AS352" i="6"/>
  <c r="AT352" i="6"/>
  <c r="AU352" i="6"/>
  <c r="AM353" i="6"/>
  <c r="AN353" i="6"/>
  <c r="AO353" i="6"/>
  <c r="AP353" i="6"/>
  <c r="AQ353" i="6"/>
  <c r="AR353" i="6"/>
  <c r="AS353" i="6"/>
  <c r="AT353" i="6"/>
  <c r="AU353" i="6"/>
  <c r="AM354" i="6"/>
  <c r="AN354" i="6"/>
  <c r="AO354" i="6"/>
  <c r="AP354" i="6"/>
  <c r="AQ354" i="6"/>
  <c r="AR354" i="6"/>
  <c r="AS354" i="6"/>
  <c r="AT354" i="6"/>
  <c r="AU354" i="6"/>
  <c r="AM355" i="6"/>
  <c r="AN355" i="6"/>
  <c r="AO355" i="6"/>
  <c r="AP355" i="6"/>
  <c r="AQ355" i="6"/>
  <c r="AR355" i="6"/>
  <c r="AS355" i="6"/>
  <c r="AT355" i="6"/>
  <c r="AU355" i="6"/>
  <c r="AM356" i="6"/>
  <c r="AN356" i="6"/>
  <c r="AO356" i="6"/>
  <c r="AP356" i="6"/>
  <c r="AQ356" i="6"/>
  <c r="AR356" i="6"/>
  <c r="AS356" i="6"/>
  <c r="AT356" i="6"/>
  <c r="AU356" i="6"/>
  <c r="AM357" i="6"/>
  <c r="AN357" i="6"/>
  <c r="AO357" i="6"/>
  <c r="AP357" i="6"/>
  <c r="AQ357" i="6"/>
  <c r="AR357" i="6"/>
  <c r="AS357" i="6"/>
  <c r="AT357" i="6"/>
  <c r="AU357" i="6"/>
  <c r="AM358" i="6"/>
  <c r="AN358" i="6"/>
  <c r="AO358" i="6"/>
  <c r="AP358" i="6"/>
  <c r="AQ358" i="6"/>
  <c r="AR358" i="6"/>
  <c r="AS358" i="6"/>
  <c r="AT358" i="6"/>
  <c r="AU358" i="6"/>
  <c r="AM359" i="6"/>
  <c r="AN359" i="6"/>
  <c r="AO359" i="6"/>
  <c r="AP359" i="6"/>
  <c r="AQ359" i="6"/>
  <c r="AR359" i="6"/>
  <c r="AS359" i="6"/>
  <c r="AT359" i="6"/>
  <c r="AU359" i="6"/>
  <c r="AM360" i="6"/>
  <c r="AN360" i="6"/>
  <c r="AO360" i="6"/>
  <c r="AP360" i="6"/>
  <c r="AQ360" i="6"/>
  <c r="AR360" i="6"/>
  <c r="AS360" i="6"/>
  <c r="AT360" i="6"/>
  <c r="AU360" i="6"/>
  <c r="AM361" i="6"/>
  <c r="AN361" i="6"/>
  <c r="AO361" i="6"/>
  <c r="AP361" i="6"/>
  <c r="AQ361" i="6"/>
  <c r="AR361" i="6"/>
  <c r="AS361" i="6"/>
  <c r="AT361" i="6"/>
  <c r="AU361" i="6"/>
  <c r="AM362" i="6"/>
  <c r="AN362" i="6"/>
  <c r="AO362" i="6"/>
  <c r="AP362" i="6"/>
  <c r="AQ362" i="6"/>
  <c r="AR362" i="6"/>
  <c r="AS362" i="6"/>
  <c r="AT362" i="6"/>
  <c r="AU362" i="6"/>
  <c r="AM363" i="6"/>
  <c r="AN363" i="6"/>
  <c r="AO363" i="6"/>
  <c r="AP363" i="6"/>
  <c r="AQ363" i="6"/>
  <c r="AR363" i="6"/>
  <c r="AS363" i="6"/>
  <c r="AT363" i="6"/>
  <c r="AU363" i="6"/>
  <c r="AM364" i="6"/>
  <c r="AN364" i="6"/>
  <c r="AO364" i="6"/>
  <c r="AP364" i="6"/>
  <c r="AQ364" i="6"/>
  <c r="AR364" i="6"/>
  <c r="AS364" i="6"/>
  <c r="AT364" i="6"/>
  <c r="AU364" i="6"/>
  <c r="AM365" i="6"/>
  <c r="AN365" i="6"/>
  <c r="AO365" i="6"/>
  <c r="AP365" i="6"/>
  <c r="AQ365" i="6"/>
  <c r="AR365" i="6"/>
  <c r="AS365" i="6"/>
  <c r="AT365" i="6"/>
  <c r="AU365" i="6"/>
  <c r="AM366" i="6"/>
  <c r="AN366" i="6"/>
  <c r="AO366" i="6"/>
  <c r="AP366" i="6"/>
  <c r="AQ366" i="6"/>
  <c r="AR366" i="6"/>
  <c r="AS366" i="6"/>
  <c r="AT366" i="6"/>
  <c r="AU366" i="6"/>
  <c r="AM367" i="6"/>
  <c r="AN367" i="6"/>
  <c r="AO367" i="6"/>
  <c r="AP367" i="6"/>
  <c r="AQ367" i="6"/>
  <c r="AR367" i="6"/>
  <c r="AS367" i="6"/>
  <c r="AT367" i="6"/>
  <c r="AU367" i="6"/>
  <c r="AM368" i="6"/>
  <c r="AN368" i="6"/>
  <c r="AO368" i="6"/>
  <c r="AP368" i="6"/>
  <c r="AQ368" i="6"/>
  <c r="AR368" i="6"/>
  <c r="AS368" i="6"/>
  <c r="AT368" i="6"/>
  <c r="AU368" i="6"/>
  <c r="AM369" i="6"/>
  <c r="AN369" i="6"/>
  <c r="AO369" i="6"/>
  <c r="AP369" i="6"/>
  <c r="AQ369" i="6"/>
  <c r="AR369" i="6"/>
  <c r="AS369" i="6"/>
  <c r="AT369" i="6"/>
  <c r="AU369" i="6"/>
  <c r="AM370" i="6"/>
  <c r="AN370" i="6"/>
  <c r="AO370" i="6"/>
  <c r="AP370" i="6"/>
  <c r="AQ370" i="6"/>
  <c r="AR370" i="6"/>
  <c r="AS370" i="6"/>
  <c r="AT370" i="6"/>
  <c r="AU370" i="6"/>
  <c r="AM371" i="6"/>
  <c r="AN371" i="6"/>
  <c r="AO371" i="6"/>
  <c r="AP371" i="6"/>
  <c r="AQ371" i="6"/>
  <c r="AR371" i="6"/>
  <c r="AS371" i="6"/>
  <c r="AT371" i="6"/>
  <c r="AU371" i="6"/>
  <c r="AM372" i="6"/>
  <c r="AN372" i="6"/>
  <c r="AO372" i="6"/>
  <c r="AP372" i="6"/>
  <c r="AQ372" i="6"/>
  <c r="AR372" i="6"/>
  <c r="AS372" i="6"/>
  <c r="AT372" i="6"/>
  <c r="AU372" i="6"/>
  <c r="AM373" i="6"/>
  <c r="AN373" i="6"/>
  <c r="AO373" i="6"/>
  <c r="AP373" i="6"/>
  <c r="AQ373" i="6"/>
  <c r="AR373" i="6"/>
  <c r="AS373" i="6"/>
  <c r="AT373" i="6"/>
  <c r="AU373" i="6"/>
  <c r="AM374" i="6"/>
  <c r="AN374" i="6"/>
  <c r="AO374" i="6"/>
  <c r="AP374" i="6"/>
  <c r="AQ374" i="6"/>
  <c r="AR374" i="6"/>
  <c r="AS374" i="6"/>
  <c r="AT374" i="6"/>
  <c r="AU374" i="6"/>
  <c r="AM375" i="6"/>
  <c r="AN375" i="6"/>
  <c r="AO375" i="6"/>
  <c r="AP375" i="6"/>
  <c r="AQ375" i="6"/>
  <c r="AR375" i="6"/>
  <c r="AS375" i="6"/>
  <c r="AT375" i="6"/>
  <c r="AU375" i="6"/>
  <c r="AM376" i="6"/>
  <c r="AN376" i="6"/>
  <c r="AO376" i="6"/>
  <c r="AP376" i="6"/>
  <c r="AQ376" i="6"/>
  <c r="AR376" i="6"/>
  <c r="AS376" i="6"/>
  <c r="AT376" i="6"/>
  <c r="AU376" i="6"/>
  <c r="AM377" i="6"/>
  <c r="AN377" i="6"/>
  <c r="AO377" i="6"/>
  <c r="AP377" i="6"/>
  <c r="AQ377" i="6"/>
  <c r="AR377" i="6"/>
  <c r="AS377" i="6"/>
  <c r="AT377" i="6"/>
  <c r="AU377" i="6"/>
  <c r="AU330" i="6"/>
  <c r="AT330" i="6"/>
  <c r="AS330" i="6"/>
  <c r="AR330" i="6"/>
  <c r="AQ330" i="6"/>
  <c r="AP330" i="6"/>
  <c r="AO330" i="6"/>
  <c r="AN330" i="6"/>
  <c r="AM330" i="6"/>
  <c r="AM277" i="6"/>
  <c r="AN277" i="6"/>
  <c r="AO277" i="6"/>
  <c r="AP277" i="6"/>
  <c r="AQ277" i="6"/>
  <c r="AR277" i="6"/>
  <c r="AS277" i="6"/>
  <c r="AT277" i="6"/>
  <c r="AU277" i="6"/>
  <c r="AM278" i="6"/>
  <c r="AN278" i="6"/>
  <c r="AO278" i="6"/>
  <c r="AP278" i="6"/>
  <c r="AQ278" i="6"/>
  <c r="AR278" i="6"/>
  <c r="AS278" i="6"/>
  <c r="AT278" i="6"/>
  <c r="AU278" i="6"/>
  <c r="AM279" i="6"/>
  <c r="AN279" i="6"/>
  <c r="AO279" i="6"/>
  <c r="AP279" i="6"/>
  <c r="AQ279" i="6"/>
  <c r="AR279" i="6"/>
  <c r="AS279" i="6"/>
  <c r="AT279" i="6"/>
  <c r="AU279" i="6"/>
  <c r="AM280" i="6"/>
  <c r="AN280" i="6"/>
  <c r="AO280" i="6"/>
  <c r="AP280" i="6"/>
  <c r="AQ280" i="6"/>
  <c r="AR280" i="6"/>
  <c r="AS280" i="6"/>
  <c r="AT280" i="6"/>
  <c r="AU280" i="6"/>
  <c r="AM281" i="6"/>
  <c r="AN281" i="6"/>
  <c r="AO281" i="6"/>
  <c r="AP281" i="6"/>
  <c r="AQ281" i="6"/>
  <c r="AR281" i="6"/>
  <c r="AS281" i="6"/>
  <c r="AT281" i="6"/>
  <c r="AU281" i="6"/>
  <c r="AM282" i="6"/>
  <c r="AN282" i="6"/>
  <c r="AO282" i="6"/>
  <c r="AP282" i="6"/>
  <c r="AQ282" i="6"/>
  <c r="AR282" i="6"/>
  <c r="AS282" i="6"/>
  <c r="AT282" i="6"/>
  <c r="AU282" i="6"/>
  <c r="AM283" i="6"/>
  <c r="AN283" i="6"/>
  <c r="AO283" i="6"/>
  <c r="AP283" i="6"/>
  <c r="AQ283" i="6"/>
  <c r="AR283" i="6"/>
  <c r="AS283" i="6"/>
  <c r="AT283" i="6"/>
  <c r="AU283" i="6"/>
  <c r="AM284" i="6"/>
  <c r="AN284" i="6"/>
  <c r="AO284" i="6"/>
  <c r="AP284" i="6"/>
  <c r="AQ284" i="6"/>
  <c r="AR284" i="6"/>
  <c r="AS284" i="6"/>
  <c r="AT284" i="6"/>
  <c r="AU284" i="6"/>
  <c r="AM285" i="6"/>
  <c r="AN285" i="6"/>
  <c r="AO285" i="6"/>
  <c r="AP285" i="6"/>
  <c r="AQ285" i="6"/>
  <c r="AR285" i="6"/>
  <c r="AS285" i="6"/>
  <c r="AT285" i="6"/>
  <c r="AU285" i="6"/>
  <c r="AM286" i="6"/>
  <c r="AN286" i="6"/>
  <c r="AO286" i="6"/>
  <c r="AP286" i="6"/>
  <c r="AQ286" i="6"/>
  <c r="AR286" i="6"/>
  <c r="AS286" i="6"/>
  <c r="AT286" i="6"/>
  <c r="AU286" i="6"/>
  <c r="AM287" i="6"/>
  <c r="AN287" i="6"/>
  <c r="AO287" i="6"/>
  <c r="AP287" i="6"/>
  <c r="AQ287" i="6"/>
  <c r="AR287" i="6"/>
  <c r="AS287" i="6"/>
  <c r="AT287" i="6"/>
  <c r="AU287" i="6"/>
  <c r="AM288" i="6"/>
  <c r="AN288" i="6"/>
  <c r="AO288" i="6"/>
  <c r="AP288" i="6"/>
  <c r="AQ288" i="6"/>
  <c r="AR288" i="6"/>
  <c r="AS288" i="6"/>
  <c r="AT288" i="6"/>
  <c r="AU288" i="6"/>
  <c r="AM289" i="6"/>
  <c r="AN289" i="6"/>
  <c r="AO289" i="6"/>
  <c r="AP289" i="6"/>
  <c r="AQ289" i="6"/>
  <c r="AR289" i="6"/>
  <c r="AS289" i="6"/>
  <c r="AT289" i="6"/>
  <c r="AU289" i="6"/>
  <c r="AM290" i="6"/>
  <c r="AN290" i="6"/>
  <c r="AO290" i="6"/>
  <c r="AP290" i="6"/>
  <c r="AQ290" i="6"/>
  <c r="AR290" i="6"/>
  <c r="AS290" i="6"/>
  <c r="AT290" i="6"/>
  <c r="AU290" i="6"/>
  <c r="AM291" i="6"/>
  <c r="AN291" i="6"/>
  <c r="AO291" i="6"/>
  <c r="AP291" i="6"/>
  <c r="AQ291" i="6"/>
  <c r="AR291" i="6"/>
  <c r="AS291" i="6"/>
  <c r="AT291" i="6"/>
  <c r="AU291" i="6"/>
  <c r="AM292" i="6"/>
  <c r="AN292" i="6"/>
  <c r="AO292" i="6"/>
  <c r="AP292" i="6"/>
  <c r="AQ292" i="6"/>
  <c r="AR292" i="6"/>
  <c r="AS292" i="6"/>
  <c r="AT292" i="6"/>
  <c r="AU292" i="6"/>
  <c r="AM293" i="6"/>
  <c r="AN293" i="6"/>
  <c r="AO293" i="6"/>
  <c r="AP293" i="6"/>
  <c r="AQ293" i="6"/>
  <c r="AR293" i="6"/>
  <c r="AS293" i="6"/>
  <c r="AT293" i="6"/>
  <c r="AU293" i="6"/>
  <c r="AM294" i="6"/>
  <c r="AN294" i="6"/>
  <c r="AO294" i="6"/>
  <c r="AP294" i="6"/>
  <c r="AQ294" i="6"/>
  <c r="AR294" i="6"/>
  <c r="AS294" i="6"/>
  <c r="AT294" i="6"/>
  <c r="AU294" i="6"/>
  <c r="AM295" i="6"/>
  <c r="AN295" i="6"/>
  <c r="AO295" i="6"/>
  <c r="AP295" i="6"/>
  <c r="AQ295" i="6"/>
  <c r="AR295" i="6"/>
  <c r="AS295" i="6"/>
  <c r="AT295" i="6"/>
  <c r="AU295" i="6"/>
  <c r="AM296" i="6"/>
  <c r="AN296" i="6"/>
  <c r="AO296" i="6"/>
  <c r="AP296" i="6"/>
  <c r="AQ296" i="6"/>
  <c r="AR296" i="6"/>
  <c r="AS296" i="6"/>
  <c r="AT296" i="6"/>
  <c r="AU296" i="6"/>
  <c r="AM297" i="6"/>
  <c r="AN297" i="6"/>
  <c r="AO297" i="6"/>
  <c r="AP297" i="6"/>
  <c r="AQ297" i="6"/>
  <c r="AR297" i="6"/>
  <c r="AS297" i="6"/>
  <c r="AT297" i="6"/>
  <c r="AU297" i="6"/>
  <c r="AM298" i="6"/>
  <c r="AN298" i="6"/>
  <c r="AO298" i="6"/>
  <c r="AP298" i="6"/>
  <c r="AQ298" i="6"/>
  <c r="AR298" i="6"/>
  <c r="AS298" i="6"/>
  <c r="AT298" i="6"/>
  <c r="AU298" i="6"/>
  <c r="AM299" i="6"/>
  <c r="AN299" i="6"/>
  <c r="AO299" i="6"/>
  <c r="AP299" i="6"/>
  <c r="AQ299" i="6"/>
  <c r="AR299" i="6"/>
  <c r="AS299" i="6"/>
  <c r="AT299" i="6"/>
  <c r="AU299" i="6"/>
  <c r="AM300" i="6"/>
  <c r="AN300" i="6"/>
  <c r="AO300" i="6"/>
  <c r="AP300" i="6"/>
  <c r="AQ300" i="6"/>
  <c r="AR300" i="6"/>
  <c r="AS300" i="6"/>
  <c r="AT300" i="6"/>
  <c r="AU300" i="6"/>
  <c r="AM301" i="6"/>
  <c r="AN301" i="6"/>
  <c r="AO301" i="6"/>
  <c r="AP301" i="6"/>
  <c r="AQ301" i="6"/>
  <c r="AR301" i="6"/>
  <c r="AS301" i="6"/>
  <c r="AT301" i="6"/>
  <c r="AU301" i="6"/>
  <c r="AM302" i="6"/>
  <c r="AN302" i="6"/>
  <c r="AO302" i="6"/>
  <c r="AP302" i="6"/>
  <c r="AQ302" i="6"/>
  <c r="AR302" i="6"/>
  <c r="AS302" i="6"/>
  <c r="AT302" i="6"/>
  <c r="AU302" i="6"/>
  <c r="AM303" i="6"/>
  <c r="AN303" i="6"/>
  <c r="AO303" i="6"/>
  <c r="AP303" i="6"/>
  <c r="AQ303" i="6"/>
  <c r="AR303" i="6"/>
  <c r="AS303" i="6"/>
  <c r="AT303" i="6"/>
  <c r="AU303" i="6"/>
  <c r="AM304" i="6"/>
  <c r="AN304" i="6"/>
  <c r="AO304" i="6"/>
  <c r="AP304" i="6"/>
  <c r="AQ304" i="6"/>
  <c r="AR304" i="6"/>
  <c r="AS304" i="6"/>
  <c r="AT304" i="6"/>
  <c r="AU304" i="6"/>
  <c r="AM305" i="6"/>
  <c r="AN305" i="6"/>
  <c r="AO305" i="6"/>
  <c r="AP305" i="6"/>
  <c r="AQ305" i="6"/>
  <c r="AR305" i="6"/>
  <c r="AS305" i="6"/>
  <c r="AT305" i="6"/>
  <c r="AU305" i="6"/>
  <c r="AM306" i="6"/>
  <c r="AN306" i="6"/>
  <c r="AO306" i="6"/>
  <c r="AP306" i="6"/>
  <c r="AQ306" i="6"/>
  <c r="AR306" i="6"/>
  <c r="AS306" i="6"/>
  <c r="AT306" i="6"/>
  <c r="AU306" i="6"/>
  <c r="AM307" i="6"/>
  <c r="AN307" i="6"/>
  <c r="AO307" i="6"/>
  <c r="AP307" i="6"/>
  <c r="AQ307" i="6"/>
  <c r="AR307" i="6"/>
  <c r="AS307" i="6"/>
  <c r="AT307" i="6"/>
  <c r="AU307" i="6"/>
  <c r="AM308" i="6"/>
  <c r="AN308" i="6"/>
  <c r="AO308" i="6"/>
  <c r="AP308" i="6"/>
  <c r="AQ308" i="6"/>
  <c r="AR308" i="6"/>
  <c r="AS308" i="6"/>
  <c r="AT308" i="6"/>
  <c r="AU308" i="6"/>
  <c r="AM309" i="6"/>
  <c r="AN309" i="6"/>
  <c r="AO309" i="6"/>
  <c r="AP309" i="6"/>
  <c r="AQ309" i="6"/>
  <c r="AR309" i="6"/>
  <c r="AS309" i="6"/>
  <c r="AT309" i="6"/>
  <c r="AU309" i="6"/>
  <c r="AM310" i="6"/>
  <c r="AN310" i="6"/>
  <c r="AO310" i="6"/>
  <c r="AP310" i="6"/>
  <c r="AQ310" i="6"/>
  <c r="AR310" i="6"/>
  <c r="AS310" i="6"/>
  <c r="AT310" i="6"/>
  <c r="AU310" i="6"/>
  <c r="AM311" i="6"/>
  <c r="AN311" i="6"/>
  <c r="AO311" i="6"/>
  <c r="AP311" i="6"/>
  <c r="AQ311" i="6"/>
  <c r="AR311" i="6"/>
  <c r="AS311" i="6"/>
  <c r="AT311" i="6"/>
  <c r="AU311" i="6"/>
  <c r="AM312" i="6"/>
  <c r="AN312" i="6"/>
  <c r="AO312" i="6"/>
  <c r="AP312" i="6"/>
  <c r="AQ312" i="6"/>
  <c r="AR312" i="6"/>
  <c r="AS312" i="6"/>
  <c r="AT312" i="6"/>
  <c r="AU312" i="6"/>
  <c r="AM313" i="6"/>
  <c r="AN313" i="6"/>
  <c r="AO313" i="6"/>
  <c r="AP313" i="6"/>
  <c r="AQ313" i="6"/>
  <c r="AR313" i="6"/>
  <c r="AS313" i="6"/>
  <c r="AT313" i="6"/>
  <c r="AU313" i="6"/>
  <c r="AM314" i="6"/>
  <c r="AN314" i="6"/>
  <c r="AO314" i="6"/>
  <c r="AP314" i="6"/>
  <c r="AQ314" i="6"/>
  <c r="AR314" i="6"/>
  <c r="AS314" i="6"/>
  <c r="AT314" i="6"/>
  <c r="AU314" i="6"/>
  <c r="AM315" i="6"/>
  <c r="AN315" i="6"/>
  <c r="AO315" i="6"/>
  <c r="AP315" i="6"/>
  <c r="AQ315" i="6"/>
  <c r="AR315" i="6"/>
  <c r="AS315" i="6"/>
  <c r="AT315" i="6"/>
  <c r="AU315" i="6"/>
  <c r="AM316" i="6"/>
  <c r="AN316" i="6"/>
  <c r="AO316" i="6"/>
  <c r="AP316" i="6"/>
  <c r="AQ316" i="6"/>
  <c r="AR316" i="6"/>
  <c r="AS316" i="6"/>
  <c r="AT316" i="6"/>
  <c r="AU316" i="6"/>
  <c r="AM317" i="6"/>
  <c r="AN317" i="6"/>
  <c r="AO317" i="6"/>
  <c r="AP317" i="6"/>
  <c r="AQ317" i="6"/>
  <c r="AR317" i="6"/>
  <c r="AS317" i="6"/>
  <c r="AT317" i="6"/>
  <c r="AU317" i="6"/>
  <c r="AM318" i="6"/>
  <c r="AN318" i="6"/>
  <c r="AO318" i="6"/>
  <c r="AP318" i="6"/>
  <c r="AQ318" i="6"/>
  <c r="AR318" i="6"/>
  <c r="AS318" i="6"/>
  <c r="AT318" i="6"/>
  <c r="AU318" i="6"/>
  <c r="AM319" i="6"/>
  <c r="AN319" i="6"/>
  <c r="AO319" i="6"/>
  <c r="AP319" i="6"/>
  <c r="AQ319" i="6"/>
  <c r="AR319" i="6"/>
  <c r="AS319" i="6"/>
  <c r="AT319" i="6"/>
  <c r="AU319" i="6"/>
  <c r="AM320" i="6"/>
  <c r="AN320" i="6"/>
  <c r="AO320" i="6"/>
  <c r="AP320" i="6"/>
  <c r="AQ320" i="6"/>
  <c r="AR320" i="6"/>
  <c r="AS320" i="6"/>
  <c r="AT320" i="6"/>
  <c r="AU320" i="6"/>
  <c r="AM321" i="6"/>
  <c r="AN321" i="6"/>
  <c r="AO321" i="6"/>
  <c r="AP321" i="6"/>
  <c r="AQ321" i="6"/>
  <c r="AR321" i="6"/>
  <c r="AS321" i="6"/>
  <c r="AT321" i="6"/>
  <c r="AU321" i="6"/>
  <c r="AM322" i="6"/>
  <c r="AN322" i="6"/>
  <c r="AO322" i="6"/>
  <c r="AP322" i="6"/>
  <c r="AQ322" i="6"/>
  <c r="AR322" i="6"/>
  <c r="AS322" i="6"/>
  <c r="AT322" i="6"/>
  <c r="AU322" i="6"/>
  <c r="AM323" i="6"/>
  <c r="AN323" i="6"/>
  <c r="AO323" i="6"/>
  <c r="AP323" i="6"/>
  <c r="AQ323" i="6"/>
  <c r="AR323" i="6"/>
  <c r="AS323" i="6"/>
  <c r="AT323" i="6"/>
  <c r="AU323" i="6"/>
  <c r="AU276" i="6"/>
  <c r="AT276" i="6"/>
  <c r="AS276" i="6"/>
  <c r="AR276" i="6"/>
  <c r="AQ276" i="6"/>
  <c r="AP276" i="6"/>
  <c r="AO276" i="6"/>
  <c r="AN276" i="6"/>
  <c r="AM276" i="6"/>
  <c r="AM223" i="6"/>
  <c r="AN223" i="6"/>
  <c r="AO223" i="6"/>
  <c r="AP223" i="6"/>
  <c r="AQ223" i="6"/>
  <c r="AR223" i="6"/>
  <c r="AS223" i="6"/>
  <c r="AT223" i="6"/>
  <c r="AU223" i="6"/>
  <c r="AM224" i="6"/>
  <c r="AN224" i="6"/>
  <c r="AO224" i="6"/>
  <c r="AP224" i="6"/>
  <c r="AQ224" i="6"/>
  <c r="AR224" i="6"/>
  <c r="AS224" i="6"/>
  <c r="AT224" i="6"/>
  <c r="AU224" i="6"/>
  <c r="AM225" i="6"/>
  <c r="AN225" i="6"/>
  <c r="AO225" i="6"/>
  <c r="AP225" i="6"/>
  <c r="AQ225" i="6"/>
  <c r="AR225" i="6"/>
  <c r="AS225" i="6"/>
  <c r="AT225" i="6"/>
  <c r="AU225" i="6"/>
  <c r="AM226" i="6"/>
  <c r="AN226" i="6"/>
  <c r="AO226" i="6"/>
  <c r="AP226" i="6"/>
  <c r="AQ226" i="6"/>
  <c r="AR226" i="6"/>
  <c r="AS226" i="6"/>
  <c r="AT226" i="6"/>
  <c r="AU226" i="6"/>
  <c r="AM227" i="6"/>
  <c r="AN227" i="6"/>
  <c r="AO227" i="6"/>
  <c r="AP227" i="6"/>
  <c r="AQ227" i="6"/>
  <c r="AR227" i="6"/>
  <c r="AS227" i="6"/>
  <c r="AT227" i="6"/>
  <c r="AU227" i="6"/>
  <c r="AM228" i="6"/>
  <c r="AN228" i="6"/>
  <c r="AO228" i="6"/>
  <c r="AP228" i="6"/>
  <c r="AQ228" i="6"/>
  <c r="AR228" i="6"/>
  <c r="AS228" i="6"/>
  <c r="AT228" i="6"/>
  <c r="AU228" i="6"/>
  <c r="AM229" i="6"/>
  <c r="AN229" i="6"/>
  <c r="AO229" i="6"/>
  <c r="AP229" i="6"/>
  <c r="AQ229" i="6"/>
  <c r="AR229" i="6"/>
  <c r="AS229" i="6"/>
  <c r="AT229" i="6"/>
  <c r="AU229" i="6"/>
  <c r="AM230" i="6"/>
  <c r="AN230" i="6"/>
  <c r="AO230" i="6"/>
  <c r="AP230" i="6"/>
  <c r="AQ230" i="6"/>
  <c r="AR230" i="6"/>
  <c r="AS230" i="6"/>
  <c r="AT230" i="6"/>
  <c r="AU230" i="6"/>
  <c r="AM231" i="6"/>
  <c r="AN231" i="6"/>
  <c r="AO231" i="6"/>
  <c r="AP231" i="6"/>
  <c r="AQ231" i="6"/>
  <c r="AR231" i="6"/>
  <c r="AS231" i="6"/>
  <c r="AT231" i="6"/>
  <c r="AU231" i="6"/>
  <c r="AM232" i="6"/>
  <c r="AN232" i="6"/>
  <c r="AO232" i="6"/>
  <c r="AP232" i="6"/>
  <c r="AQ232" i="6"/>
  <c r="AR232" i="6"/>
  <c r="AS232" i="6"/>
  <c r="AT232" i="6"/>
  <c r="AU232" i="6"/>
  <c r="AM233" i="6"/>
  <c r="AN233" i="6"/>
  <c r="AO233" i="6"/>
  <c r="AP233" i="6"/>
  <c r="AQ233" i="6"/>
  <c r="AR233" i="6"/>
  <c r="AS233" i="6"/>
  <c r="AT233" i="6"/>
  <c r="AU233" i="6"/>
  <c r="AM234" i="6"/>
  <c r="AN234" i="6"/>
  <c r="AO234" i="6"/>
  <c r="AP234" i="6"/>
  <c r="AQ234" i="6"/>
  <c r="AR234" i="6"/>
  <c r="AS234" i="6"/>
  <c r="AT234" i="6"/>
  <c r="AU234" i="6"/>
  <c r="AM235" i="6"/>
  <c r="AN235" i="6"/>
  <c r="AO235" i="6"/>
  <c r="AP235" i="6"/>
  <c r="AQ235" i="6"/>
  <c r="AR235" i="6"/>
  <c r="AS235" i="6"/>
  <c r="AT235" i="6"/>
  <c r="AU235" i="6"/>
  <c r="AM236" i="6"/>
  <c r="AN236" i="6"/>
  <c r="AO236" i="6"/>
  <c r="AP236" i="6"/>
  <c r="AQ236" i="6"/>
  <c r="AR236" i="6"/>
  <c r="AS236" i="6"/>
  <c r="AT236" i="6"/>
  <c r="AU236" i="6"/>
  <c r="AM237" i="6"/>
  <c r="AN237" i="6"/>
  <c r="AO237" i="6"/>
  <c r="AP237" i="6"/>
  <c r="AQ237" i="6"/>
  <c r="AR237" i="6"/>
  <c r="AS237" i="6"/>
  <c r="AT237" i="6"/>
  <c r="AU237" i="6"/>
  <c r="AM238" i="6"/>
  <c r="AN238" i="6"/>
  <c r="AO238" i="6"/>
  <c r="AP238" i="6"/>
  <c r="AQ238" i="6"/>
  <c r="AR238" i="6"/>
  <c r="AS238" i="6"/>
  <c r="AT238" i="6"/>
  <c r="AU238" i="6"/>
  <c r="AM239" i="6"/>
  <c r="AN239" i="6"/>
  <c r="AO239" i="6"/>
  <c r="AP239" i="6"/>
  <c r="AQ239" i="6"/>
  <c r="AR239" i="6"/>
  <c r="AS239" i="6"/>
  <c r="AT239" i="6"/>
  <c r="AU239" i="6"/>
  <c r="AM240" i="6"/>
  <c r="AN240" i="6"/>
  <c r="AO240" i="6"/>
  <c r="AP240" i="6"/>
  <c r="AQ240" i="6"/>
  <c r="AR240" i="6"/>
  <c r="AS240" i="6"/>
  <c r="AT240" i="6"/>
  <c r="AU240" i="6"/>
  <c r="AM241" i="6"/>
  <c r="AN241" i="6"/>
  <c r="AO241" i="6"/>
  <c r="AP241" i="6"/>
  <c r="AQ241" i="6"/>
  <c r="AR241" i="6"/>
  <c r="AS241" i="6"/>
  <c r="AT241" i="6"/>
  <c r="AU241" i="6"/>
  <c r="AM242" i="6"/>
  <c r="AN242" i="6"/>
  <c r="AO242" i="6"/>
  <c r="AP242" i="6"/>
  <c r="AQ242" i="6"/>
  <c r="AR242" i="6"/>
  <c r="AS242" i="6"/>
  <c r="AT242" i="6"/>
  <c r="AU242" i="6"/>
  <c r="AM243" i="6"/>
  <c r="AN243" i="6"/>
  <c r="AO243" i="6"/>
  <c r="AP243" i="6"/>
  <c r="AQ243" i="6"/>
  <c r="AR243" i="6"/>
  <c r="AS243" i="6"/>
  <c r="AT243" i="6"/>
  <c r="AU243" i="6"/>
  <c r="AM244" i="6"/>
  <c r="AN244" i="6"/>
  <c r="AO244" i="6"/>
  <c r="AP244" i="6"/>
  <c r="AQ244" i="6"/>
  <c r="AR244" i="6"/>
  <c r="AS244" i="6"/>
  <c r="AT244" i="6"/>
  <c r="AU244" i="6"/>
  <c r="AM245" i="6"/>
  <c r="AN245" i="6"/>
  <c r="AO245" i="6"/>
  <c r="AP245" i="6"/>
  <c r="AQ245" i="6"/>
  <c r="AR245" i="6"/>
  <c r="AS245" i="6"/>
  <c r="AT245" i="6"/>
  <c r="AU245" i="6"/>
  <c r="AM246" i="6"/>
  <c r="AN246" i="6"/>
  <c r="AO246" i="6"/>
  <c r="AP246" i="6"/>
  <c r="AQ246" i="6"/>
  <c r="AR246" i="6"/>
  <c r="AS246" i="6"/>
  <c r="AT246" i="6"/>
  <c r="AU246" i="6"/>
  <c r="AM247" i="6"/>
  <c r="AN247" i="6"/>
  <c r="AO247" i="6"/>
  <c r="AP247" i="6"/>
  <c r="AQ247" i="6"/>
  <c r="AR247" i="6"/>
  <c r="AS247" i="6"/>
  <c r="AT247" i="6"/>
  <c r="AU247" i="6"/>
  <c r="AM248" i="6"/>
  <c r="AN248" i="6"/>
  <c r="AO248" i="6"/>
  <c r="AP248" i="6"/>
  <c r="AQ248" i="6"/>
  <c r="AR248" i="6"/>
  <c r="AS248" i="6"/>
  <c r="AT248" i="6"/>
  <c r="AU248" i="6"/>
  <c r="AM249" i="6"/>
  <c r="AN249" i="6"/>
  <c r="AO249" i="6"/>
  <c r="AP249" i="6"/>
  <c r="AQ249" i="6"/>
  <c r="AR249" i="6"/>
  <c r="AS249" i="6"/>
  <c r="AT249" i="6"/>
  <c r="AU249" i="6"/>
  <c r="AM250" i="6"/>
  <c r="AN250" i="6"/>
  <c r="AO250" i="6"/>
  <c r="AP250" i="6"/>
  <c r="AQ250" i="6"/>
  <c r="AR250" i="6"/>
  <c r="AS250" i="6"/>
  <c r="AT250" i="6"/>
  <c r="AU250" i="6"/>
  <c r="AM251" i="6"/>
  <c r="AN251" i="6"/>
  <c r="AO251" i="6"/>
  <c r="AP251" i="6"/>
  <c r="AQ251" i="6"/>
  <c r="AR251" i="6"/>
  <c r="AS251" i="6"/>
  <c r="AT251" i="6"/>
  <c r="AU251" i="6"/>
  <c r="AM252" i="6"/>
  <c r="AN252" i="6"/>
  <c r="AO252" i="6"/>
  <c r="AP252" i="6"/>
  <c r="AQ252" i="6"/>
  <c r="AR252" i="6"/>
  <c r="AS252" i="6"/>
  <c r="AT252" i="6"/>
  <c r="AU252" i="6"/>
  <c r="AM253" i="6"/>
  <c r="AN253" i="6"/>
  <c r="AO253" i="6"/>
  <c r="AP253" i="6"/>
  <c r="AQ253" i="6"/>
  <c r="AR253" i="6"/>
  <c r="AS253" i="6"/>
  <c r="AT253" i="6"/>
  <c r="AU253" i="6"/>
  <c r="AM254" i="6"/>
  <c r="AN254" i="6"/>
  <c r="AO254" i="6"/>
  <c r="AP254" i="6"/>
  <c r="AQ254" i="6"/>
  <c r="AR254" i="6"/>
  <c r="AS254" i="6"/>
  <c r="AT254" i="6"/>
  <c r="AU254" i="6"/>
  <c r="AM255" i="6"/>
  <c r="AN255" i="6"/>
  <c r="AO255" i="6"/>
  <c r="AP255" i="6"/>
  <c r="AQ255" i="6"/>
  <c r="AR255" i="6"/>
  <c r="AS255" i="6"/>
  <c r="AT255" i="6"/>
  <c r="AU255" i="6"/>
  <c r="AM256" i="6"/>
  <c r="AN256" i="6"/>
  <c r="AO256" i="6"/>
  <c r="AP256" i="6"/>
  <c r="AQ256" i="6"/>
  <c r="AR256" i="6"/>
  <c r="AS256" i="6"/>
  <c r="AT256" i="6"/>
  <c r="AU256" i="6"/>
  <c r="AM257" i="6"/>
  <c r="AN257" i="6"/>
  <c r="AO257" i="6"/>
  <c r="AP257" i="6"/>
  <c r="AQ257" i="6"/>
  <c r="AR257" i="6"/>
  <c r="AS257" i="6"/>
  <c r="AT257" i="6"/>
  <c r="AU257" i="6"/>
  <c r="AM258" i="6"/>
  <c r="AN258" i="6"/>
  <c r="AO258" i="6"/>
  <c r="AP258" i="6"/>
  <c r="AQ258" i="6"/>
  <c r="AR258" i="6"/>
  <c r="AS258" i="6"/>
  <c r="AT258" i="6"/>
  <c r="AU258" i="6"/>
  <c r="AM259" i="6"/>
  <c r="AN259" i="6"/>
  <c r="AO259" i="6"/>
  <c r="AP259" i="6"/>
  <c r="AQ259" i="6"/>
  <c r="AR259" i="6"/>
  <c r="AS259" i="6"/>
  <c r="AT259" i="6"/>
  <c r="AU259" i="6"/>
  <c r="AM260" i="6"/>
  <c r="AN260" i="6"/>
  <c r="AO260" i="6"/>
  <c r="AP260" i="6"/>
  <c r="AQ260" i="6"/>
  <c r="AR260" i="6"/>
  <c r="AS260" i="6"/>
  <c r="AT260" i="6"/>
  <c r="AU260" i="6"/>
  <c r="AM261" i="6"/>
  <c r="AN261" i="6"/>
  <c r="AO261" i="6"/>
  <c r="AP261" i="6"/>
  <c r="AQ261" i="6"/>
  <c r="AR261" i="6"/>
  <c r="AS261" i="6"/>
  <c r="AT261" i="6"/>
  <c r="AU261" i="6"/>
  <c r="AM262" i="6"/>
  <c r="AN262" i="6"/>
  <c r="AO262" i="6"/>
  <c r="AP262" i="6"/>
  <c r="AQ262" i="6"/>
  <c r="AR262" i="6"/>
  <c r="AS262" i="6"/>
  <c r="AT262" i="6"/>
  <c r="AU262" i="6"/>
  <c r="AM263" i="6"/>
  <c r="AN263" i="6"/>
  <c r="AO263" i="6"/>
  <c r="AP263" i="6"/>
  <c r="AQ263" i="6"/>
  <c r="AR263" i="6"/>
  <c r="AS263" i="6"/>
  <c r="AT263" i="6"/>
  <c r="AU263" i="6"/>
  <c r="AM264" i="6"/>
  <c r="AN264" i="6"/>
  <c r="AO264" i="6"/>
  <c r="AP264" i="6"/>
  <c r="AQ264" i="6"/>
  <c r="AR264" i="6"/>
  <c r="AS264" i="6"/>
  <c r="AT264" i="6"/>
  <c r="AU264" i="6"/>
  <c r="AM265" i="6"/>
  <c r="AN265" i="6"/>
  <c r="AO265" i="6"/>
  <c r="AP265" i="6"/>
  <c r="AQ265" i="6"/>
  <c r="AR265" i="6"/>
  <c r="AS265" i="6"/>
  <c r="AT265" i="6"/>
  <c r="AU265" i="6"/>
  <c r="AM266" i="6"/>
  <c r="AN266" i="6"/>
  <c r="AO266" i="6"/>
  <c r="AP266" i="6"/>
  <c r="AQ266" i="6"/>
  <c r="AR266" i="6"/>
  <c r="AS266" i="6"/>
  <c r="AT266" i="6"/>
  <c r="AU266" i="6"/>
  <c r="AM267" i="6"/>
  <c r="AN267" i="6"/>
  <c r="AO267" i="6"/>
  <c r="AP267" i="6"/>
  <c r="AQ267" i="6"/>
  <c r="AR267" i="6"/>
  <c r="AS267" i="6"/>
  <c r="AT267" i="6"/>
  <c r="AU267" i="6"/>
  <c r="AM268" i="6"/>
  <c r="AN268" i="6"/>
  <c r="AO268" i="6"/>
  <c r="AP268" i="6"/>
  <c r="AQ268" i="6"/>
  <c r="AR268" i="6"/>
  <c r="AS268" i="6"/>
  <c r="AT268" i="6"/>
  <c r="AU268" i="6"/>
  <c r="AM269" i="6"/>
  <c r="AN269" i="6"/>
  <c r="AO269" i="6"/>
  <c r="AP269" i="6"/>
  <c r="AQ269" i="6"/>
  <c r="AR269" i="6"/>
  <c r="AS269" i="6"/>
  <c r="AT269" i="6"/>
  <c r="AU269" i="6"/>
  <c r="AU222" i="6"/>
  <c r="AT222" i="6"/>
  <c r="AS222" i="6"/>
  <c r="AR222" i="6"/>
  <c r="AQ222" i="6"/>
  <c r="AP222" i="6"/>
  <c r="AO222" i="6"/>
  <c r="AN222" i="6"/>
  <c r="AM222" i="6"/>
  <c r="AM169" i="6"/>
  <c r="AN169" i="6"/>
  <c r="AO169" i="6"/>
  <c r="AP169" i="6"/>
  <c r="AQ169" i="6"/>
  <c r="AR169" i="6"/>
  <c r="AS169" i="6"/>
  <c r="AT169" i="6"/>
  <c r="AU169" i="6"/>
  <c r="AM170" i="6"/>
  <c r="AN170" i="6"/>
  <c r="AO170" i="6"/>
  <c r="AP170" i="6"/>
  <c r="AQ170" i="6"/>
  <c r="AR170" i="6"/>
  <c r="AS170" i="6"/>
  <c r="AT170" i="6"/>
  <c r="AU170" i="6"/>
  <c r="AM171" i="6"/>
  <c r="AN171" i="6"/>
  <c r="AO171" i="6"/>
  <c r="AP171" i="6"/>
  <c r="AQ171" i="6"/>
  <c r="AR171" i="6"/>
  <c r="AS171" i="6"/>
  <c r="AT171" i="6"/>
  <c r="AU171" i="6"/>
  <c r="AM172" i="6"/>
  <c r="AN172" i="6"/>
  <c r="AO172" i="6"/>
  <c r="AP172" i="6"/>
  <c r="AQ172" i="6"/>
  <c r="AR172" i="6"/>
  <c r="AS172" i="6"/>
  <c r="AT172" i="6"/>
  <c r="AU172" i="6"/>
  <c r="AM173" i="6"/>
  <c r="AN173" i="6"/>
  <c r="AO173" i="6"/>
  <c r="AP173" i="6"/>
  <c r="AQ173" i="6"/>
  <c r="AR173" i="6"/>
  <c r="AS173" i="6"/>
  <c r="AT173" i="6"/>
  <c r="AU173" i="6"/>
  <c r="AM174" i="6"/>
  <c r="AN174" i="6"/>
  <c r="AO174" i="6"/>
  <c r="AP174" i="6"/>
  <c r="AQ174" i="6"/>
  <c r="AR174" i="6"/>
  <c r="AS174" i="6"/>
  <c r="AT174" i="6"/>
  <c r="AU174" i="6"/>
  <c r="AM175" i="6"/>
  <c r="AN175" i="6"/>
  <c r="AO175" i="6"/>
  <c r="AP175" i="6"/>
  <c r="AQ175" i="6"/>
  <c r="AR175" i="6"/>
  <c r="AS175" i="6"/>
  <c r="AT175" i="6"/>
  <c r="AU175" i="6"/>
  <c r="AM176" i="6"/>
  <c r="AN176" i="6"/>
  <c r="AO176" i="6"/>
  <c r="AP176" i="6"/>
  <c r="AQ176" i="6"/>
  <c r="AR176" i="6"/>
  <c r="AS176" i="6"/>
  <c r="AT176" i="6"/>
  <c r="AU176" i="6"/>
  <c r="AM177" i="6"/>
  <c r="AN177" i="6"/>
  <c r="AO177" i="6"/>
  <c r="AP177" i="6"/>
  <c r="AQ177" i="6"/>
  <c r="AR177" i="6"/>
  <c r="AS177" i="6"/>
  <c r="AT177" i="6"/>
  <c r="AU177" i="6"/>
  <c r="AM178" i="6"/>
  <c r="AN178" i="6"/>
  <c r="AO178" i="6"/>
  <c r="AP178" i="6"/>
  <c r="AQ178" i="6"/>
  <c r="AR178" i="6"/>
  <c r="AS178" i="6"/>
  <c r="AT178" i="6"/>
  <c r="AU178" i="6"/>
  <c r="AM179" i="6"/>
  <c r="AN179" i="6"/>
  <c r="AO179" i="6"/>
  <c r="AP179" i="6"/>
  <c r="AQ179" i="6"/>
  <c r="AR179" i="6"/>
  <c r="AS179" i="6"/>
  <c r="AT179" i="6"/>
  <c r="AU179" i="6"/>
  <c r="AM180" i="6"/>
  <c r="AN180" i="6"/>
  <c r="AO180" i="6"/>
  <c r="AP180" i="6"/>
  <c r="AQ180" i="6"/>
  <c r="AR180" i="6"/>
  <c r="AS180" i="6"/>
  <c r="AT180" i="6"/>
  <c r="AU180" i="6"/>
  <c r="AM181" i="6"/>
  <c r="AN181" i="6"/>
  <c r="AO181" i="6"/>
  <c r="AP181" i="6"/>
  <c r="AQ181" i="6"/>
  <c r="AR181" i="6"/>
  <c r="AS181" i="6"/>
  <c r="AT181" i="6"/>
  <c r="AU181" i="6"/>
  <c r="AM182" i="6"/>
  <c r="AN182" i="6"/>
  <c r="AO182" i="6"/>
  <c r="AP182" i="6"/>
  <c r="AQ182" i="6"/>
  <c r="AR182" i="6"/>
  <c r="AS182" i="6"/>
  <c r="AT182" i="6"/>
  <c r="AU182" i="6"/>
  <c r="AM183" i="6"/>
  <c r="AN183" i="6"/>
  <c r="AO183" i="6"/>
  <c r="AP183" i="6"/>
  <c r="AQ183" i="6"/>
  <c r="AR183" i="6"/>
  <c r="AS183" i="6"/>
  <c r="AT183" i="6"/>
  <c r="AU183" i="6"/>
  <c r="AM184" i="6"/>
  <c r="AN184" i="6"/>
  <c r="AO184" i="6"/>
  <c r="AP184" i="6"/>
  <c r="AQ184" i="6"/>
  <c r="AR184" i="6"/>
  <c r="AS184" i="6"/>
  <c r="AT184" i="6"/>
  <c r="AU184" i="6"/>
  <c r="AM185" i="6"/>
  <c r="AN185" i="6"/>
  <c r="AO185" i="6"/>
  <c r="AP185" i="6"/>
  <c r="AQ185" i="6"/>
  <c r="AR185" i="6"/>
  <c r="AS185" i="6"/>
  <c r="AT185" i="6"/>
  <c r="AU185" i="6"/>
  <c r="AM186" i="6"/>
  <c r="AN186" i="6"/>
  <c r="AO186" i="6"/>
  <c r="AP186" i="6"/>
  <c r="AQ186" i="6"/>
  <c r="AR186" i="6"/>
  <c r="AS186" i="6"/>
  <c r="AT186" i="6"/>
  <c r="AU186" i="6"/>
  <c r="AM187" i="6"/>
  <c r="AN187" i="6"/>
  <c r="AO187" i="6"/>
  <c r="AP187" i="6"/>
  <c r="AQ187" i="6"/>
  <c r="AR187" i="6"/>
  <c r="AS187" i="6"/>
  <c r="AT187" i="6"/>
  <c r="AU187" i="6"/>
  <c r="AM188" i="6"/>
  <c r="AN188" i="6"/>
  <c r="AO188" i="6"/>
  <c r="AP188" i="6"/>
  <c r="AQ188" i="6"/>
  <c r="AR188" i="6"/>
  <c r="AS188" i="6"/>
  <c r="AT188" i="6"/>
  <c r="AU188" i="6"/>
  <c r="AM189" i="6"/>
  <c r="AN189" i="6"/>
  <c r="AO189" i="6"/>
  <c r="AP189" i="6"/>
  <c r="AQ189" i="6"/>
  <c r="AR189" i="6"/>
  <c r="AS189" i="6"/>
  <c r="AT189" i="6"/>
  <c r="AU189" i="6"/>
  <c r="AM190" i="6"/>
  <c r="AN190" i="6"/>
  <c r="AO190" i="6"/>
  <c r="AP190" i="6"/>
  <c r="AQ190" i="6"/>
  <c r="AR190" i="6"/>
  <c r="AS190" i="6"/>
  <c r="AT190" i="6"/>
  <c r="AU190" i="6"/>
  <c r="AM191" i="6"/>
  <c r="AN191" i="6"/>
  <c r="AO191" i="6"/>
  <c r="AP191" i="6"/>
  <c r="AQ191" i="6"/>
  <c r="AR191" i="6"/>
  <c r="AS191" i="6"/>
  <c r="AT191" i="6"/>
  <c r="AU191" i="6"/>
  <c r="AM192" i="6"/>
  <c r="AN192" i="6"/>
  <c r="AO192" i="6"/>
  <c r="AP192" i="6"/>
  <c r="AQ192" i="6"/>
  <c r="AR192" i="6"/>
  <c r="AS192" i="6"/>
  <c r="AT192" i="6"/>
  <c r="AU192" i="6"/>
  <c r="AM193" i="6"/>
  <c r="AN193" i="6"/>
  <c r="AO193" i="6"/>
  <c r="AP193" i="6"/>
  <c r="AQ193" i="6"/>
  <c r="AR193" i="6"/>
  <c r="AS193" i="6"/>
  <c r="AT193" i="6"/>
  <c r="AU193" i="6"/>
  <c r="AM194" i="6"/>
  <c r="AN194" i="6"/>
  <c r="AO194" i="6"/>
  <c r="AP194" i="6"/>
  <c r="AQ194" i="6"/>
  <c r="AR194" i="6"/>
  <c r="AS194" i="6"/>
  <c r="AT194" i="6"/>
  <c r="AU194" i="6"/>
  <c r="AM195" i="6"/>
  <c r="AN195" i="6"/>
  <c r="AO195" i="6"/>
  <c r="AP195" i="6"/>
  <c r="AQ195" i="6"/>
  <c r="AR195" i="6"/>
  <c r="AS195" i="6"/>
  <c r="AT195" i="6"/>
  <c r="AU195" i="6"/>
  <c r="AM196" i="6"/>
  <c r="AN196" i="6"/>
  <c r="AO196" i="6"/>
  <c r="AP196" i="6"/>
  <c r="AQ196" i="6"/>
  <c r="AR196" i="6"/>
  <c r="AS196" i="6"/>
  <c r="AT196" i="6"/>
  <c r="AU196" i="6"/>
  <c r="AM197" i="6"/>
  <c r="AN197" i="6"/>
  <c r="AO197" i="6"/>
  <c r="AP197" i="6"/>
  <c r="AQ197" i="6"/>
  <c r="AR197" i="6"/>
  <c r="AS197" i="6"/>
  <c r="AT197" i="6"/>
  <c r="AU197" i="6"/>
  <c r="AM198" i="6"/>
  <c r="AN198" i="6"/>
  <c r="AO198" i="6"/>
  <c r="AP198" i="6"/>
  <c r="AQ198" i="6"/>
  <c r="AR198" i="6"/>
  <c r="AS198" i="6"/>
  <c r="AT198" i="6"/>
  <c r="AU198" i="6"/>
  <c r="AM199" i="6"/>
  <c r="AN199" i="6"/>
  <c r="AO199" i="6"/>
  <c r="AP199" i="6"/>
  <c r="AQ199" i="6"/>
  <c r="AR199" i="6"/>
  <c r="AS199" i="6"/>
  <c r="AT199" i="6"/>
  <c r="AU199" i="6"/>
  <c r="AM200" i="6"/>
  <c r="AN200" i="6"/>
  <c r="AO200" i="6"/>
  <c r="AP200" i="6"/>
  <c r="AQ200" i="6"/>
  <c r="AR200" i="6"/>
  <c r="AS200" i="6"/>
  <c r="AT200" i="6"/>
  <c r="AU200" i="6"/>
  <c r="AM201" i="6"/>
  <c r="AN201" i="6"/>
  <c r="AO201" i="6"/>
  <c r="AP201" i="6"/>
  <c r="AQ201" i="6"/>
  <c r="AR201" i="6"/>
  <c r="AS201" i="6"/>
  <c r="AT201" i="6"/>
  <c r="AU201" i="6"/>
  <c r="AM202" i="6"/>
  <c r="AN202" i="6"/>
  <c r="AO202" i="6"/>
  <c r="AP202" i="6"/>
  <c r="AQ202" i="6"/>
  <c r="AR202" i="6"/>
  <c r="AS202" i="6"/>
  <c r="AT202" i="6"/>
  <c r="AU202" i="6"/>
  <c r="AM203" i="6"/>
  <c r="AN203" i="6"/>
  <c r="AO203" i="6"/>
  <c r="AP203" i="6"/>
  <c r="AQ203" i="6"/>
  <c r="AR203" i="6"/>
  <c r="AS203" i="6"/>
  <c r="AT203" i="6"/>
  <c r="AU203" i="6"/>
  <c r="AM204" i="6"/>
  <c r="AN204" i="6"/>
  <c r="AO204" i="6"/>
  <c r="AP204" i="6"/>
  <c r="AQ204" i="6"/>
  <c r="AR204" i="6"/>
  <c r="AS204" i="6"/>
  <c r="AT204" i="6"/>
  <c r="AU204" i="6"/>
  <c r="AM205" i="6"/>
  <c r="AN205" i="6"/>
  <c r="AO205" i="6"/>
  <c r="AP205" i="6"/>
  <c r="AQ205" i="6"/>
  <c r="AR205" i="6"/>
  <c r="AS205" i="6"/>
  <c r="AT205" i="6"/>
  <c r="AU205" i="6"/>
  <c r="AM206" i="6"/>
  <c r="AN206" i="6"/>
  <c r="AO206" i="6"/>
  <c r="AP206" i="6"/>
  <c r="AQ206" i="6"/>
  <c r="AR206" i="6"/>
  <c r="AS206" i="6"/>
  <c r="AT206" i="6"/>
  <c r="AU206" i="6"/>
  <c r="AM207" i="6"/>
  <c r="AN207" i="6"/>
  <c r="AO207" i="6"/>
  <c r="AP207" i="6"/>
  <c r="AQ207" i="6"/>
  <c r="AR207" i="6"/>
  <c r="AS207" i="6"/>
  <c r="AT207" i="6"/>
  <c r="AU207" i="6"/>
  <c r="AM208" i="6"/>
  <c r="AN208" i="6"/>
  <c r="AO208" i="6"/>
  <c r="AP208" i="6"/>
  <c r="AQ208" i="6"/>
  <c r="AR208" i="6"/>
  <c r="AS208" i="6"/>
  <c r="AT208" i="6"/>
  <c r="AU208" i="6"/>
  <c r="AM209" i="6"/>
  <c r="AN209" i="6"/>
  <c r="AO209" i="6"/>
  <c r="AP209" i="6"/>
  <c r="AQ209" i="6"/>
  <c r="AR209" i="6"/>
  <c r="AS209" i="6"/>
  <c r="AT209" i="6"/>
  <c r="AU209" i="6"/>
  <c r="AM210" i="6"/>
  <c r="AN210" i="6"/>
  <c r="AO210" i="6"/>
  <c r="AP210" i="6"/>
  <c r="AQ210" i="6"/>
  <c r="AR210" i="6"/>
  <c r="AS210" i="6"/>
  <c r="AT210" i="6"/>
  <c r="AU210" i="6"/>
  <c r="AM211" i="6"/>
  <c r="AN211" i="6"/>
  <c r="AO211" i="6"/>
  <c r="AP211" i="6"/>
  <c r="AQ211" i="6"/>
  <c r="AR211" i="6"/>
  <c r="AS211" i="6"/>
  <c r="AT211" i="6"/>
  <c r="AU211" i="6"/>
  <c r="AM212" i="6"/>
  <c r="AN212" i="6"/>
  <c r="AO212" i="6"/>
  <c r="AP212" i="6"/>
  <c r="AQ212" i="6"/>
  <c r="AR212" i="6"/>
  <c r="AS212" i="6"/>
  <c r="AT212" i="6"/>
  <c r="AU212" i="6"/>
  <c r="AM213" i="6"/>
  <c r="AN213" i="6"/>
  <c r="AO213" i="6"/>
  <c r="AP213" i="6"/>
  <c r="AQ213" i="6"/>
  <c r="AR213" i="6"/>
  <c r="AS213" i="6"/>
  <c r="AT213" i="6"/>
  <c r="AU213" i="6"/>
  <c r="AM214" i="6"/>
  <c r="AN214" i="6"/>
  <c r="AO214" i="6"/>
  <c r="AP214" i="6"/>
  <c r="AQ214" i="6"/>
  <c r="AR214" i="6"/>
  <c r="AS214" i="6"/>
  <c r="AT214" i="6"/>
  <c r="AU214" i="6"/>
  <c r="AM215" i="6"/>
  <c r="AN215" i="6"/>
  <c r="AO215" i="6"/>
  <c r="AP215" i="6"/>
  <c r="AQ215" i="6"/>
  <c r="AR215" i="6"/>
  <c r="AS215" i="6"/>
  <c r="AT215" i="6"/>
  <c r="AU215" i="6"/>
  <c r="AU168" i="6"/>
  <c r="AT168" i="6"/>
  <c r="AS168" i="6"/>
  <c r="AR168" i="6"/>
  <c r="AQ168" i="6"/>
  <c r="AP168" i="6"/>
  <c r="AO168" i="6"/>
  <c r="AN168" i="6"/>
  <c r="AM168" i="6"/>
  <c r="AU115" i="6"/>
  <c r="AU116" i="6"/>
  <c r="AU117" i="6"/>
  <c r="AU118" i="6"/>
  <c r="AU119" i="6"/>
  <c r="AU120" i="6"/>
  <c r="AU121" i="6"/>
  <c r="AU122" i="6"/>
  <c r="AU123" i="6"/>
  <c r="AU124" i="6"/>
  <c r="AU125" i="6"/>
  <c r="AU126" i="6"/>
  <c r="AU127" i="6"/>
  <c r="AU128" i="6"/>
  <c r="AU129" i="6"/>
  <c r="AU130" i="6"/>
  <c r="AU131" i="6"/>
  <c r="AU132" i="6"/>
  <c r="AU133" i="6"/>
  <c r="AU134" i="6"/>
  <c r="AU135" i="6"/>
  <c r="AU136" i="6"/>
  <c r="AU137" i="6"/>
  <c r="AU138" i="6"/>
  <c r="AU139" i="6"/>
  <c r="AU140" i="6"/>
  <c r="AU141" i="6"/>
  <c r="AU142" i="6"/>
  <c r="AU143" i="6"/>
  <c r="AU144" i="6"/>
  <c r="AU145" i="6"/>
  <c r="AU146" i="6"/>
  <c r="AU147" i="6"/>
  <c r="AU148" i="6"/>
  <c r="AU149" i="6"/>
  <c r="AU150" i="6"/>
  <c r="AU151" i="6"/>
  <c r="AU152" i="6"/>
  <c r="AU153" i="6"/>
  <c r="AU154" i="6"/>
  <c r="AU155" i="6"/>
  <c r="AU156" i="6"/>
  <c r="AU157" i="6"/>
  <c r="AU158" i="6"/>
  <c r="AU159" i="6"/>
  <c r="AU160" i="6"/>
  <c r="AU161" i="6"/>
  <c r="AT115" i="6"/>
  <c r="AT116" i="6"/>
  <c r="AT117" i="6"/>
  <c r="AT118" i="6"/>
  <c r="AT119" i="6"/>
  <c r="AT120" i="6"/>
  <c r="AT121" i="6"/>
  <c r="AT122" i="6"/>
  <c r="AT123" i="6"/>
  <c r="AT124" i="6"/>
  <c r="AT125" i="6"/>
  <c r="AT126" i="6"/>
  <c r="AT127" i="6"/>
  <c r="AT128" i="6"/>
  <c r="AT129" i="6"/>
  <c r="AT130" i="6"/>
  <c r="AT131" i="6"/>
  <c r="AT132" i="6"/>
  <c r="AT133" i="6"/>
  <c r="AT134" i="6"/>
  <c r="AT135" i="6"/>
  <c r="AT136" i="6"/>
  <c r="AT137" i="6"/>
  <c r="AT138" i="6"/>
  <c r="AT139" i="6"/>
  <c r="AT140" i="6"/>
  <c r="AT141" i="6"/>
  <c r="AT142" i="6"/>
  <c r="AT143" i="6"/>
  <c r="AT144" i="6"/>
  <c r="AT145" i="6"/>
  <c r="AT146" i="6"/>
  <c r="AT147" i="6"/>
  <c r="AT148" i="6"/>
  <c r="AT149" i="6"/>
  <c r="AT150" i="6"/>
  <c r="AT151" i="6"/>
  <c r="AT152" i="6"/>
  <c r="AT153" i="6"/>
  <c r="AT154" i="6"/>
  <c r="AT155" i="6"/>
  <c r="AT156" i="6"/>
  <c r="AT157" i="6"/>
  <c r="AT158" i="6"/>
  <c r="AT159" i="6"/>
  <c r="AT160" i="6"/>
  <c r="AT161" i="6"/>
  <c r="AS115" i="6"/>
  <c r="AS116" i="6"/>
  <c r="AS117" i="6"/>
  <c r="AS118" i="6"/>
  <c r="AS119" i="6"/>
  <c r="AS120" i="6"/>
  <c r="AS121" i="6"/>
  <c r="AS122" i="6"/>
  <c r="AS123" i="6"/>
  <c r="AS124" i="6"/>
  <c r="AS125" i="6"/>
  <c r="AS126" i="6"/>
  <c r="AS127" i="6"/>
  <c r="AS128" i="6"/>
  <c r="AS129" i="6"/>
  <c r="AS130" i="6"/>
  <c r="AS131" i="6"/>
  <c r="AS132" i="6"/>
  <c r="AS133" i="6"/>
  <c r="AS134" i="6"/>
  <c r="AS135" i="6"/>
  <c r="AS136" i="6"/>
  <c r="AS137" i="6"/>
  <c r="AS138" i="6"/>
  <c r="AS139" i="6"/>
  <c r="AS140" i="6"/>
  <c r="AS141" i="6"/>
  <c r="AS142" i="6"/>
  <c r="AS143" i="6"/>
  <c r="AS144" i="6"/>
  <c r="AS145" i="6"/>
  <c r="AS146" i="6"/>
  <c r="AS147" i="6"/>
  <c r="AS148" i="6"/>
  <c r="AS149" i="6"/>
  <c r="AS150" i="6"/>
  <c r="AS151" i="6"/>
  <c r="AS152" i="6"/>
  <c r="AS153" i="6"/>
  <c r="AS154" i="6"/>
  <c r="AS155" i="6"/>
  <c r="AS156" i="6"/>
  <c r="AS157" i="6"/>
  <c r="AS158" i="6"/>
  <c r="AS159" i="6"/>
  <c r="AS160" i="6"/>
  <c r="AS161" i="6"/>
  <c r="AR115" i="6"/>
  <c r="AR116" i="6"/>
  <c r="AR117" i="6"/>
  <c r="AR118" i="6"/>
  <c r="AR119" i="6"/>
  <c r="AR120" i="6"/>
  <c r="AR121" i="6"/>
  <c r="AR122" i="6"/>
  <c r="AR123" i="6"/>
  <c r="AR124" i="6"/>
  <c r="AR125" i="6"/>
  <c r="AR126" i="6"/>
  <c r="AR127" i="6"/>
  <c r="AR128" i="6"/>
  <c r="AR129" i="6"/>
  <c r="AR130" i="6"/>
  <c r="AR131" i="6"/>
  <c r="AR132" i="6"/>
  <c r="AR133" i="6"/>
  <c r="AR134" i="6"/>
  <c r="AR135" i="6"/>
  <c r="AR136" i="6"/>
  <c r="AR137" i="6"/>
  <c r="AR138" i="6"/>
  <c r="AR139" i="6"/>
  <c r="AR140" i="6"/>
  <c r="AR141" i="6"/>
  <c r="AR142" i="6"/>
  <c r="AR143" i="6"/>
  <c r="AR144" i="6"/>
  <c r="AR145" i="6"/>
  <c r="AR146" i="6"/>
  <c r="AR147" i="6"/>
  <c r="AR148" i="6"/>
  <c r="AR149" i="6"/>
  <c r="AR150" i="6"/>
  <c r="AR151" i="6"/>
  <c r="AR152" i="6"/>
  <c r="AR153" i="6"/>
  <c r="AR154" i="6"/>
  <c r="AR155" i="6"/>
  <c r="AR156" i="6"/>
  <c r="AR157" i="6"/>
  <c r="AR158" i="6"/>
  <c r="AR159" i="6"/>
  <c r="AR160" i="6"/>
  <c r="AR161" i="6"/>
  <c r="AQ115" i="6"/>
  <c r="AQ116" i="6"/>
  <c r="AQ117" i="6"/>
  <c r="AQ118" i="6"/>
  <c r="AQ119" i="6"/>
  <c r="AQ120" i="6"/>
  <c r="AQ121" i="6"/>
  <c r="AQ122" i="6"/>
  <c r="AQ123" i="6"/>
  <c r="AQ124" i="6"/>
  <c r="AQ125" i="6"/>
  <c r="AQ126" i="6"/>
  <c r="AQ127" i="6"/>
  <c r="AQ128" i="6"/>
  <c r="AQ129" i="6"/>
  <c r="AQ130" i="6"/>
  <c r="AQ131" i="6"/>
  <c r="AQ132" i="6"/>
  <c r="AQ133" i="6"/>
  <c r="AQ134" i="6"/>
  <c r="AQ135" i="6"/>
  <c r="AQ136" i="6"/>
  <c r="AQ137" i="6"/>
  <c r="AQ138" i="6"/>
  <c r="AQ139" i="6"/>
  <c r="AQ140" i="6"/>
  <c r="AQ141" i="6"/>
  <c r="AQ142" i="6"/>
  <c r="AQ143" i="6"/>
  <c r="AQ144" i="6"/>
  <c r="AQ145" i="6"/>
  <c r="AQ146" i="6"/>
  <c r="AQ147" i="6"/>
  <c r="AQ148" i="6"/>
  <c r="AQ149" i="6"/>
  <c r="AQ150" i="6"/>
  <c r="AQ151" i="6"/>
  <c r="AQ152" i="6"/>
  <c r="AQ153" i="6"/>
  <c r="AQ154" i="6"/>
  <c r="AQ155" i="6"/>
  <c r="AQ156" i="6"/>
  <c r="AQ157" i="6"/>
  <c r="AQ158" i="6"/>
  <c r="AQ159" i="6"/>
  <c r="AQ160" i="6"/>
  <c r="AQ161" i="6"/>
  <c r="AP115" i="6"/>
  <c r="AP116" i="6"/>
  <c r="AP117" i="6"/>
  <c r="AP118" i="6"/>
  <c r="AP119" i="6"/>
  <c r="AP120" i="6"/>
  <c r="AP121" i="6"/>
  <c r="AP122" i="6"/>
  <c r="AP123" i="6"/>
  <c r="AP124" i="6"/>
  <c r="AP125" i="6"/>
  <c r="AP126" i="6"/>
  <c r="AP127" i="6"/>
  <c r="AP128" i="6"/>
  <c r="AP129" i="6"/>
  <c r="AP130" i="6"/>
  <c r="AP131" i="6"/>
  <c r="AP132" i="6"/>
  <c r="AP133" i="6"/>
  <c r="AP134" i="6"/>
  <c r="AP135" i="6"/>
  <c r="AP136" i="6"/>
  <c r="AP137" i="6"/>
  <c r="AP138" i="6"/>
  <c r="AP139" i="6"/>
  <c r="AP140" i="6"/>
  <c r="AP141" i="6"/>
  <c r="AP142" i="6"/>
  <c r="AP143" i="6"/>
  <c r="AP144" i="6"/>
  <c r="AP145" i="6"/>
  <c r="AP146" i="6"/>
  <c r="AP147" i="6"/>
  <c r="AP148" i="6"/>
  <c r="AP149" i="6"/>
  <c r="AP150" i="6"/>
  <c r="AP151" i="6"/>
  <c r="AP152" i="6"/>
  <c r="AP153" i="6"/>
  <c r="AP154" i="6"/>
  <c r="AP155" i="6"/>
  <c r="AP156" i="6"/>
  <c r="AP157" i="6"/>
  <c r="AP158" i="6"/>
  <c r="AP159" i="6"/>
  <c r="AP160" i="6"/>
  <c r="AP161" i="6"/>
  <c r="AO115" i="6"/>
  <c r="AO116" i="6"/>
  <c r="AO117" i="6"/>
  <c r="AO118" i="6"/>
  <c r="AO119" i="6"/>
  <c r="AO120" i="6"/>
  <c r="AO121" i="6"/>
  <c r="AO122" i="6"/>
  <c r="AO123" i="6"/>
  <c r="AO124" i="6"/>
  <c r="AO125" i="6"/>
  <c r="AO126" i="6"/>
  <c r="AO127" i="6"/>
  <c r="AO128" i="6"/>
  <c r="AO129" i="6"/>
  <c r="AO130" i="6"/>
  <c r="AO131" i="6"/>
  <c r="AO132" i="6"/>
  <c r="AO133" i="6"/>
  <c r="AO134" i="6"/>
  <c r="AO135" i="6"/>
  <c r="AO136" i="6"/>
  <c r="AO137" i="6"/>
  <c r="AO138" i="6"/>
  <c r="AO139" i="6"/>
  <c r="AO140" i="6"/>
  <c r="AO141" i="6"/>
  <c r="AO142" i="6"/>
  <c r="AO143" i="6"/>
  <c r="AO144" i="6"/>
  <c r="AO145" i="6"/>
  <c r="AO146" i="6"/>
  <c r="AO147" i="6"/>
  <c r="AO148" i="6"/>
  <c r="AO149" i="6"/>
  <c r="AO150" i="6"/>
  <c r="AO151" i="6"/>
  <c r="AO152" i="6"/>
  <c r="AO153" i="6"/>
  <c r="AO154" i="6"/>
  <c r="AO155" i="6"/>
  <c r="AO156" i="6"/>
  <c r="AO157" i="6"/>
  <c r="AO158" i="6"/>
  <c r="AO159" i="6"/>
  <c r="AO160" i="6"/>
  <c r="AO161" i="6"/>
  <c r="AN115" i="6"/>
  <c r="AN116" i="6"/>
  <c r="AN117" i="6"/>
  <c r="AN118" i="6"/>
  <c r="AN119" i="6"/>
  <c r="AN120" i="6"/>
  <c r="AN121" i="6"/>
  <c r="AN122" i="6"/>
  <c r="AN123" i="6"/>
  <c r="AN124" i="6"/>
  <c r="AN125" i="6"/>
  <c r="AN126" i="6"/>
  <c r="AN127" i="6"/>
  <c r="AN128" i="6"/>
  <c r="AN129" i="6"/>
  <c r="AN130" i="6"/>
  <c r="AN131" i="6"/>
  <c r="AN132" i="6"/>
  <c r="AN133" i="6"/>
  <c r="AN134" i="6"/>
  <c r="AN135" i="6"/>
  <c r="AN136" i="6"/>
  <c r="AN137" i="6"/>
  <c r="AN138" i="6"/>
  <c r="AN139" i="6"/>
  <c r="AN140" i="6"/>
  <c r="AN141" i="6"/>
  <c r="AN142" i="6"/>
  <c r="AN143" i="6"/>
  <c r="AN144" i="6"/>
  <c r="AN145" i="6"/>
  <c r="AN146" i="6"/>
  <c r="AN147" i="6"/>
  <c r="AN148" i="6"/>
  <c r="AN149" i="6"/>
  <c r="AN150" i="6"/>
  <c r="AN151" i="6"/>
  <c r="AN152" i="6"/>
  <c r="AN153" i="6"/>
  <c r="AN154" i="6"/>
  <c r="AN155" i="6"/>
  <c r="AN156" i="6"/>
  <c r="AN157" i="6"/>
  <c r="AN158" i="6"/>
  <c r="AN159" i="6"/>
  <c r="AN160" i="6"/>
  <c r="AN161" i="6"/>
  <c r="AM115" i="6"/>
  <c r="AM116" i="6"/>
  <c r="AM117" i="6"/>
  <c r="AM118" i="6"/>
  <c r="AM119" i="6"/>
  <c r="AM120" i="6"/>
  <c r="AM121" i="6"/>
  <c r="AM122" i="6"/>
  <c r="AM123" i="6"/>
  <c r="AM124" i="6"/>
  <c r="AM125" i="6"/>
  <c r="AM126" i="6"/>
  <c r="AM127" i="6"/>
  <c r="AM128" i="6"/>
  <c r="AM129" i="6"/>
  <c r="AM130" i="6"/>
  <c r="AM131" i="6"/>
  <c r="AM132" i="6"/>
  <c r="AM133" i="6"/>
  <c r="AM134" i="6"/>
  <c r="AM135" i="6"/>
  <c r="AM136" i="6"/>
  <c r="AM137" i="6"/>
  <c r="AM138" i="6"/>
  <c r="AM139" i="6"/>
  <c r="AM140" i="6"/>
  <c r="AM141" i="6"/>
  <c r="AM142" i="6"/>
  <c r="AM143" i="6"/>
  <c r="AM144" i="6"/>
  <c r="AM145" i="6"/>
  <c r="AM146" i="6"/>
  <c r="AM147" i="6"/>
  <c r="AM148" i="6"/>
  <c r="AM149" i="6"/>
  <c r="AM150" i="6"/>
  <c r="AM151" i="6"/>
  <c r="AM152" i="6"/>
  <c r="AM153" i="6"/>
  <c r="AM154" i="6"/>
  <c r="AM155" i="6"/>
  <c r="AM156" i="6"/>
  <c r="AM157" i="6"/>
  <c r="AM158" i="6"/>
  <c r="AM159" i="6"/>
  <c r="AM160" i="6"/>
  <c r="AM161" i="6"/>
  <c r="AU114" i="6"/>
  <c r="AT114" i="6"/>
  <c r="AS114" i="6"/>
  <c r="AR114" i="6"/>
  <c r="AQ114" i="6"/>
  <c r="AP114" i="6"/>
  <c r="AO114" i="6"/>
  <c r="AN114" i="6"/>
  <c r="AM114" i="6"/>
  <c r="AU61" i="6"/>
  <c r="AU62" i="6"/>
  <c r="AU63" i="6"/>
  <c r="AU64" i="6"/>
  <c r="AU65" i="6"/>
  <c r="AU66" i="6"/>
  <c r="AU67" i="6"/>
  <c r="AU68" i="6"/>
  <c r="AU69" i="6"/>
  <c r="AU70" i="6"/>
  <c r="AU71" i="6"/>
  <c r="AU72" i="6"/>
  <c r="AU73" i="6"/>
  <c r="AU74" i="6"/>
  <c r="AU75" i="6"/>
  <c r="AU76" i="6"/>
  <c r="AU77" i="6"/>
  <c r="AU78" i="6"/>
  <c r="AU79" i="6"/>
  <c r="AU80" i="6"/>
  <c r="AU81" i="6"/>
  <c r="AU82" i="6"/>
  <c r="AU83" i="6"/>
  <c r="AU84" i="6"/>
  <c r="AU85" i="6"/>
  <c r="AU86" i="6"/>
  <c r="AU87" i="6"/>
  <c r="AU88" i="6"/>
  <c r="AU89" i="6"/>
  <c r="AU90" i="6"/>
  <c r="AU91" i="6"/>
  <c r="AU92" i="6"/>
  <c r="AU93" i="6"/>
  <c r="AU94" i="6"/>
  <c r="AU95" i="6"/>
  <c r="AU96" i="6"/>
  <c r="AU97" i="6"/>
  <c r="AU98" i="6"/>
  <c r="AU99" i="6"/>
  <c r="AU100" i="6"/>
  <c r="AU101" i="6"/>
  <c r="AU102" i="6"/>
  <c r="AU103" i="6"/>
  <c r="AU104" i="6"/>
  <c r="AU105" i="6"/>
  <c r="AU106" i="6"/>
  <c r="AU107" i="6"/>
  <c r="AT61" i="6"/>
  <c r="AT62" i="6"/>
  <c r="AT63" i="6"/>
  <c r="AT64" i="6"/>
  <c r="AT65" i="6"/>
  <c r="AT66" i="6"/>
  <c r="AT67" i="6"/>
  <c r="AT68" i="6"/>
  <c r="AT69" i="6"/>
  <c r="AT70" i="6"/>
  <c r="AT71" i="6"/>
  <c r="AT72" i="6"/>
  <c r="AT73" i="6"/>
  <c r="AT74" i="6"/>
  <c r="AT75" i="6"/>
  <c r="AT76" i="6"/>
  <c r="AT77" i="6"/>
  <c r="AT78" i="6"/>
  <c r="AT79" i="6"/>
  <c r="AT80" i="6"/>
  <c r="AT81" i="6"/>
  <c r="AT82" i="6"/>
  <c r="AT83" i="6"/>
  <c r="AT84" i="6"/>
  <c r="AT85" i="6"/>
  <c r="AT86" i="6"/>
  <c r="AT87" i="6"/>
  <c r="AT88" i="6"/>
  <c r="AT89" i="6"/>
  <c r="AT90" i="6"/>
  <c r="AT91" i="6"/>
  <c r="AT92" i="6"/>
  <c r="AT93" i="6"/>
  <c r="AT94" i="6"/>
  <c r="AT95" i="6"/>
  <c r="AT96" i="6"/>
  <c r="AT97" i="6"/>
  <c r="AT98" i="6"/>
  <c r="AT99" i="6"/>
  <c r="AT100" i="6"/>
  <c r="AT101" i="6"/>
  <c r="AT102" i="6"/>
  <c r="AT103" i="6"/>
  <c r="AT104" i="6"/>
  <c r="AT105" i="6"/>
  <c r="AT106" i="6"/>
  <c r="AT107" i="6"/>
  <c r="AS61" i="6"/>
  <c r="AS62" i="6"/>
  <c r="AS63" i="6"/>
  <c r="AS64" i="6"/>
  <c r="AS65" i="6"/>
  <c r="AS66" i="6"/>
  <c r="AS67" i="6"/>
  <c r="AS68" i="6"/>
  <c r="AS69" i="6"/>
  <c r="AS70" i="6"/>
  <c r="AS71" i="6"/>
  <c r="AS72" i="6"/>
  <c r="AS73" i="6"/>
  <c r="AS74" i="6"/>
  <c r="AS75" i="6"/>
  <c r="AS76" i="6"/>
  <c r="AS77" i="6"/>
  <c r="AS78" i="6"/>
  <c r="AS79" i="6"/>
  <c r="AS80" i="6"/>
  <c r="AS81" i="6"/>
  <c r="AS82" i="6"/>
  <c r="AS83" i="6"/>
  <c r="AS84" i="6"/>
  <c r="AS85" i="6"/>
  <c r="AS86" i="6"/>
  <c r="AS87" i="6"/>
  <c r="AS88" i="6"/>
  <c r="AS89" i="6"/>
  <c r="AS90" i="6"/>
  <c r="AS91" i="6"/>
  <c r="AS92" i="6"/>
  <c r="AS93" i="6"/>
  <c r="AS94" i="6"/>
  <c r="AS95" i="6"/>
  <c r="AS96" i="6"/>
  <c r="AS97" i="6"/>
  <c r="AS98" i="6"/>
  <c r="AS99" i="6"/>
  <c r="AS100" i="6"/>
  <c r="AS101" i="6"/>
  <c r="AS102" i="6"/>
  <c r="AS103" i="6"/>
  <c r="AS104" i="6"/>
  <c r="AS105" i="6"/>
  <c r="AS106" i="6"/>
  <c r="AS107" i="6"/>
  <c r="AR61" i="6"/>
  <c r="AR62" i="6"/>
  <c r="AR63" i="6"/>
  <c r="AR64" i="6"/>
  <c r="AR65" i="6"/>
  <c r="AR66" i="6"/>
  <c r="AR67" i="6"/>
  <c r="AR68" i="6"/>
  <c r="AR69" i="6"/>
  <c r="AR70" i="6"/>
  <c r="AR71" i="6"/>
  <c r="AR72" i="6"/>
  <c r="AR73" i="6"/>
  <c r="AR74" i="6"/>
  <c r="AR75" i="6"/>
  <c r="AR76" i="6"/>
  <c r="AR77" i="6"/>
  <c r="AR78" i="6"/>
  <c r="AR79" i="6"/>
  <c r="AR80" i="6"/>
  <c r="AR81" i="6"/>
  <c r="AR82" i="6"/>
  <c r="AR83" i="6"/>
  <c r="AR84" i="6"/>
  <c r="AR85" i="6"/>
  <c r="AR86" i="6"/>
  <c r="AR87" i="6"/>
  <c r="AR88" i="6"/>
  <c r="AR89" i="6"/>
  <c r="AR90" i="6"/>
  <c r="AR91" i="6"/>
  <c r="AR92" i="6"/>
  <c r="AR93" i="6"/>
  <c r="AR94" i="6"/>
  <c r="AR95" i="6"/>
  <c r="AR96" i="6"/>
  <c r="AR97" i="6"/>
  <c r="AR98" i="6"/>
  <c r="AR99" i="6"/>
  <c r="AR100" i="6"/>
  <c r="AR101" i="6"/>
  <c r="AR102" i="6"/>
  <c r="AR103" i="6"/>
  <c r="AR104" i="6"/>
  <c r="AR105" i="6"/>
  <c r="AR106" i="6"/>
  <c r="AR107" i="6"/>
  <c r="AQ61" i="6"/>
  <c r="AQ62" i="6"/>
  <c r="AQ63" i="6"/>
  <c r="AQ64" i="6"/>
  <c r="AQ65" i="6"/>
  <c r="AQ66" i="6"/>
  <c r="AQ67" i="6"/>
  <c r="AQ68" i="6"/>
  <c r="AQ69" i="6"/>
  <c r="AQ70" i="6"/>
  <c r="AQ71" i="6"/>
  <c r="AQ72" i="6"/>
  <c r="AQ73" i="6"/>
  <c r="AQ74" i="6"/>
  <c r="AQ75" i="6"/>
  <c r="AQ76" i="6"/>
  <c r="AQ77" i="6"/>
  <c r="AQ78" i="6"/>
  <c r="AQ79" i="6"/>
  <c r="AQ80" i="6"/>
  <c r="AQ81" i="6"/>
  <c r="AQ82" i="6"/>
  <c r="AQ83" i="6"/>
  <c r="AQ84" i="6"/>
  <c r="AQ85" i="6"/>
  <c r="AQ86" i="6"/>
  <c r="AQ87" i="6"/>
  <c r="AQ88" i="6"/>
  <c r="AQ89" i="6"/>
  <c r="AQ90" i="6"/>
  <c r="AQ91" i="6"/>
  <c r="AQ92" i="6"/>
  <c r="AQ93" i="6"/>
  <c r="AQ94" i="6"/>
  <c r="AQ95" i="6"/>
  <c r="AQ96" i="6"/>
  <c r="AQ97" i="6"/>
  <c r="AQ98" i="6"/>
  <c r="AQ99" i="6"/>
  <c r="AQ100" i="6"/>
  <c r="AQ101" i="6"/>
  <c r="AQ102" i="6"/>
  <c r="AQ103" i="6"/>
  <c r="AQ104" i="6"/>
  <c r="AQ105" i="6"/>
  <c r="AQ106" i="6"/>
  <c r="AQ107" i="6"/>
  <c r="AP61" i="6"/>
  <c r="AP62" i="6"/>
  <c r="AP63" i="6"/>
  <c r="AP64" i="6"/>
  <c r="AP65" i="6"/>
  <c r="AP66" i="6"/>
  <c r="AP67" i="6"/>
  <c r="AP68" i="6"/>
  <c r="AP69" i="6"/>
  <c r="AP70" i="6"/>
  <c r="AP71" i="6"/>
  <c r="AP72" i="6"/>
  <c r="AP73" i="6"/>
  <c r="AP74" i="6"/>
  <c r="AP75" i="6"/>
  <c r="AP76" i="6"/>
  <c r="AP77" i="6"/>
  <c r="AP78" i="6"/>
  <c r="AP79" i="6"/>
  <c r="AP80" i="6"/>
  <c r="AP81" i="6"/>
  <c r="AP82" i="6"/>
  <c r="AP83" i="6"/>
  <c r="AP84" i="6"/>
  <c r="AP85" i="6"/>
  <c r="AP86" i="6"/>
  <c r="AP87" i="6"/>
  <c r="AP88" i="6"/>
  <c r="AP89" i="6"/>
  <c r="AP90" i="6"/>
  <c r="AP91" i="6"/>
  <c r="AP92" i="6"/>
  <c r="AP93" i="6"/>
  <c r="AP94" i="6"/>
  <c r="AP95" i="6"/>
  <c r="AP96" i="6"/>
  <c r="AP97" i="6"/>
  <c r="AP98" i="6"/>
  <c r="AP99" i="6"/>
  <c r="AP100" i="6"/>
  <c r="AP101" i="6"/>
  <c r="AP102" i="6"/>
  <c r="AP103" i="6"/>
  <c r="AP104" i="6"/>
  <c r="AP105" i="6"/>
  <c r="AP106" i="6"/>
  <c r="AP107" i="6"/>
  <c r="AO61" i="6"/>
  <c r="AO62" i="6"/>
  <c r="AO63" i="6"/>
  <c r="AO64" i="6"/>
  <c r="AO65" i="6"/>
  <c r="AO66" i="6"/>
  <c r="AO67" i="6"/>
  <c r="AO68" i="6"/>
  <c r="AO69" i="6"/>
  <c r="AO70" i="6"/>
  <c r="AO71" i="6"/>
  <c r="AO72" i="6"/>
  <c r="AO73" i="6"/>
  <c r="AO74" i="6"/>
  <c r="AO75" i="6"/>
  <c r="AO76" i="6"/>
  <c r="AO77" i="6"/>
  <c r="AO78" i="6"/>
  <c r="AO79" i="6"/>
  <c r="AO80" i="6"/>
  <c r="AO81" i="6"/>
  <c r="AO82" i="6"/>
  <c r="AO83" i="6"/>
  <c r="AO84" i="6"/>
  <c r="AO85" i="6"/>
  <c r="AO86" i="6"/>
  <c r="AO87" i="6"/>
  <c r="AO88" i="6"/>
  <c r="AO89" i="6"/>
  <c r="AO90" i="6"/>
  <c r="AO91" i="6"/>
  <c r="AO92" i="6"/>
  <c r="AO93" i="6"/>
  <c r="AO94" i="6"/>
  <c r="AO95" i="6"/>
  <c r="AO96" i="6"/>
  <c r="AO97" i="6"/>
  <c r="AO98" i="6"/>
  <c r="AO99" i="6"/>
  <c r="AO100" i="6"/>
  <c r="AO101" i="6"/>
  <c r="AO102" i="6"/>
  <c r="AO103" i="6"/>
  <c r="AO104" i="6"/>
  <c r="AO105" i="6"/>
  <c r="AO106" i="6"/>
  <c r="AO107" i="6"/>
  <c r="AN61" i="6"/>
  <c r="AN62" i="6"/>
  <c r="AN63" i="6"/>
  <c r="AN64" i="6"/>
  <c r="AN65" i="6"/>
  <c r="AN66" i="6"/>
  <c r="AN67" i="6"/>
  <c r="AN68" i="6"/>
  <c r="AN69" i="6"/>
  <c r="AN70" i="6"/>
  <c r="AN71" i="6"/>
  <c r="AN72" i="6"/>
  <c r="AN73" i="6"/>
  <c r="AN74" i="6"/>
  <c r="AN75" i="6"/>
  <c r="AN76" i="6"/>
  <c r="AN77" i="6"/>
  <c r="AN78" i="6"/>
  <c r="AN79" i="6"/>
  <c r="AN80" i="6"/>
  <c r="AN81" i="6"/>
  <c r="AN82" i="6"/>
  <c r="AN83" i="6"/>
  <c r="AN84" i="6"/>
  <c r="AN85" i="6"/>
  <c r="AN86" i="6"/>
  <c r="AN87" i="6"/>
  <c r="AN88" i="6"/>
  <c r="AN89" i="6"/>
  <c r="AN90" i="6"/>
  <c r="AN91" i="6"/>
  <c r="AN92" i="6"/>
  <c r="AN93" i="6"/>
  <c r="AN94" i="6"/>
  <c r="AN95" i="6"/>
  <c r="AN96" i="6"/>
  <c r="AN97" i="6"/>
  <c r="AN98" i="6"/>
  <c r="AN99" i="6"/>
  <c r="AN100" i="6"/>
  <c r="AN101" i="6"/>
  <c r="AN102" i="6"/>
  <c r="AN103" i="6"/>
  <c r="AN104" i="6"/>
  <c r="AN105" i="6"/>
  <c r="AN106" i="6"/>
  <c r="AN107" i="6"/>
  <c r="AM61" i="6"/>
  <c r="AM62" i="6"/>
  <c r="AM63" i="6"/>
  <c r="AM64" i="6"/>
  <c r="AM65" i="6"/>
  <c r="AM66" i="6"/>
  <c r="AM67" i="6"/>
  <c r="AM68" i="6"/>
  <c r="AM69" i="6"/>
  <c r="AM70" i="6"/>
  <c r="AM71" i="6"/>
  <c r="AM72" i="6"/>
  <c r="AM73" i="6"/>
  <c r="AM74" i="6"/>
  <c r="AM75" i="6"/>
  <c r="AM76" i="6"/>
  <c r="AM77" i="6"/>
  <c r="AM78" i="6"/>
  <c r="AM79" i="6"/>
  <c r="AM80" i="6"/>
  <c r="AM81" i="6"/>
  <c r="AM82" i="6"/>
  <c r="AM83" i="6"/>
  <c r="AM84" i="6"/>
  <c r="AM85" i="6"/>
  <c r="AM86" i="6"/>
  <c r="AM87" i="6"/>
  <c r="AM88" i="6"/>
  <c r="AM89" i="6"/>
  <c r="AM90" i="6"/>
  <c r="AM91" i="6"/>
  <c r="AM92" i="6"/>
  <c r="AM93" i="6"/>
  <c r="AM94" i="6"/>
  <c r="AM95" i="6"/>
  <c r="AM96" i="6"/>
  <c r="AM97" i="6"/>
  <c r="AM98" i="6"/>
  <c r="AM99" i="6"/>
  <c r="AM100" i="6"/>
  <c r="AM101" i="6"/>
  <c r="AM102" i="6"/>
  <c r="AM103" i="6"/>
  <c r="AM104" i="6"/>
  <c r="AM105" i="6"/>
  <c r="AM106" i="6"/>
  <c r="AM107" i="6"/>
  <c r="AU60" i="6"/>
  <c r="AT60" i="6"/>
  <c r="AS60" i="6"/>
  <c r="AR60" i="6"/>
  <c r="AQ60" i="6"/>
  <c r="AP60" i="6"/>
  <c r="AO60" i="6"/>
  <c r="AN60" i="6"/>
  <c r="AM60" i="6"/>
  <c r="AU7" i="6"/>
  <c r="AU8" i="6"/>
  <c r="AU9" i="6"/>
  <c r="AU10" i="6"/>
  <c r="AU11" i="6"/>
  <c r="AU12" i="6"/>
  <c r="AU13" i="6"/>
  <c r="AU14" i="6"/>
  <c r="AU15" i="6"/>
  <c r="AU16" i="6"/>
  <c r="AU17" i="6"/>
  <c r="AU18" i="6"/>
  <c r="AU19" i="6"/>
  <c r="AU20" i="6"/>
  <c r="AU21" i="6"/>
  <c r="AU22" i="6"/>
  <c r="AU23" i="6"/>
  <c r="AU24" i="6"/>
  <c r="AU25" i="6"/>
  <c r="AU26" i="6"/>
  <c r="AU27" i="6"/>
  <c r="AU28" i="6"/>
  <c r="AU29" i="6"/>
  <c r="AU30" i="6"/>
  <c r="AU31" i="6"/>
  <c r="AU32" i="6"/>
  <c r="AU33" i="6"/>
  <c r="AU34" i="6"/>
  <c r="AU35" i="6"/>
  <c r="AU36" i="6"/>
  <c r="AU37" i="6"/>
  <c r="AU38" i="6"/>
  <c r="AU39" i="6"/>
  <c r="AU40" i="6"/>
  <c r="AU41" i="6"/>
  <c r="AU42" i="6"/>
  <c r="AU43" i="6"/>
  <c r="AU44" i="6"/>
  <c r="AU45" i="6"/>
  <c r="AU46" i="6"/>
  <c r="AU47" i="6"/>
  <c r="AU48" i="6"/>
  <c r="AU49" i="6"/>
  <c r="AU50" i="6"/>
  <c r="AU51" i="6"/>
  <c r="AU52" i="6"/>
  <c r="AU53" i="6"/>
  <c r="AT7" i="6"/>
  <c r="AT8" i="6"/>
  <c r="AT9" i="6"/>
  <c r="AT10" i="6"/>
  <c r="AT11" i="6"/>
  <c r="AT12" i="6"/>
  <c r="AT13" i="6"/>
  <c r="AT14" i="6"/>
  <c r="AT15" i="6"/>
  <c r="AT16" i="6"/>
  <c r="AT17" i="6"/>
  <c r="AT18" i="6"/>
  <c r="AT19" i="6"/>
  <c r="AT20" i="6"/>
  <c r="AT21" i="6"/>
  <c r="AT22" i="6"/>
  <c r="AT23" i="6"/>
  <c r="AT24" i="6"/>
  <c r="AT25" i="6"/>
  <c r="AT26" i="6"/>
  <c r="AT27" i="6"/>
  <c r="AT28" i="6"/>
  <c r="AT29" i="6"/>
  <c r="AT30" i="6"/>
  <c r="AT31" i="6"/>
  <c r="AT32" i="6"/>
  <c r="AT33" i="6"/>
  <c r="AT34" i="6"/>
  <c r="AT35" i="6"/>
  <c r="AT36" i="6"/>
  <c r="AT37" i="6"/>
  <c r="AT38" i="6"/>
  <c r="AT39" i="6"/>
  <c r="AT40" i="6"/>
  <c r="AT41" i="6"/>
  <c r="AT42" i="6"/>
  <c r="AT43" i="6"/>
  <c r="AT44" i="6"/>
  <c r="AT45" i="6"/>
  <c r="AT46" i="6"/>
  <c r="AT47" i="6"/>
  <c r="AT48" i="6"/>
  <c r="AT49" i="6"/>
  <c r="AT50" i="6"/>
  <c r="AT51" i="6"/>
  <c r="AT52" i="6"/>
  <c r="AT53" i="6"/>
  <c r="AS7" i="6"/>
  <c r="AS8" i="6"/>
  <c r="AS9" i="6"/>
  <c r="AS10" i="6"/>
  <c r="AS11" i="6"/>
  <c r="AS12" i="6"/>
  <c r="AS13" i="6"/>
  <c r="AS14" i="6"/>
  <c r="AS15" i="6"/>
  <c r="AS16" i="6"/>
  <c r="AS17" i="6"/>
  <c r="AS18" i="6"/>
  <c r="AS19" i="6"/>
  <c r="AS20" i="6"/>
  <c r="AS21" i="6"/>
  <c r="AS22" i="6"/>
  <c r="AS23" i="6"/>
  <c r="AS24" i="6"/>
  <c r="AS25" i="6"/>
  <c r="AS26" i="6"/>
  <c r="AS27" i="6"/>
  <c r="AS28" i="6"/>
  <c r="AS29" i="6"/>
  <c r="AS30" i="6"/>
  <c r="AS31" i="6"/>
  <c r="AS32" i="6"/>
  <c r="AS33" i="6"/>
  <c r="AS34" i="6"/>
  <c r="AS35" i="6"/>
  <c r="AS36" i="6"/>
  <c r="AS37" i="6"/>
  <c r="AS38" i="6"/>
  <c r="AS39" i="6"/>
  <c r="AS40" i="6"/>
  <c r="AS41" i="6"/>
  <c r="AS42" i="6"/>
  <c r="AS43" i="6"/>
  <c r="AS44" i="6"/>
  <c r="AS45" i="6"/>
  <c r="AS46" i="6"/>
  <c r="AS47" i="6"/>
  <c r="AS48" i="6"/>
  <c r="AS49" i="6"/>
  <c r="AS50" i="6"/>
  <c r="AS51" i="6"/>
  <c r="AS52" i="6"/>
  <c r="AS53" i="6"/>
  <c r="AR7" i="6"/>
  <c r="AR8" i="6"/>
  <c r="AR9" i="6"/>
  <c r="AR10" i="6"/>
  <c r="AR11" i="6"/>
  <c r="AR12" i="6"/>
  <c r="AR13" i="6"/>
  <c r="AR14" i="6"/>
  <c r="AR15" i="6"/>
  <c r="AR16" i="6"/>
  <c r="AR17" i="6"/>
  <c r="AR18" i="6"/>
  <c r="AR19" i="6"/>
  <c r="AR20" i="6"/>
  <c r="AR21" i="6"/>
  <c r="AR22" i="6"/>
  <c r="AR23" i="6"/>
  <c r="AR24" i="6"/>
  <c r="AR25" i="6"/>
  <c r="AR26" i="6"/>
  <c r="AR27" i="6"/>
  <c r="AR28" i="6"/>
  <c r="AR29" i="6"/>
  <c r="AR30" i="6"/>
  <c r="AR31" i="6"/>
  <c r="AR32" i="6"/>
  <c r="AR33" i="6"/>
  <c r="AR34" i="6"/>
  <c r="AR35" i="6"/>
  <c r="AR36" i="6"/>
  <c r="AR37" i="6"/>
  <c r="AR38" i="6"/>
  <c r="AR39" i="6"/>
  <c r="AR40" i="6"/>
  <c r="AR41" i="6"/>
  <c r="AR42" i="6"/>
  <c r="AR43" i="6"/>
  <c r="AR44" i="6"/>
  <c r="AR45" i="6"/>
  <c r="AR46" i="6"/>
  <c r="AR47" i="6"/>
  <c r="AR48" i="6"/>
  <c r="AR49" i="6"/>
  <c r="AR50" i="6"/>
  <c r="AR51" i="6"/>
  <c r="AR52" i="6"/>
  <c r="AR53" i="6"/>
  <c r="AQ7" i="6"/>
  <c r="AQ8" i="6"/>
  <c r="AQ9" i="6"/>
  <c r="AQ10" i="6"/>
  <c r="AQ11" i="6"/>
  <c r="AQ12" i="6"/>
  <c r="AQ13" i="6"/>
  <c r="AQ14" i="6"/>
  <c r="AQ15" i="6"/>
  <c r="AQ16" i="6"/>
  <c r="AQ17" i="6"/>
  <c r="AQ18" i="6"/>
  <c r="AQ19" i="6"/>
  <c r="AQ20" i="6"/>
  <c r="AQ21" i="6"/>
  <c r="AQ22" i="6"/>
  <c r="AQ23" i="6"/>
  <c r="AQ24" i="6"/>
  <c r="AQ25" i="6"/>
  <c r="AQ26" i="6"/>
  <c r="AQ27" i="6"/>
  <c r="AQ28" i="6"/>
  <c r="AQ29" i="6"/>
  <c r="AQ30" i="6"/>
  <c r="AQ31" i="6"/>
  <c r="AQ32" i="6"/>
  <c r="AQ33" i="6"/>
  <c r="AQ34" i="6"/>
  <c r="AQ35" i="6"/>
  <c r="AQ36" i="6"/>
  <c r="AQ37" i="6"/>
  <c r="AQ38" i="6"/>
  <c r="AQ39" i="6"/>
  <c r="AQ40" i="6"/>
  <c r="AQ41" i="6"/>
  <c r="AQ42" i="6"/>
  <c r="AQ43" i="6"/>
  <c r="AQ44" i="6"/>
  <c r="AQ45" i="6"/>
  <c r="AQ46" i="6"/>
  <c r="AQ47" i="6"/>
  <c r="AQ48" i="6"/>
  <c r="AQ49" i="6"/>
  <c r="AQ50" i="6"/>
  <c r="AQ51" i="6"/>
  <c r="AQ52" i="6"/>
  <c r="AQ53" i="6"/>
  <c r="AP7" i="6"/>
  <c r="AP8" i="6"/>
  <c r="AP9" i="6"/>
  <c r="AP10" i="6"/>
  <c r="AP11" i="6"/>
  <c r="AP12" i="6"/>
  <c r="AP13" i="6"/>
  <c r="AP14" i="6"/>
  <c r="AP15" i="6"/>
  <c r="AP16" i="6"/>
  <c r="AP17" i="6"/>
  <c r="AP18" i="6"/>
  <c r="AP19" i="6"/>
  <c r="AP20" i="6"/>
  <c r="AP21" i="6"/>
  <c r="AP22" i="6"/>
  <c r="AP23" i="6"/>
  <c r="AP24" i="6"/>
  <c r="AP25" i="6"/>
  <c r="AP26" i="6"/>
  <c r="AP27" i="6"/>
  <c r="AP28" i="6"/>
  <c r="AP29" i="6"/>
  <c r="AP30" i="6"/>
  <c r="AP31" i="6"/>
  <c r="AP32" i="6"/>
  <c r="AP33" i="6"/>
  <c r="AP34" i="6"/>
  <c r="AP35" i="6"/>
  <c r="AP36" i="6"/>
  <c r="AP37" i="6"/>
  <c r="AP38" i="6"/>
  <c r="AP39" i="6"/>
  <c r="AP40" i="6"/>
  <c r="AP41" i="6"/>
  <c r="AP42" i="6"/>
  <c r="AP43" i="6"/>
  <c r="AP44" i="6"/>
  <c r="AP45" i="6"/>
  <c r="AP46" i="6"/>
  <c r="AP47" i="6"/>
  <c r="AP48" i="6"/>
  <c r="AP49" i="6"/>
  <c r="AP50" i="6"/>
  <c r="AP51" i="6"/>
  <c r="AP52" i="6"/>
  <c r="AP53" i="6"/>
  <c r="AO7" i="6"/>
  <c r="AO8" i="6"/>
  <c r="AO9" i="6"/>
  <c r="AO10" i="6"/>
  <c r="AO11" i="6"/>
  <c r="AO12" i="6"/>
  <c r="AO13" i="6"/>
  <c r="AO14" i="6"/>
  <c r="AO15" i="6"/>
  <c r="AO16" i="6"/>
  <c r="AO17" i="6"/>
  <c r="AO18" i="6"/>
  <c r="AO19" i="6"/>
  <c r="AO20" i="6"/>
  <c r="AO21" i="6"/>
  <c r="AO22" i="6"/>
  <c r="AO23" i="6"/>
  <c r="AO24" i="6"/>
  <c r="AO25" i="6"/>
  <c r="AO26" i="6"/>
  <c r="AO27" i="6"/>
  <c r="AO28" i="6"/>
  <c r="AO29" i="6"/>
  <c r="AO30" i="6"/>
  <c r="AO31" i="6"/>
  <c r="AO32" i="6"/>
  <c r="AO33" i="6"/>
  <c r="AO34" i="6"/>
  <c r="AO35" i="6"/>
  <c r="AO36" i="6"/>
  <c r="AO37" i="6"/>
  <c r="AO38" i="6"/>
  <c r="AO39" i="6"/>
  <c r="AO40" i="6"/>
  <c r="AO41" i="6"/>
  <c r="AO42" i="6"/>
  <c r="AO43" i="6"/>
  <c r="AO44" i="6"/>
  <c r="AO45" i="6"/>
  <c r="AO46" i="6"/>
  <c r="AO47" i="6"/>
  <c r="AO48" i="6"/>
  <c r="AO49" i="6"/>
  <c r="AO50" i="6"/>
  <c r="AO51" i="6"/>
  <c r="AO52" i="6"/>
  <c r="AO53" i="6"/>
  <c r="AN7" i="6"/>
  <c r="AN8" i="6"/>
  <c r="AN9" i="6"/>
  <c r="AN10" i="6"/>
  <c r="AN11" i="6"/>
  <c r="AN12" i="6"/>
  <c r="AN13" i="6"/>
  <c r="AN14" i="6"/>
  <c r="AN15" i="6"/>
  <c r="AN16" i="6"/>
  <c r="AN17" i="6"/>
  <c r="AN18" i="6"/>
  <c r="AN19" i="6"/>
  <c r="AN20" i="6"/>
  <c r="AN21" i="6"/>
  <c r="AN22" i="6"/>
  <c r="AN23" i="6"/>
  <c r="AN24" i="6"/>
  <c r="AN25" i="6"/>
  <c r="AN26" i="6"/>
  <c r="AN27" i="6"/>
  <c r="AN28" i="6"/>
  <c r="AN29" i="6"/>
  <c r="AN30" i="6"/>
  <c r="AN31" i="6"/>
  <c r="AN32" i="6"/>
  <c r="AN33" i="6"/>
  <c r="AN34" i="6"/>
  <c r="AN35" i="6"/>
  <c r="AN36" i="6"/>
  <c r="AN37" i="6"/>
  <c r="AN38" i="6"/>
  <c r="AN39" i="6"/>
  <c r="AN40" i="6"/>
  <c r="AN41" i="6"/>
  <c r="AN42" i="6"/>
  <c r="AN43" i="6"/>
  <c r="AN44" i="6"/>
  <c r="AN45" i="6"/>
  <c r="AN46" i="6"/>
  <c r="AN47" i="6"/>
  <c r="AN48" i="6"/>
  <c r="AN49" i="6"/>
  <c r="AN50" i="6"/>
  <c r="AN51" i="6"/>
  <c r="AN52" i="6"/>
  <c r="AN53" i="6"/>
  <c r="AM7" i="6"/>
  <c r="AM8" i="6"/>
  <c r="AM9" i="6"/>
  <c r="AM10" i="6"/>
  <c r="AM11" i="6"/>
  <c r="AM12" i="6"/>
  <c r="AM13" i="6"/>
  <c r="AM14" i="6"/>
  <c r="AM15" i="6"/>
  <c r="AM16" i="6"/>
  <c r="AM17" i="6"/>
  <c r="AM18" i="6"/>
  <c r="AM19" i="6"/>
  <c r="AM20" i="6"/>
  <c r="AM21" i="6"/>
  <c r="AM22" i="6"/>
  <c r="AM23" i="6"/>
  <c r="AM24" i="6"/>
  <c r="AM25" i="6"/>
  <c r="AM26" i="6"/>
  <c r="AM27" i="6"/>
  <c r="AM28" i="6"/>
  <c r="AM29" i="6"/>
  <c r="AM30" i="6"/>
  <c r="AM31" i="6"/>
  <c r="AM32" i="6"/>
  <c r="AM33" i="6"/>
  <c r="AM34" i="6"/>
  <c r="AM35" i="6"/>
  <c r="AM36" i="6"/>
  <c r="AM37" i="6"/>
  <c r="AM38" i="6"/>
  <c r="AM39" i="6"/>
  <c r="AM40" i="6"/>
  <c r="AM41" i="6"/>
  <c r="AM42" i="6"/>
  <c r="AM43" i="6"/>
  <c r="AM44" i="6"/>
  <c r="AM45" i="6"/>
  <c r="AM46" i="6"/>
  <c r="AM47" i="6"/>
  <c r="AM48" i="6"/>
  <c r="AM49" i="6"/>
  <c r="AM50" i="6"/>
  <c r="AM51" i="6"/>
  <c r="AM52" i="6"/>
  <c r="AM53" i="6"/>
  <c r="AU6" i="6"/>
  <c r="AT6" i="6"/>
  <c r="AS6" i="6"/>
  <c r="AR6" i="6"/>
  <c r="AQ6" i="6"/>
  <c r="AP6" i="6"/>
  <c r="AO6" i="6"/>
  <c r="AN6" i="6"/>
  <c r="AM6" i="6"/>
  <c r="AI593" i="6"/>
  <c r="AH593" i="6"/>
  <c r="AG593" i="6"/>
  <c r="AF593" i="6"/>
  <c r="AE593" i="6"/>
  <c r="AD593" i="6"/>
  <c r="AC593" i="6"/>
  <c r="AB593" i="6"/>
  <c r="AA593" i="6"/>
  <c r="AI592" i="6"/>
  <c r="AH592" i="6"/>
  <c r="AG592" i="6"/>
  <c r="AF592" i="6"/>
  <c r="AE592" i="6"/>
  <c r="AD592" i="6"/>
  <c r="AC592" i="6"/>
  <c r="AB592" i="6"/>
  <c r="AA592" i="6"/>
  <c r="AI591" i="6"/>
  <c r="AH591" i="6"/>
  <c r="AG591" i="6"/>
  <c r="AF591" i="6"/>
  <c r="AE591" i="6"/>
  <c r="AD591" i="6"/>
  <c r="AC591" i="6"/>
  <c r="AB591" i="6"/>
  <c r="AA591" i="6"/>
  <c r="AI590" i="6"/>
  <c r="AH590" i="6"/>
  <c r="AG590" i="6"/>
  <c r="AF590" i="6"/>
  <c r="AE590" i="6"/>
  <c r="AD590" i="6"/>
  <c r="AC590" i="6"/>
  <c r="AB590" i="6"/>
  <c r="AA590" i="6"/>
  <c r="AI589" i="6"/>
  <c r="AH589" i="6"/>
  <c r="AG589" i="6"/>
  <c r="AF589" i="6"/>
  <c r="AE589" i="6"/>
  <c r="AD589" i="6"/>
  <c r="AC589" i="6"/>
  <c r="AB589" i="6"/>
  <c r="AA589" i="6"/>
  <c r="AI588" i="6"/>
  <c r="AH588" i="6"/>
  <c r="AG588" i="6"/>
  <c r="AF588" i="6"/>
  <c r="AE588" i="6"/>
  <c r="AD588" i="6"/>
  <c r="AC588" i="6"/>
  <c r="AB588" i="6"/>
  <c r="AA588" i="6"/>
  <c r="AI587" i="6"/>
  <c r="AH587" i="6"/>
  <c r="AG587" i="6"/>
  <c r="AF587" i="6"/>
  <c r="AE587" i="6"/>
  <c r="AD587" i="6"/>
  <c r="AC587" i="6"/>
  <c r="AB587" i="6"/>
  <c r="AA587" i="6"/>
  <c r="AI586" i="6"/>
  <c r="AH586" i="6"/>
  <c r="AG586" i="6"/>
  <c r="AF586" i="6"/>
  <c r="AE586" i="6"/>
  <c r="AD586" i="6"/>
  <c r="AC586" i="6"/>
  <c r="AB586" i="6"/>
  <c r="AA586" i="6"/>
  <c r="AI585" i="6"/>
  <c r="AH585" i="6"/>
  <c r="AG585" i="6"/>
  <c r="AF585" i="6"/>
  <c r="AE585" i="6"/>
  <c r="AD585" i="6"/>
  <c r="AC585" i="6"/>
  <c r="AB585" i="6"/>
  <c r="AA585" i="6"/>
  <c r="AI584" i="6"/>
  <c r="AH584" i="6"/>
  <c r="AG584" i="6"/>
  <c r="AF584" i="6"/>
  <c r="AE584" i="6"/>
  <c r="AD584" i="6"/>
  <c r="AC584" i="6"/>
  <c r="AB584" i="6"/>
  <c r="AA584" i="6"/>
  <c r="AI583" i="6"/>
  <c r="AH583" i="6"/>
  <c r="AG583" i="6"/>
  <c r="AF583" i="6"/>
  <c r="AE583" i="6"/>
  <c r="AD583" i="6"/>
  <c r="AC583" i="6"/>
  <c r="AB583" i="6"/>
  <c r="AA583" i="6"/>
  <c r="AI582" i="6"/>
  <c r="AH582" i="6"/>
  <c r="AG582" i="6"/>
  <c r="AF582" i="6"/>
  <c r="AE582" i="6"/>
  <c r="AD582" i="6"/>
  <c r="AC582" i="6"/>
  <c r="AB582" i="6"/>
  <c r="AA582" i="6"/>
  <c r="AI581" i="6"/>
  <c r="AH581" i="6"/>
  <c r="AG581" i="6"/>
  <c r="AF581" i="6"/>
  <c r="AE581" i="6"/>
  <c r="AD581" i="6"/>
  <c r="AC581" i="6"/>
  <c r="AB581" i="6"/>
  <c r="AA581" i="6"/>
  <c r="AI580" i="6"/>
  <c r="AH580" i="6"/>
  <c r="AG580" i="6"/>
  <c r="AF580" i="6"/>
  <c r="AE580" i="6"/>
  <c r="AD580" i="6"/>
  <c r="AC580" i="6"/>
  <c r="AB580" i="6"/>
  <c r="AA580" i="6"/>
  <c r="AI579" i="6"/>
  <c r="AH579" i="6"/>
  <c r="AG579" i="6"/>
  <c r="AF579" i="6"/>
  <c r="AE579" i="6"/>
  <c r="AD579" i="6"/>
  <c r="AC579" i="6"/>
  <c r="AB579" i="6"/>
  <c r="AA579" i="6"/>
  <c r="AI578" i="6"/>
  <c r="AH578" i="6"/>
  <c r="AG578" i="6"/>
  <c r="AF578" i="6"/>
  <c r="AE578" i="6"/>
  <c r="AD578" i="6"/>
  <c r="AC578" i="6"/>
  <c r="AB578" i="6"/>
  <c r="AA578" i="6"/>
  <c r="AI577" i="6"/>
  <c r="AH577" i="6"/>
  <c r="AG577" i="6"/>
  <c r="AF577" i="6"/>
  <c r="AE577" i="6"/>
  <c r="AD577" i="6"/>
  <c r="AC577" i="6"/>
  <c r="AB577" i="6"/>
  <c r="AA577" i="6"/>
  <c r="AI576" i="6"/>
  <c r="AH576" i="6"/>
  <c r="AG576" i="6"/>
  <c r="AF576" i="6"/>
  <c r="AE576" i="6"/>
  <c r="AD576" i="6"/>
  <c r="AC576" i="6"/>
  <c r="AB576" i="6"/>
  <c r="AA576" i="6"/>
  <c r="AI575" i="6"/>
  <c r="AH575" i="6"/>
  <c r="AG575" i="6"/>
  <c r="AF575" i="6"/>
  <c r="AE575" i="6"/>
  <c r="AD575" i="6"/>
  <c r="AC575" i="6"/>
  <c r="AB575" i="6"/>
  <c r="AA575" i="6"/>
  <c r="AI574" i="6"/>
  <c r="AH574" i="6"/>
  <c r="AG574" i="6"/>
  <c r="AF574" i="6"/>
  <c r="AE574" i="6"/>
  <c r="AD574" i="6"/>
  <c r="AC574" i="6"/>
  <c r="AB574" i="6"/>
  <c r="AA574" i="6"/>
  <c r="AI573" i="6"/>
  <c r="AH573" i="6"/>
  <c r="AG573" i="6"/>
  <c r="AF573" i="6"/>
  <c r="AE573" i="6"/>
  <c r="AD573" i="6"/>
  <c r="AC573" i="6"/>
  <c r="AB573" i="6"/>
  <c r="AA573" i="6"/>
  <c r="AI572" i="6"/>
  <c r="AH572" i="6"/>
  <c r="AG572" i="6"/>
  <c r="AF572" i="6"/>
  <c r="AE572" i="6"/>
  <c r="AD572" i="6"/>
  <c r="AC572" i="6"/>
  <c r="AB572" i="6"/>
  <c r="AA572" i="6"/>
  <c r="AI571" i="6"/>
  <c r="AH571" i="6"/>
  <c r="AG571" i="6"/>
  <c r="AF571" i="6"/>
  <c r="AE571" i="6"/>
  <c r="AD571" i="6"/>
  <c r="AC571" i="6"/>
  <c r="AB571" i="6"/>
  <c r="AA571" i="6"/>
  <c r="AI570" i="6"/>
  <c r="AH570" i="6"/>
  <c r="AG570" i="6"/>
  <c r="AF570" i="6"/>
  <c r="AE570" i="6"/>
  <c r="AD570" i="6"/>
  <c r="AC570" i="6"/>
  <c r="AB570" i="6"/>
  <c r="AA570" i="6"/>
  <c r="AI569" i="6"/>
  <c r="AH569" i="6"/>
  <c r="AG569" i="6"/>
  <c r="AF569" i="6"/>
  <c r="AE569" i="6"/>
  <c r="AD569" i="6"/>
  <c r="AC569" i="6"/>
  <c r="AB569" i="6"/>
  <c r="AA569" i="6"/>
  <c r="AI568" i="6"/>
  <c r="AH568" i="6"/>
  <c r="AG568" i="6"/>
  <c r="AF568" i="6"/>
  <c r="AE568" i="6"/>
  <c r="AD568" i="6"/>
  <c r="AC568" i="6"/>
  <c r="AB568" i="6"/>
  <c r="AA568" i="6"/>
  <c r="AI567" i="6"/>
  <c r="AH567" i="6"/>
  <c r="AG567" i="6"/>
  <c r="AF567" i="6"/>
  <c r="AE567" i="6"/>
  <c r="AD567" i="6"/>
  <c r="AC567" i="6"/>
  <c r="AB567" i="6"/>
  <c r="AA567" i="6"/>
  <c r="AI566" i="6"/>
  <c r="AH566" i="6"/>
  <c r="AG566" i="6"/>
  <c r="AF566" i="6"/>
  <c r="AE566" i="6"/>
  <c r="AD566" i="6"/>
  <c r="AC566" i="6"/>
  <c r="AB566" i="6"/>
  <c r="AA566" i="6"/>
  <c r="AI565" i="6"/>
  <c r="AH565" i="6"/>
  <c r="AG565" i="6"/>
  <c r="AF565" i="6"/>
  <c r="AE565" i="6"/>
  <c r="AD565" i="6"/>
  <c r="AC565" i="6"/>
  <c r="AB565" i="6"/>
  <c r="AA565" i="6"/>
  <c r="AI564" i="6"/>
  <c r="AH564" i="6"/>
  <c r="AG564" i="6"/>
  <c r="AF564" i="6"/>
  <c r="AE564" i="6"/>
  <c r="AD564" i="6"/>
  <c r="AC564" i="6"/>
  <c r="AB564" i="6"/>
  <c r="AA564" i="6"/>
  <c r="AI563" i="6"/>
  <c r="AH563" i="6"/>
  <c r="AG563" i="6"/>
  <c r="AF563" i="6"/>
  <c r="AE563" i="6"/>
  <c r="AD563" i="6"/>
  <c r="AC563" i="6"/>
  <c r="AB563" i="6"/>
  <c r="AA563" i="6"/>
  <c r="AI562" i="6"/>
  <c r="AH562" i="6"/>
  <c r="AG562" i="6"/>
  <c r="AF562" i="6"/>
  <c r="AE562" i="6"/>
  <c r="AD562" i="6"/>
  <c r="AC562" i="6"/>
  <c r="AB562" i="6"/>
  <c r="AA562" i="6"/>
  <c r="AI561" i="6"/>
  <c r="AH561" i="6"/>
  <c r="AG561" i="6"/>
  <c r="AF561" i="6"/>
  <c r="AE561" i="6"/>
  <c r="AD561" i="6"/>
  <c r="AC561" i="6"/>
  <c r="AB561" i="6"/>
  <c r="AA561" i="6"/>
  <c r="AI560" i="6"/>
  <c r="AH560" i="6"/>
  <c r="AG560" i="6"/>
  <c r="AF560" i="6"/>
  <c r="AE560" i="6"/>
  <c r="AD560" i="6"/>
  <c r="AC560" i="6"/>
  <c r="AB560" i="6"/>
  <c r="AA560" i="6"/>
  <c r="AI559" i="6"/>
  <c r="AH559" i="6"/>
  <c r="AG559" i="6"/>
  <c r="AF559" i="6"/>
  <c r="AE559" i="6"/>
  <c r="AD559" i="6"/>
  <c r="AC559" i="6"/>
  <c r="AB559" i="6"/>
  <c r="AA559" i="6"/>
  <c r="AI558" i="6"/>
  <c r="AH558" i="6"/>
  <c r="AG558" i="6"/>
  <c r="AF558" i="6"/>
  <c r="AE558" i="6"/>
  <c r="AD558" i="6"/>
  <c r="AC558" i="6"/>
  <c r="AB558" i="6"/>
  <c r="AA558" i="6"/>
  <c r="AI557" i="6"/>
  <c r="AH557" i="6"/>
  <c r="AG557" i="6"/>
  <c r="AF557" i="6"/>
  <c r="AE557" i="6"/>
  <c r="AD557" i="6"/>
  <c r="AC557" i="6"/>
  <c r="AB557" i="6"/>
  <c r="AA557" i="6"/>
  <c r="AI556" i="6"/>
  <c r="AH556" i="6"/>
  <c r="AG556" i="6"/>
  <c r="AF556" i="6"/>
  <c r="AE556" i="6"/>
  <c r="AD556" i="6"/>
  <c r="AC556" i="6"/>
  <c r="AB556" i="6"/>
  <c r="AA556" i="6"/>
  <c r="AI555" i="6"/>
  <c r="AH555" i="6"/>
  <c r="AG555" i="6"/>
  <c r="AF555" i="6"/>
  <c r="AE555" i="6"/>
  <c r="AD555" i="6"/>
  <c r="AC555" i="6"/>
  <c r="AB555" i="6"/>
  <c r="AA555" i="6"/>
  <c r="AI554" i="6"/>
  <c r="AH554" i="6"/>
  <c r="AG554" i="6"/>
  <c r="AF554" i="6"/>
  <c r="AE554" i="6"/>
  <c r="AD554" i="6"/>
  <c r="AC554" i="6"/>
  <c r="AB554" i="6"/>
  <c r="AA554" i="6"/>
  <c r="AI553" i="6"/>
  <c r="AH553" i="6"/>
  <c r="AG553" i="6"/>
  <c r="AF553" i="6"/>
  <c r="AE553" i="6"/>
  <c r="AD553" i="6"/>
  <c r="AC553" i="6"/>
  <c r="AB553" i="6"/>
  <c r="AA553" i="6"/>
  <c r="AI552" i="6"/>
  <c r="AH552" i="6"/>
  <c r="AG552" i="6"/>
  <c r="AF552" i="6"/>
  <c r="AE552" i="6"/>
  <c r="AD552" i="6"/>
  <c r="AC552" i="6"/>
  <c r="AB552" i="6"/>
  <c r="AA552" i="6"/>
  <c r="AI551" i="6"/>
  <c r="AH551" i="6"/>
  <c r="AG551" i="6"/>
  <c r="AF551" i="6"/>
  <c r="AE551" i="6"/>
  <c r="AD551" i="6"/>
  <c r="AC551" i="6"/>
  <c r="AB551" i="6"/>
  <c r="AA551" i="6"/>
  <c r="AI550" i="6"/>
  <c r="AH550" i="6"/>
  <c r="AG550" i="6"/>
  <c r="AF550" i="6"/>
  <c r="AE550" i="6"/>
  <c r="AD550" i="6"/>
  <c r="AC550" i="6"/>
  <c r="AB550" i="6"/>
  <c r="AA550" i="6"/>
  <c r="AI549" i="6"/>
  <c r="AH549" i="6"/>
  <c r="AG549" i="6"/>
  <c r="AF549" i="6"/>
  <c r="AE549" i="6"/>
  <c r="AD549" i="6"/>
  <c r="AC549" i="6"/>
  <c r="AB549" i="6"/>
  <c r="AA549" i="6"/>
  <c r="AI548" i="6"/>
  <c r="AH548" i="6"/>
  <c r="AG548" i="6"/>
  <c r="AF548" i="6"/>
  <c r="AE548" i="6"/>
  <c r="AD548" i="6"/>
  <c r="AC548" i="6"/>
  <c r="AB548" i="6"/>
  <c r="AA548" i="6"/>
  <c r="AI547" i="6"/>
  <c r="AH547" i="6"/>
  <c r="AG547" i="6"/>
  <c r="AF547" i="6"/>
  <c r="AE547" i="6"/>
  <c r="AD547" i="6"/>
  <c r="AC547" i="6"/>
  <c r="AB547" i="6"/>
  <c r="AA547" i="6"/>
  <c r="AI546" i="6"/>
  <c r="AH546" i="6"/>
  <c r="AG546" i="6"/>
  <c r="AF546" i="6"/>
  <c r="AE546" i="6"/>
  <c r="AD546" i="6"/>
  <c r="AC546" i="6"/>
  <c r="AB546" i="6"/>
  <c r="AA546" i="6"/>
  <c r="AI539" i="6"/>
  <c r="AH539" i="6"/>
  <c r="AG539" i="6"/>
  <c r="AF539" i="6"/>
  <c r="AE539" i="6"/>
  <c r="AD539" i="6"/>
  <c r="AC539" i="6"/>
  <c r="AB539" i="6"/>
  <c r="AA539" i="6"/>
  <c r="AI538" i="6"/>
  <c r="AH538" i="6"/>
  <c r="AG538" i="6"/>
  <c r="AF538" i="6"/>
  <c r="AE538" i="6"/>
  <c r="AD538" i="6"/>
  <c r="AC538" i="6"/>
  <c r="AB538" i="6"/>
  <c r="AA538" i="6"/>
  <c r="AI537" i="6"/>
  <c r="AH537" i="6"/>
  <c r="AG537" i="6"/>
  <c r="AF537" i="6"/>
  <c r="AE537" i="6"/>
  <c r="AD537" i="6"/>
  <c r="AC537" i="6"/>
  <c r="AB537" i="6"/>
  <c r="AA537" i="6"/>
  <c r="AI536" i="6"/>
  <c r="AH536" i="6"/>
  <c r="AG536" i="6"/>
  <c r="AF536" i="6"/>
  <c r="AE536" i="6"/>
  <c r="AD536" i="6"/>
  <c r="AC536" i="6"/>
  <c r="AB536" i="6"/>
  <c r="AA536" i="6"/>
  <c r="AI535" i="6"/>
  <c r="AH535" i="6"/>
  <c r="AG535" i="6"/>
  <c r="AF535" i="6"/>
  <c r="AE535" i="6"/>
  <c r="AD535" i="6"/>
  <c r="AC535" i="6"/>
  <c r="AB535" i="6"/>
  <c r="AA535" i="6"/>
  <c r="AI534" i="6"/>
  <c r="AH534" i="6"/>
  <c r="AG534" i="6"/>
  <c r="AF534" i="6"/>
  <c r="AE534" i="6"/>
  <c r="AD534" i="6"/>
  <c r="AC534" i="6"/>
  <c r="AB534" i="6"/>
  <c r="AA534" i="6"/>
  <c r="AI533" i="6"/>
  <c r="AH533" i="6"/>
  <c r="AG533" i="6"/>
  <c r="AF533" i="6"/>
  <c r="AE533" i="6"/>
  <c r="AD533" i="6"/>
  <c r="AC533" i="6"/>
  <c r="AB533" i="6"/>
  <c r="AA533" i="6"/>
  <c r="AI532" i="6"/>
  <c r="AH532" i="6"/>
  <c r="AG532" i="6"/>
  <c r="AF532" i="6"/>
  <c r="AE532" i="6"/>
  <c r="AD532" i="6"/>
  <c r="AC532" i="6"/>
  <c r="AB532" i="6"/>
  <c r="AA532" i="6"/>
  <c r="AI531" i="6"/>
  <c r="AH531" i="6"/>
  <c r="AG531" i="6"/>
  <c r="AF531" i="6"/>
  <c r="AE531" i="6"/>
  <c r="AD531" i="6"/>
  <c r="AC531" i="6"/>
  <c r="AB531" i="6"/>
  <c r="AA531" i="6"/>
  <c r="AI530" i="6"/>
  <c r="AH530" i="6"/>
  <c r="AG530" i="6"/>
  <c r="AF530" i="6"/>
  <c r="AE530" i="6"/>
  <c r="AD530" i="6"/>
  <c r="AC530" i="6"/>
  <c r="AB530" i="6"/>
  <c r="AA530" i="6"/>
  <c r="AI529" i="6"/>
  <c r="AH529" i="6"/>
  <c r="AG529" i="6"/>
  <c r="AF529" i="6"/>
  <c r="AE529" i="6"/>
  <c r="AD529" i="6"/>
  <c r="AC529" i="6"/>
  <c r="AB529" i="6"/>
  <c r="AA529" i="6"/>
  <c r="AI528" i="6"/>
  <c r="AH528" i="6"/>
  <c r="AG528" i="6"/>
  <c r="AF528" i="6"/>
  <c r="AE528" i="6"/>
  <c r="AD528" i="6"/>
  <c r="AC528" i="6"/>
  <c r="AB528" i="6"/>
  <c r="AA528" i="6"/>
  <c r="AI527" i="6"/>
  <c r="AH527" i="6"/>
  <c r="AG527" i="6"/>
  <c r="AF527" i="6"/>
  <c r="AE527" i="6"/>
  <c r="AD527" i="6"/>
  <c r="AC527" i="6"/>
  <c r="AB527" i="6"/>
  <c r="AA527" i="6"/>
  <c r="AI526" i="6"/>
  <c r="AH526" i="6"/>
  <c r="AG526" i="6"/>
  <c r="AF526" i="6"/>
  <c r="AE526" i="6"/>
  <c r="AD526" i="6"/>
  <c r="AC526" i="6"/>
  <c r="AB526" i="6"/>
  <c r="AA526" i="6"/>
  <c r="AI525" i="6"/>
  <c r="AH525" i="6"/>
  <c r="AG525" i="6"/>
  <c r="AF525" i="6"/>
  <c r="AE525" i="6"/>
  <c r="AD525" i="6"/>
  <c r="AC525" i="6"/>
  <c r="AB525" i="6"/>
  <c r="AA525" i="6"/>
  <c r="AI524" i="6"/>
  <c r="AH524" i="6"/>
  <c r="AG524" i="6"/>
  <c r="AF524" i="6"/>
  <c r="AE524" i="6"/>
  <c r="AD524" i="6"/>
  <c r="AC524" i="6"/>
  <c r="AB524" i="6"/>
  <c r="AA524" i="6"/>
  <c r="AI523" i="6"/>
  <c r="AH523" i="6"/>
  <c r="AG523" i="6"/>
  <c r="AF523" i="6"/>
  <c r="AE523" i="6"/>
  <c r="AD523" i="6"/>
  <c r="AC523" i="6"/>
  <c r="AB523" i="6"/>
  <c r="AA523" i="6"/>
  <c r="AI522" i="6"/>
  <c r="AH522" i="6"/>
  <c r="AG522" i="6"/>
  <c r="AF522" i="6"/>
  <c r="AE522" i="6"/>
  <c r="AD522" i="6"/>
  <c r="AC522" i="6"/>
  <c r="AB522" i="6"/>
  <c r="AA522" i="6"/>
  <c r="AI521" i="6"/>
  <c r="AH521" i="6"/>
  <c r="AG521" i="6"/>
  <c r="AF521" i="6"/>
  <c r="AE521" i="6"/>
  <c r="AD521" i="6"/>
  <c r="AC521" i="6"/>
  <c r="AB521" i="6"/>
  <c r="AA521" i="6"/>
  <c r="AI520" i="6"/>
  <c r="AH520" i="6"/>
  <c r="AG520" i="6"/>
  <c r="AF520" i="6"/>
  <c r="AE520" i="6"/>
  <c r="AD520" i="6"/>
  <c r="AC520" i="6"/>
  <c r="AB520" i="6"/>
  <c r="AA520" i="6"/>
  <c r="AI519" i="6"/>
  <c r="AH519" i="6"/>
  <c r="AG519" i="6"/>
  <c r="AF519" i="6"/>
  <c r="AE519" i="6"/>
  <c r="AD519" i="6"/>
  <c r="AC519" i="6"/>
  <c r="AB519" i="6"/>
  <c r="AA519" i="6"/>
  <c r="AI518" i="6"/>
  <c r="AH518" i="6"/>
  <c r="AG518" i="6"/>
  <c r="AF518" i="6"/>
  <c r="AE518" i="6"/>
  <c r="AD518" i="6"/>
  <c r="AC518" i="6"/>
  <c r="AB518" i="6"/>
  <c r="AA518" i="6"/>
  <c r="AI517" i="6"/>
  <c r="AH517" i="6"/>
  <c r="AG517" i="6"/>
  <c r="AF517" i="6"/>
  <c r="AE517" i="6"/>
  <c r="AD517" i="6"/>
  <c r="AC517" i="6"/>
  <c r="AB517" i="6"/>
  <c r="AA517" i="6"/>
  <c r="AI516" i="6"/>
  <c r="AH516" i="6"/>
  <c r="AG516" i="6"/>
  <c r="AF516" i="6"/>
  <c r="AE516" i="6"/>
  <c r="AD516" i="6"/>
  <c r="AC516" i="6"/>
  <c r="AB516" i="6"/>
  <c r="AA516" i="6"/>
  <c r="AI515" i="6"/>
  <c r="AH515" i="6"/>
  <c r="AG515" i="6"/>
  <c r="AF515" i="6"/>
  <c r="AE515" i="6"/>
  <c r="AD515" i="6"/>
  <c r="AC515" i="6"/>
  <c r="AB515" i="6"/>
  <c r="AA515" i="6"/>
  <c r="AI514" i="6"/>
  <c r="AH514" i="6"/>
  <c r="AG514" i="6"/>
  <c r="AF514" i="6"/>
  <c r="AE514" i="6"/>
  <c r="AD514" i="6"/>
  <c r="AC514" i="6"/>
  <c r="AB514" i="6"/>
  <c r="AA514" i="6"/>
  <c r="AI513" i="6"/>
  <c r="AH513" i="6"/>
  <c r="AG513" i="6"/>
  <c r="AF513" i="6"/>
  <c r="AE513" i="6"/>
  <c r="AD513" i="6"/>
  <c r="AC513" i="6"/>
  <c r="AB513" i="6"/>
  <c r="AA513" i="6"/>
  <c r="AI512" i="6"/>
  <c r="AH512" i="6"/>
  <c r="AG512" i="6"/>
  <c r="AF512" i="6"/>
  <c r="AE512" i="6"/>
  <c r="AD512" i="6"/>
  <c r="AC512" i="6"/>
  <c r="AB512" i="6"/>
  <c r="AA512" i="6"/>
  <c r="AI511" i="6"/>
  <c r="AH511" i="6"/>
  <c r="AG511" i="6"/>
  <c r="AF511" i="6"/>
  <c r="AE511" i="6"/>
  <c r="AD511" i="6"/>
  <c r="AC511" i="6"/>
  <c r="AB511" i="6"/>
  <c r="AA511" i="6"/>
  <c r="AI510" i="6"/>
  <c r="AH510" i="6"/>
  <c r="AG510" i="6"/>
  <c r="AF510" i="6"/>
  <c r="AE510" i="6"/>
  <c r="AD510" i="6"/>
  <c r="AC510" i="6"/>
  <c r="AB510" i="6"/>
  <c r="AA510" i="6"/>
  <c r="AI509" i="6"/>
  <c r="AH509" i="6"/>
  <c r="AG509" i="6"/>
  <c r="AF509" i="6"/>
  <c r="AE509" i="6"/>
  <c r="AD509" i="6"/>
  <c r="AC509" i="6"/>
  <c r="AB509" i="6"/>
  <c r="AA509" i="6"/>
  <c r="AI508" i="6"/>
  <c r="AH508" i="6"/>
  <c r="AG508" i="6"/>
  <c r="AF508" i="6"/>
  <c r="AE508" i="6"/>
  <c r="AD508" i="6"/>
  <c r="AC508" i="6"/>
  <c r="AB508" i="6"/>
  <c r="AA508" i="6"/>
  <c r="AI507" i="6"/>
  <c r="AH507" i="6"/>
  <c r="AG507" i="6"/>
  <c r="AF507" i="6"/>
  <c r="AE507" i="6"/>
  <c r="AD507" i="6"/>
  <c r="AC507" i="6"/>
  <c r="AB507" i="6"/>
  <c r="AA507" i="6"/>
  <c r="AI506" i="6"/>
  <c r="AH506" i="6"/>
  <c r="AG506" i="6"/>
  <c r="AF506" i="6"/>
  <c r="AE506" i="6"/>
  <c r="AD506" i="6"/>
  <c r="AC506" i="6"/>
  <c r="AB506" i="6"/>
  <c r="AA506" i="6"/>
  <c r="AI505" i="6"/>
  <c r="AH505" i="6"/>
  <c r="AG505" i="6"/>
  <c r="AF505" i="6"/>
  <c r="AE505" i="6"/>
  <c r="AD505" i="6"/>
  <c r="AC505" i="6"/>
  <c r="AB505" i="6"/>
  <c r="AA505" i="6"/>
  <c r="AI504" i="6"/>
  <c r="AH504" i="6"/>
  <c r="AG504" i="6"/>
  <c r="AF504" i="6"/>
  <c r="AE504" i="6"/>
  <c r="AD504" i="6"/>
  <c r="AC504" i="6"/>
  <c r="AB504" i="6"/>
  <c r="AA504" i="6"/>
  <c r="AI503" i="6"/>
  <c r="AH503" i="6"/>
  <c r="AG503" i="6"/>
  <c r="AF503" i="6"/>
  <c r="AE503" i="6"/>
  <c r="AD503" i="6"/>
  <c r="AC503" i="6"/>
  <c r="AB503" i="6"/>
  <c r="AA503" i="6"/>
  <c r="AI502" i="6"/>
  <c r="AH502" i="6"/>
  <c r="AG502" i="6"/>
  <c r="AF502" i="6"/>
  <c r="AE502" i="6"/>
  <c r="AD502" i="6"/>
  <c r="AC502" i="6"/>
  <c r="AB502" i="6"/>
  <c r="AA502" i="6"/>
  <c r="AI501" i="6"/>
  <c r="AH501" i="6"/>
  <c r="AG501" i="6"/>
  <c r="AF501" i="6"/>
  <c r="AE501" i="6"/>
  <c r="AD501" i="6"/>
  <c r="AC501" i="6"/>
  <c r="AB501" i="6"/>
  <c r="AA501" i="6"/>
  <c r="AI500" i="6"/>
  <c r="AH500" i="6"/>
  <c r="AG500" i="6"/>
  <c r="AF500" i="6"/>
  <c r="AE500" i="6"/>
  <c r="AD500" i="6"/>
  <c r="AC500" i="6"/>
  <c r="AB500" i="6"/>
  <c r="AA500" i="6"/>
  <c r="AI499" i="6"/>
  <c r="AH499" i="6"/>
  <c r="AG499" i="6"/>
  <c r="AF499" i="6"/>
  <c r="AE499" i="6"/>
  <c r="AD499" i="6"/>
  <c r="AC499" i="6"/>
  <c r="AB499" i="6"/>
  <c r="AA499" i="6"/>
  <c r="AI498" i="6"/>
  <c r="AH498" i="6"/>
  <c r="AG498" i="6"/>
  <c r="AF498" i="6"/>
  <c r="AE498" i="6"/>
  <c r="AD498" i="6"/>
  <c r="AC498" i="6"/>
  <c r="AB498" i="6"/>
  <c r="AA498" i="6"/>
  <c r="AI497" i="6"/>
  <c r="AH497" i="6"/>
  <c r="AG497" i="6"/>
  <c r="AF497" i="6"/>
  <c r="AE497" i="6"/>
  <c r="AD497" i="6"/>
  <c r="AC497" i="6"/>
  <c r="AB497" i="6"/>
  <c r="AA497" i="6"/>
  <c r="AI496" i="6"/>
  <c r="AH496" i="6"/>
  <c r="AG496" i="6"/>
  <c r="AF496" i="6"/>
  <c r="AE496" i="6"/>
  <c r="AD496" i="6"/>
  <c r="AC496" i="6"/>
  <c r="AB496" i="6"/>
  <c r="AA496" i="6"/>
  <c r="AI495" i="6"/>
  <c r="AH495" i="6"/>
  <c r="AG495" i="6"/>
  <c r="AF495" i="6"/>
  <c r="AE495" i="6"/>
  <c r="AD495" i="6"/>
  <c r="AC495" i="6"/>
  <c r="AB495" i="6"/>
  <c r="AA495" i="6"/>
  <c r="AI494" i="6"/>
  <c r="AH494" i="6"/>
  <c r="AG494" i="6"/>
  <c r="AF494" i="6"/>
  <c r="AE494" i="6"/>
  <c r="AD494" i="6"/>
  <c r="AC494" i="6"/>
  <c r="AB494" i="6"/>
  <c r="AA494" i="6"/>
  <c r="AI493" i="6"/>
  <c r="AH493" i="6"/>
  <c r="AG493" i="6"/>
  <c r="AF493" i="6"/>
  <c r="AE493" i="6"/>
  <c r="AD493" i="6"/>
  <c r="AC493" i="6"/>
  <c r="AB493" i="6"/>
  <c r="AA493" i="6"/>
  <c r="AI492" i="6"/>
  <c r="AH492" i="6"/>
  <c r="AG492" i="6"/>
  <c r="AF492" i="6"/>
  <c r="AE492" i="6"/>
  <c r="AD492" i="6"/>
  <c r="AC492" i="6"/>
  <c r="AB492" i="6"/>
  <c r="AA492" i="6"/>
  <c r="AI485" i="6"/>
  <c r="AH485" i="6"/>
  <c r="AG485" i="6"/>
  <c r="AF485" i="6"/>
  <c r="AE485" i="6"/>
  <c r="AD485" i="6"/>
  <c r="AC485" i="6"/>
  <c r="AB485" i="6"/>
  <c r="AA485" i="6"/>
  <c r="AI484" i="6"/>
  <c r="AH484" i="6"/>
  <c r="AG484" i="6"/>
  <c r="AF484" i="6"/>
  <c r="AE484" i="6"/>
  <c r="AD484" i="6"/>
  <c r="AC484" i="6"/>
  <c r="AB484" i="6"/>
  <c r="AA484" i="6"/>
  <c r="AI483" i="6"/>
  <c r="AH483" i="6"/>
  <c r="AG483" i="6"/>
  <c r="AF483" i="6"/>
  <c r="AE483" i="6"/>
  <c r="AD483" i="6"/>
  <c r="AC483" i="6"/>
  <c r="AB483" i="6"/>
  <c r="AA483" i="6"/>
  <c r="AI482" i="6"/>
  <c r="AH482" i="6"/>
  <c r="AG482" i="6"/>
  <c r="AF482" i="6"/>
  <c r="AE482" i="6"/>
  <c r="AD482" i="6"/>
  <c r="AC482" i="6"/>
  <c r="AB482" i="6"/>
  <c r="AA482" i="6"/>
  <c r="AI481" i="6"/>
  <c r="AH481" i="6"/>
  <c r="AG481" i="6"/>
  <c r="AF481" i="6"/>
  <c r="AE481" i="6"/>
  <c r="AD481" i="6"/>
  <c r="AC481" i="6"/>
  <c r="AB481" i="6"/>
  <c r="AA481" i="6"/>
  <c r="AI480" i="6"/>
  <c r="AH480" i="6"/>
  <c r="AG480" i="6"/>
  <c r="AF480" i="6"/>
  <c r="AE480" i="6"/>
  <c r="AD480" i="6"/>
  <c r="AC480" i="6"/>
  <c r="AB480" i="6"/>
  <c r="AA480" i="6"/>
  <c r="AI479" i="6"/>
  <c r="AH479" i="6"/>
  <c r="AG479" i="6"/>
  <c r="AF479" i="6"/>
  <c r="AE479" i="6"/>
  <c r="AD479" i="6"/>
  <c r="AC479" i="6"/>
  <c r="AB479" i="6"/>
  <c r="AA479" i="6"/>
  <c r="AI478" i="6"/>
  <c r="AH478" i="6"/>
  <c r="AG478" i="6"/>
  <c r="AF478" i="6"/>
  <c r="AE478" i="6"/>
  <c r="AD478" i="6"/>
  <c r="AC478" i="6"/>
  <c r="AB478" i="6"/>
  <c r="AA478" i="6"/>
  <c r="AI477" i="6"/>
  <c r="AH477" i="6"/>
  <c r="AG477" i="6"/>
  <c r="AF477" i="6"/>
  <c r="AE477" i="6"/>
  <c r="AD477" i="6"/>
  <c r="AC477" i="6"/>
  <c r="AB477" i="6"/>
  <c r="AA477" i="6"/>
  <c r="AI476" i="6"/>
  <c r="AH476" i="6"/>
  <c r="AG476" i="6"/>
  <c r="AF476" i="6"/>
  <c r="AE476" i="6"/>
  <c r="AD476" i="6"/>
  <c r="AC476" i="6"/>
  <c r="AB476" i="6"/>
  <c r="AA476" i="6"/>
  <c r="AI475" i="6"/>
  <c r="AH475" i="6"/>
  <c r="AG475" i="6"/>
  <c r="AF475" i="6"/>
  <c r="AE475" i="6"/>
  <c r="AD475" i="6"/>
  <c r="AC475" i="6"/>
  <c r="AB475" i="6"/>
  <c r="AA475" i="6"/>
  <c r="AI474" i="6"/>
  <c r="AH474" i="6"/>
  <c r="AG474" i="6"/>
  <c r="AF474" i="6"/>
  <c r="AE474" i="6"/>
  <c r="AD474" i="6"/>
  <c r="AC474" i="6"/>
  <c r="AB474" i="6"/>
  <c r="AA474" i="6"/>
  <c r="AI473" i="6"/>
  <c r="AH473" i="6"/>
  <c r="AG473" i="6"/>
  <c r="AF473" i="6"/>
  <c r="AE473" i="6"/>
  <c r="AD473" i="6"/>
  <c r="AC473" i="6"/>
  <c r="AB473" i="6"/>
  <c r="AA473" i="6"/>
  <c r="AI472" i="6"/>
  <c r="AH472" i="6"/>
  <c r="AG472" i="6"/>
  <c r="AF472" i="6"/>
  <c r="AE472" i="6"/>
  <c r="AD472" i="6"/>
  <c r="AC472" i="6"/>
  <c r="AB472" i="6"/>
  <c r="AA472" i="6"/>
  <c r="AI471" i="6"/>
  <c r="AH471" i="6"/>
  <c r="AG471" i="6"/>
  <c r="AF471" i="6"/>
  <c r="AE471" i="6"/>
  <c r="AD471" i="6"/>
  <c r="AC471" i="6"/>
  <c r="AB471" i="6"/>
  <c r="AA471" i="6"/>
  <c r="AI470" i="6"/>
  <c r="AH470" i="6"/>
  <c r="AG470" i="6"/>
  <c r="AF470" i="6"/>
  <c r="AE470" i="6"/>
  <c r="AD470" i="6"/>
  <c r="AC470" i="6"/>
  <c r="AB470" i="6"/>
  <c r="AA470" i="6"/>
  <c r="AI469" i="6"/>
  <c r="AH469" i="6"/>
  <c r="AG469" i="6"/>
  <c r="AF469" i="6"/>
  <c r="AE469" i="6"/>
  <c r="AD469" i="6"/>
  <c r="AC469" i="6"/>
  <c r="AB469" i="6"/>
  <c r="AA469" i="6"/>
  <c r="AI468" i="6"/>
  <c r="AH468" i="6"/>
  <c r="AG468" i="6"/>
  <c r="AF468" i="6"/>
  <c r="AE468" i="6"/>
  <c r="AD468" i="6"/>
  <c r="AC468" i="6"/>
  <c r="AB468" i="6"/>
  <c r="AA468" i="6"/>
  <c r="AI467" i="6"/>
  <c r="AH467" i="6"/>
  <c r="AG467" i="6"/>
  <c r="AF467" i="6"/>
  <c r="AE467" i="6"/>
  <c r="AD467" i="6"/>
  <c r="AC467" i="6"/>
  <c r="AB467" i="6"/>
  <c r="AA467" i="6"/>
  <c r="AI466" i="6"/>
  <c r="AH466" i="6"/>
  <c r="AG466" i="6"/>
  <c r="AF466" i="6"/>
  <c r="AE466" i="6"/>
  <c r="AD466" i="6"/>
  <c r="AC466" i="6"/>
  <c r="AB466" i="6"/>
  <c r="AA466" i="6"/>
  <c r="AI465" i="6"/>
  <c r="AH465" i="6"/>
  <c r="AG465" i="6"/>
  <c r="AF465" i="6"/>
  <c r="AE465" i="6"/>
  <c r="AD465" i="6"/>
  <c r="AC465" i="6"/>
  <c r="AB465" i="6"/>
  <c r="AA465" i="6"/>
  <c r="AI464" i="6"/>
  <c r="AH464" i="6"/>
  <c r="AG464" i="6"/>
  <c r="AF464" i="6"/>
  <c r="AE464" i="6"/>
  <c r="AD464" i="6"/>
  <c r="AC464" i="6"/>
  <c r="AB464" i="6"/>
  <c r="AA464" i="6"/>
  <c r="AI463" i="6"/>
  <c r="AH463" i="6"/>
  <c r="AG463" i="6"/>
  <c r="AF463" i="6"/>
  <c r="AE463" i="6"/>
  <c r="AD463" i="6"/>
  <c r="AC463" i="6"/>
  <c r="AB463" i="6"/>
  <c r="AA463" i="6"/>
  <c r="AI462" i="6"/>
  <c r="AH462" i="6"/>
  <c r="AG462" i="6"/>
  <c r="AF462" i="6"/>
  <c r="AE462" i="6"/>
  <c r="AD462" i="6"/>
  <c r="AC462" i="6"/>
  <c r="AB462" i="6"/>
  <c r="AA462" i="6"/>
  <c r="AI461" i="6"/>
  <c r="AH461" i="6"/>
  <c r="AG461" i="6"/>
  <c r="AF461" i="6"/>
  <c r="AE461" i="6"/>
  <c r="AD461" i="6"/>
  <c r="AC461" i="6"/>
  <c r="AB461" i="6"/>
  <c r="AA461" i="6"/>
  <c r="AI460" i="6"/>
  <c r="AH460" i="6"/>
  <c r="AG460" i="6"/>
  <c r="AF460" i="6"/>
  <c r="AE460" i="6"/>
  <c r="AD460" i="6"/>
  <c r="AC460" i="6"/>
  <c r="AB460" i="6"/>
  <c r="AA460" i="6"/>
  <c r="AI459" i="6"/>
  <c r="AH459" i="6"/>
  <c r="AG459" i="6"/>
  <c r="AF459" i="6"/>
  <c r="AE459" i="6"/>
  <c r="AD459" i="6"/>
  <c r="AC459" i="6"/>
  <c r="AB459" i="6"/>
  <c r="AA459" i="6"/>
  <c r="AI458" i="6"/>
  <c r="AH458" i="6"/>
  <c r="AG458" i="6"/>
  <c r="AF458" i="6"/>
  <c r="AE458" i="6"/>
  <c r="AD458" i="6"/>
  <c r="AC458" i="6"/>
  <c r="AB458" i="6"/>
  <c r="AA458" i="6"/>
  <c r="AI457" i="6"/>
  <c r="AH457" i="6"/>
  <c r="AG457" i="6"/>
  <c r="AF457" i="6"/>
  <c r="AE457" i="6"/>
  <c r="AD457" i="6"/>
  <c r="AC457" i="6"/>
  <c r="AB457" i="6"/>
  <c r="AA457" i="6"/>
  <c r="AI456" i="6"/>
  <c r="AH456" i="6"/>
  <c r="AG456" i="6"/>
  <c r="AF456" i="6"/>
  <c r="AE456" i="6"/>
  <c r="AD456" i="6"/>
  <c r="AC456" i="6"/>
  <c r="AB456" i="6"/>
  <c r="AA456" i="6"/>
  <c r="AI455" i="6"/>
  <c r="AH455" i="6"/>
  <c r="AG455" i="6"/>
  <c r="AF455" i="6"/>
  <c r="AE455" i="6"/>
  <c r="AD455" i="6"/>
  <c r="AC455" i="6"/>
  <c r="AB455" i="6"/>
  <c r="AA455" i="6"/>
  <c r="AI454" i="6"/>
  <c r="AH454" i="6"/>
  <c r="AG454" i="6"/>
  <c r="AF454" i="6"/>
  <c r="AE454" i="6"/>
  <c r="AD454" i="6"/>
  <c r="AC454" i="6"/>
  <c r="AB454" i="6"/>
  <c r="AA454" i="6"/>
  <c r="AI453" i="6"/>
  <c r="AH453" i="6"/>
  <c r="AG453" i="6"/>
  <c r="AF453" i="6"/>
  <c r="AE453" i="6"/>
  <c r="AD453" i="6"/>
  <c r="AC453" i="6"/>
  <c r="AB453" i="6"/>
  <c r="AA453" i="6"/>
  <c r="AI452" i="6"/>
  <c r="AH452" i="6"/>
  <c r="AG452" i="6"/>
  <c r="AF452" i="6"/>
  <c r="AE452" i="6"/>
  <c r="AD452" i="6"/>
  <c r="AC452" i="6"/>
  <c r="AB452" i="6"/>
  <c r="AA452" i="6"/>
  <c r="AI451" i="6"/>
  <c r="AH451" i="6"/>
  <c r="AG451" i="6"/>
  <c r="AF451" i="6"/>
  <c r="AE451" i="6"/>
  <c r="AD451" i="6"/>
  <c r="AC451" i="6"/>
  <c r="AB451" i="6"/>
  <c r="AA451" i="6"/>
  <c r="AI450" i="6"/>
  <c r="AH450" i="6"/>
  <c r="AG450" i="6"/>
  <c r="AF450" i="6"/>
  <c r="AE450" i="6"/>
  <c r="AD450" i="6"/>
  <c r="AC450" i="6"/>
  <c r="AB450" i="6"/>
  <c r="AA450" i="6"/>
  <c r="AI449" i="6"/>
  <c r="AH449" i="6"/>
  <c r="AG449" i="6"/>
  <c r="AF449" i="6"/>
  <c r="AE449" i="6"/>
  <c r="AD449" i="6"/>
  <c r="AC449" i="6"/>
  <c r="AB449" i="6"/>
  <c r="AA449" i="6"/>
  <c r="AI448" i="6"/>
  <c r="AH448" i="6"/>
  <c r="AG448" i="6"/>
  <c r="AF448" i="6"/>
  <c r="AE448" i="6"/>
  <c r="AD448" i="6"/>
  <c r="AC448" i="6"/>
  <c r="AB448" i="6"/>
  <c r="AA448" i="6"/>
  <c r="AI447" i="6"/>
  <c r="AH447" i="6"/>
  <c r="AG447" i="6"/>
  <c r="AF447" i="6"/>
  <c r="AE447" i="6"/>
  <c r="AD447" i="6"/>
  <c r="AC447" i="6"/>
  <c r="AB447" i="6"/>
  <c r="AA447" i="6"/>
  <c r="AI446" i="6"/>
  <c r="AH446" i="6"/>
  <c r="AG446" i="6"/>
  <c r="AF446" i="6"/>
  <c r="AE446" i="6"/>
  <c r="AD446" i="6"/>
  <c r="AC446" i="6"/>
  <c r="AB446" i="6"/>
  <c r="AA446" i="6"/>
  <c r="AI445" i="6"/>
  <c r="AH445" i="6"/>
  <c r="AG445" i="6"/>
  <c r="AF445" i="6"/>
  <c r="AE445" i="6"/>
  <c r="AD445" i="6"/>
  <c r="AC445" i="6"/>
  <c r="AB445" i="6"/>
  <c r="AA445" i="6"/>
  <c r="AI444" i="6"/>
  <c r="AH444" i="6"/>
  <c r="AG444" i="6"/>
  <c r="AF444" i="6"/>
  <c r="AE444" i="6"/>
  <c r="AD444" i="6"/>
  <c r="AC444" i="6"/>
  <c r="AB444" i="6"/>
  <c r="AA444" i="6"/>
  <c r="AI443" i="6"/>
  <c r="AH443" i="6"/>
  <c r="AG443" i="6"/>
  <c r="AF443" i="6"/>
  <c r="AE443" i="6"/>
  <c r="AD443" i="6"/>
  <c r="AC443" i="6"/>
  <c r="AB443" i="6"/>
  <c r="AA443" i="6"/>
  <c r="AI442" i="6"/>
  <c r="AH442" i="6"/>
  <c r="AG442" i="6"/>
  <c r="AF442" i="6"/>
  <c r="AE442" i="6"/>
  <c r="AD442" i="6"/>
  <c r="AC442" i="6"/>
  <c r="AB442" i="6"/>
  <c r="AA442" i="6"/>
  <c r="AI441" i="6"/>
  <c r="AH441" i="6"/>
  <c r="AG441" i="6"/>
  <c r="AF441" i="6"/>
  <c r="AE441" i="6"/>
  <c r="AD441" i="6"/>
  <c r="AC441" i="6"/>
  <c r="AB441" i="6"/>
  <c r="AA441" i="6"/>
  <c r="AI440" i="6"/>
  <c r="AH440" i="6"/>
  <c r="AG440" i="6"/>
  <c r="AF440" i="6"/>
  <c r="AE440" i="6"/>
  <c r="AD440" i="6"/>
  <c r="AC440" i="6"/>
  <c r="AB440" i="6"/>
  <c r="AA440" i="6"/>
  <c r="AI439" i="6"/>
  <c r="AH439" i="6"/>
  <c r="AG439" i="6"/>
  <c r="AF439" i="6"/>
  <c r="AE439" i="6"/>
  <c r="AD439" i="6"/>
  <c r="AC439" i="6"/>
  <c r="AB439" i="6"/>
  <c r="AA439" i="6"/>
  <c r="AI438" i="6"/>
  <c r="AH438" i="6"/>
  <c r="AG438" i="6"/>
  <c r="AF438" i="6"/>
  <c r="AE438" i="6"/>
  <c r="AD438" i="6"/>
  <c r="AC438" i="6"/>
  <c r="AB438" i="6"/>
  <c r="AA438" i="6"/>
  <c r="AI431" i="6"/>
  <c r="AH431" i="6"/>
  <c r="AG431" i="6"/>
  <c r="AF431" i="6"/>
  <c r="AE431" i="6"/>
  <c r="AD431" i="6"/>
  <c r="AC431" i="6"/>
  <c r="AB431" i="6"/>
  <c r="AA431" i="6"/>
  <c r="AI430" i="6"/>
  <c r="AH430" i="6"/>
  <c r="AG430" i="6"/>
  <c r="AF430" i="6"/>
  <c r="AE430" i="6"/>
  <c r="AD430" i="6"/>
  <c r="AC430" i="6"/>
  <c r="AB430" i="6"/>
  <c r="AA430" i="6"/>
  <c r="AI429" i="6"/>
  <c r="AH429" i="6"/>
  <c r="AG429" i="6"/>
  <c r="AF429" i="6"/>
  <c r="AE429" i="6"/>
  <c r="AD429" i="6"/>
  <c r="AC429" i="6"/>
  <c r="AB429" i="6"/>
  <c r="AA429" i="6"/>
  <c r="AI428" i="6"/>
  <c r="AH428" i="6"/>
  <c r="AG428" i="6"/>
  <c r="AF428" i="6"/>
  <c r="AE428" i="6"/>
  <c r="AD428" i="6"/>
  <c r="AC428" i="6"/>
  <c r="AB428" i="6"/>
  <c r="AA428" i="6"/>
  <c r="AI427" i="6"/>
  <c r="AH427" i="6"/>
  <c r="AG427" i="6"/>
  <c r="AF427" i="6"/>
  <c r="AE427" i="6"/>
  <c r="AD427" i="6"/>
  <c r="AC427" i="6"/>
  <c r="AB427" i="6"/>
  <c r="AA427" i="6"/>
  <c r="AI426" i="6"/>
  <c r="AH426" i="6"/>
  <c r="AG426" i="6"/>
  <c r="AF426" i="6"/>
  <c r="AE426" i="6"/>
  <c r="AD426" i="6"/>
  <c r="AC426" i="6"/>
  <c r="AB426" i="6"/>
  <c r="AA426" i="6"/>
  <c r="AI425" i="6"/>
  <c r="AH425" i="6"/>
  <c r="AG425" i="6"/>
  <c r="AF425" i="6"/>
  <c r="AE425" i="6"/>
  <c r="AD425" i="6"/>
  <c r="AC425" i="6"/>
  <c r="AB425" i="6"/>
  <c r="AA425" i="6"/>
  <c r="AI424" i="6"/>
  <c r="AH424" i="6"/>
  <c r="AG424" i="6"/>
  <c r="AF424" i="6"/>
  <c r="AE424" i="6"/>
  <c r="AD424" i="6"/>
  <c r="AC424" i="6"/>
  <c r="AB424" i="6"/>
  <c r="AA424" i="6"/>
  <c r="AI423" i="6"/>
  <c r="AH423" i="6"/>
  <c r="AG423" i="6"/>
  <c r="AF423" i="6"/>
  <c r="AE423" i="6"/>
  <c r="AD423" i="6"/>
  <c r="AC423" i="6"/>
  <c r="AB423" i="6"/>
  <c r="AA423" i="6"/>
  <c r="AI422" i="6"/>
  <c r="AH422" i="6"/>
  <c r="AG422" i="6"/>
  <c r="AF422" i="6"/>
  <c r="AE422" i="6"/>
  <c r="AD422" i="6"/>
  <c r="AC422" i="6"/>
  <c r="AB422" i="6"/>
  <c r="AA422" i="6"/>
  <c r="AI421" i="6"/>
  <c r="AH421" i="6"/>
  <c r="AG421" i="6"/>
  <c r="AF421" i="6"/>
  <c r="AE421" i="6"/>
  <c r="AD421" i="6"/>
  <c r="AC421" i="6"/>
  <c r="AB421" i="6"/>
  <c r="AA421" i="6"/>
  <c r="AI420" i="6"/>
  <c r="AH420" i="6"/>
  <c r="AG420" i="6"/>
  <c r="AF420" i="6"/>
  <c r="AE420" i="6"/>
  <c r="AD420" i="6"/>
  <c r="AC420" i="6"/>
  <c r="AB420" i="6"/>
  <c r="AA420" i="6"/>
  <c r="AI419" i="6"/>
  <c r="AH419" i="6"/>
  <c r="AG419" i="6"/>
  <c r="AF419" i="6"/>
  <c r="AE419" i="6"/>
  <c r="AD419" i="6"/>
  <c r="AC419" i="6"/>
  <c r="AB419" i="6"/>
  <c r="AA419" i="6"/>
  <c r="AI418" i="6"/>
  <c r="AH418" i="6"/>
  <c r="AG418" i="6"/>
  <c r="AF418" i="6"/>
  <c r="AE418" i="6"/>
  <c r="AD418" i="6"/>
  <c r="AC418" i="6"/>
  <c r="AB418" i="6"/>
  <c r="AA418" i="6"/>
  <c r="AI417" i="6"/>
  <c r="AH417" i="6"/>
  <c r="AG417" i="6"/>
  <c r="AF417" i="6"/>
  <c r="AE417" i="6"/>
  <c r="AD417" i="6"/>
  <c r="AC417" i="6"/>
  <c r="AB417" i="6"/>
  <c r="AA417" i="6"/>
  <c r="AI416" i="6"/>
  <c r="AH416" i="6"/>
  <c r="AG416" i="6"/>
  <c r="AF416" i="6"/>
  <c r="AE416" i="6"/>
  <c r="AD416" i="6"/>
  <c r="AC416" i="6"/>
  <c r="AB416" i="6"/>
  <c r="AA416" i="6"/>
  <c r="AI415" i="6"/>
  <c r="AH415" i="6"/>
  <c r="AG415" i="6"/>
  <c r="AF415" i="6"/>
  <c r="AE415" i="6"/>
  <c r="AD415" i="6"/>
  <c r="AC415" i="6"/>
  <c r="AB415" i="6"/>
  <c r="AA415" i="6"/>
  <c r="AI414" i="6"/>
  <c r="AH414" i="6"/>
  <c r="AG414" i="6"/>
  <c r="AF414" i="6"/>
  <c r="AE414" i="6"/>
  <c r="AD414" i="6"/>
  <c r="AC414" i="6"/>
  <c r="AB414" i="6"/>
  <c r="AA414" i="6"/>
  <c r="AI413" i="6"/>
  <c r="AH413" i="6"/>
  <c r="AG413" i="6"/>
  <c r="AF413" i="6"/>
  <c r="AE413" i="6"/>
  <c r="AD413" i="6"/>
  <c r="AC413" i="6"/>
  <c r="AB413" i="6"/>
  <c r="AA413" i="6"/>
  <c r="AI412" i="6"/>
  <c r="AH412" i="6"/>
  <c r="AG412" i="6"/>
  <c r="AF412" i="6"/>
  <c r="AE412" i="6"/>
  <c r="AD412" i="6"/>
  <c r="AC412" i="6"/>
  <c r="AB412" i="6"/>
  <c r="AA412" i="6"/>
  <c r="AI411" i="6"/>
  <c r="AH411" i="6"/>
  <c r="AG411" i="6"/>
  <c r="AF411" i="6"/>
  <c r="AE411" i="6"/>
  <c r="AD411" i="6"/>
  <c r="AC411" i="6"/>
  <c r="AB411" i="6"/>
  <c r="AA411" i="6"/>
  <c r="AI410" i="6"/>
  <c r="AH410" i="6"/>
  <c r="AG410" i="6"/>
  <c r="AF410" i="6"/>
  <c r="AE410" i="6"/>
  <c r="AD410" i="6"/>
  <c r="AC410" i="6"/>
  <c r="AB410" i="6"/>
  <c r="AA410" i="6"/>
  <c r="AI409" i="6"/>
  <c r="AH409" i="6"/>
  <c r="AG409" i="6"/>
  <c r="AF409" i="6"/>
  <c r="AE409" i="6"/>
  <c r="AD409" i="6"/>
  <c r="AC409" i="6"/>
  <c r="AB409" i="6"/>
  <c r="AA409" i="6"/>
  <c r="AI408" i="6"/>
  <c r="AH408" i="6"/>
  <c r="AG408" i="6"/>
  <c r="AF408" i="6"/>
  <c r="AE408" i="6"/>
  <c r="AD408" i="6"/>
  <c r="AC408" i="6"/>
  <c r="AB408" i="6"/>
  <c r="AA408" i="6"/>
  <c r="AI407" i="6"/>
  <c r="AH407" i="6"/>
  <c r="AG407" i="6"/>
  <c r="AF407" i="6"/>
  <c r="AE407" i="6"/>
  <c r="AD407" i="6"/>
  <c r="AC407" i="6"/>
  <c r="AB407" i="6"/>
  <c r="AA407" i="6"/>
  <c r="AI406" i="6"/>
  <c r="AH406" i="6"/>
  <c r="AG406" i="6"/>
  <c r="AF406" i="6"/>
  <c r="AE406" i="6"/>
  <c r="AD406" i="6"/>
  <c r="AC406" i="6"/>
  <c r="AB406" i="6"/>
  <c r="AA406" i="6"/>
  <c r="AI405" i="6"/>
  <c r="AH405" i="6"/>
  <c r="AG405" i="6"/>
  <c r="AF405" i="6"/>
  <c r="AE405" i="6"/>
  <c r="AD405" i="6"/>
  <c r="AC405" i="6"/>
  <c r="AB405" i="6"/>
  <c r="AA405" i="6"/>
  <c r="AI404" i="6"/>
  <c r="AH404" i="6"/>
  <c r="AG404" i="6"/>
  <c r="AF404" i="6"/>
  <c r="AE404" i="6"/>
  <c r="AD404" i="6"/>
  <c r="AC404" i="6"/>
  <c r="AB404" i="6"/>
  <c r="AA404" i="6"/>
  <c r="AI403" i="6"/>
  <c r="AH403" i="6"/>
  <c r="AG403" i="6"/>
  <c r="AF403" i="6"/>
  <c r="AE403" i="6"/>
  <c r="AD403" i="6"/>
  <c r="AC403" i="6"/>
  <c r="AB403" i="6"/>
  <c r="AA403" i="6"/>
  <c r="AI402" i="6"/>
  <c r="AH402" i="6"/>
  <c r="AG402" i="6"/>
  <c r="AF402" i="6"/>
  <c r="AE402" i="6"/>
  <c r="AD402" i="6"/>
  <c r="AC402" i="6"/>
  <c r="AB402" i="6"/>
  <c r="AA402" i="6"/>
  <c r="AI401" i="6"/>
  <c r="AH401" i="6"/>
  <c r="AG401" i="6"/>
  <c r="AF401" i="6"/>
  <c r="AE401" i="6"/>
  <c r="AD401" i="6"/>
  <c r="AC401" i="6"/>
  <c r="AB401" i="6"/>
  <c r="AA401" i="6"/>
  <c r="AI400" i="6"/>
  <c r="AH400" i="6"/>
  <c r="AG400" i="6"/>
  <c r="AF400" i="6"/>
  <c r="AE400" i="6"/>
  <c r="AD400" i="6"/>
  <c r="AC400" i="6"/>
  <c r="AB400" i="6"/>
  <c r="AA400" i="6"/>
  <c r="AI399" i="6"/>
  <c r="AH399" i="6"/>
  <c r="AG399" i="6"/>
  <c r="AF399" i="6"/>
  <c r="AE399" i="6"/>
  <c r="AD399" i="6"/>
  <c r="AC399" i="6"/>
  <c r="AB399" i="6"/>
  <c r="AA399" i="6"/>
  <c r="AI398" i="6"/>
  <c r="AH398" i="6"/>
  <c r="AG398" i="6"/>
  <c r="AF398" i="6"/>
  <c r="AE398" i="6"/>
  <c r="AD398" i="6"/>
  <c r="AC398" i="6"/>
  <c r="AB398" i="6"/>
  <c r="AA398" i="6"/>
  <c r="AI397" i="6"/>
  <c r="AH397" i="6"/>
  <c r="AG397" i="6"/>
  <c r="AF397" i="6"/>
  <c r="AE397" i="6"/>
  <c r="AD397" i="6"/>
  <c r="AC397" i="6"/>
  <c r="AB397" i="6"/>
  <c r="AA397" i="6"/>
  <c r="AI396" i="6"/>
  <c r="AH396" i="6"/>
  <c r="AG396" i="6"/>
  <c r="AF396" i="6"/>
  <c r="AE396" i="6"/>
  <c r="AD396" i="6"/>
  <c r="AC396" i="6"/>
  <c r="AB396" i="6"/>
  <c r="AA396" i="6"/>
  <c r="AI395" i="6"/>
  <c r="AH395" i="6"/>
  <c r="AG395" i="6"/>
  <c r="AF395" i="6"/>
  <c r="AE395" i="6"/>
  <c r="AD395" i="6"/>
  <c r="AC395" i="6"/>
  <c r="AB395" i="6"/>
  <c r="AA395" i="6"/>
  <c r="AI394" i="6"/>
  <c r="AH394" i="6"/>
  <c r="AG394" i="6"/>
  <c r="AF394" i="6"/>
  <c r="AE394" i="6"/>
  <c r="AD394" i="6"/>
  <c r="AC394" i="6"/>
  <c r="AB394" i="6"/>
  <c r="AA394" i="6"/>
  <c r="AI393" i="6"/>
  <c r="AH393" i="6"/>
  <c r="AG393" i="6"/>
  <c r="AF393" i="6"/>
  <c r="AE393" i="6"/>
  <c r="AD393" i="6"/>
  <c r="AC393" i="6"/>
  <c r="AB393" i="6"/>
  <c r="AA393" i="6"/>
  <c r="AI392" i="6"/>
  <c r="AH392" i="6"/>
  <c r="AG392" i="6"/>
  <c r="AF392" i="6"/>
  <c r="AE392" i="6"/>
  <c r="AD392" i="6"/>
  <c r="AC392" i="6"/>
  <c r="AB392" i="6"/>
  <c r="AA392" i="6"/>
  <c r="AI391" i="6"/>
  <c r="AH391" i="6"/>
  <c r="AG391" i="6"/>
  <c r="AF391" i="6"/>
  <c r="AE391" i="6"/>
  <c r="AD391" i="6"/>
  <c r="AC391" i="6"/>
  <c r="AB391" i="6"/>
  <c r="AA391" i="6"/>
  <c r="AI390" i="6"/>
  <c r="AH390" i="6"/>
  <c r="AG390" i="6"/>
  <c r="AF390" i="6"/>
  <c r="AE390" i="6"/>
  <c r="AD390" i="6"/>
  <c r="AC390" i="6"/>
  <c r="AB390" i="6"/>
  <c r="AA390" i="6"/>
  <c r="AI389" i="6"/>
  <c r="AH389" i="6"/>
  <c r="AG389" i="6"/>
  <c r="AF389" i="6"/>
  <c r="AE389" i="6"/>
  <c r="AD389" i="6"/>
  <c r="AC389" i="6"/>
  <c r="AB389" i="6"/>
  <c r="AA389" i="6"/>
  <c r="AI388" i="6"/>
  <c r="AH388" i="6"/>
  <c r="AG388" i="6"/>
  <c r="AF388" i="6"/>
  <c r="AE388" i="6"/>
  <c r="AD388" i="6"/>
  <c r="AC388" i="6"/>
  <c r="AB388" i="6"/>
  <c r="AA388" i="6"/>
  <c r="AI387" i="6"/>
  <c r="AH387" i="6"/>
  <c r="AG387" i="6"/>
  <c r="AF387" i="6"/>
  <c r="AE387" i="6"/>
  <c r="AD387" i="6"/>
  <c r="AC387" i="6"/>
  <c r="AB387" i="6"/>
  <c r="AA387" i="6"/>
  <c r="AI386" i="6"/>
  <c r="AH386" i="6"/>
  <c r="AG386" i="6"/>
  <c r="AF386" i="6"/>
  <c r="AE386" i="6"/>
  <c r="AD386" i="6"/>
  <c r="AC386" i="6"/>
  <c r="AB386" i="6"/>
  <c r="AA386" i="6"/>
  <c r="AI385" i="6"/>
  <c r="AH385" i="6"/>
  <c r="AG385" i="6"/>
  <c r="AF385" i="6"/>
  <c r="AE385" i="6"/>
  <c r="AD385" i="6"/>
  <c r="AC385" i="6"/>
  <c r="AB385" i="6"/>
  <c r="AA385" i="6"/>
  <c r="AI384" i="6"/>
  <c r="AH384" i="6"/>
  <c r="AG384" i="6"/>
  <c r="AF384" i="6"/>
  <c r="AE384" i="6"/>
  <c r="AD384" i="6"/>
  <c r="AC384" i="6"/>
  <c r="AB384" i="6"/>
  <c r="AA384" i="6"/>
  <c r="AI377" i="6"/>
  <c r="AH377" i="6"/>
  <c r="AG377" i="6"/>
  <c r="AF377" i="6"/>
  <c r="AE377" i="6"/>
  <c r="AD377" i="6"/>
  <c r="AC377" i="6"/>
  <c r="AB377" i="6"/>
  <c r="AA377" i="6"/>
  <c r="AI376" i="6"/>
  <c r="AH376" i="6"/>
  <c r="AG376" i="6"/>
  <c r="AF376" i="6"/>
  <c r="AE376" i="6"/>
  <c r="AD376" i="6"/>
  <c r="AC376" i="6"/>
  <c r="AB376" i="6"/>
  <c r="AA376" i="6"/>
  <c r="AI375" i="6"/>
  <c r="AH375" i="6"/>
  <c r="AG375" i="6"/>
  <c r="AF375" i="6"/>
  <c r="AE375" i="6"/>
  <c r="AD375" i="6"/>
  <c r="AC375" i="6"/>
  <c r="AB375" i="6"/>
  <c r="AA375" i="6"/>
  <c r="AI374" i="6"/>
  <c r="AH374" i="6"/>
  <c r="AG374" i="6"/>
  <c r="AF374" i="6"/>
  <c r="AE374" i="6"/>
  <c r="AD374" i="6"/>
  <c r="AC374" i="6"/>
  <c r="AB374" i="6"/>
  <c r="AA374" i="6"/>
  <c r="AI373" i="6"/>
  <c r="AH373" i="6"/>
  <c r="AG373" i="6"/>
  <c r="AF373" i="6"/>
  <c r="AE373" i="6"/>
  <c r="AD373" i="6"/>
  <c r="AC373" i="6"/>
  <c r="AB373" i="6"/>
  <c r="AA373" i="6"/>
  <c r="AI372" i="6"/>
  <c r="AH372" i="6"/>
  <c r="AG372" i="6"/>
  <c r="AF372" i="6"/>
  <c r="AE372" i="6"/>
  <c r="AD372" i="6"/>
  <c r="AC372" i="6"/>
  <c r="AB372" i="6"/>
  <c r="AA372" i="6"/>
  <c r="AI371" i="6"/>
  <c r="AH371" i="6"/>
  <c r="AG371" i="6"/>
  <c r="AF371" i="6"/>
  <c r="AE371" i="6"/>
  <c r="AD371" i="6"/>
  <c r="AC371" i="6"/>
  <c r="AB371" i="6"/>
  <c r="AA371" i="6"/>
  <c r="AI370" i="6"/>
  <c r="AH370" i="6"/>
  <c r="AG370" i="6"/>
  <c r="AF370" i="6"/>
  <c r="AE370" i="6"/>
  <c r="AD370" i="6"/>
  <c r="AC370" i="6"/>
  <c r="AB370" i="6"/>
  <c r="AA370" i="6"/>
  <c r="AI369" i="6"/>
  <c r="AH369" i="6"/>
  <c r="AG369" i="6"/>
  <c r="AF369" i="6"/>
  <c r="AE369" i="6"/>
  <c r="AD369" i="6"/>
  <c r="AC369" i="6"/>
  <c r="AB369" i="6"/>
  <c r="AA369" i="6"/>
  <c r="AI368" i="6"/>
  <c r="AH368" i="6"/>
  <c r="AG368" i="6"/>
  <c r="AF368" i="6"/>
  <c r="AE368" i="6"/>
  <c r="AD368" i="6"/>
  <c r="AC368" i="6"/>
  <c r="AB368" i="6"/>
  <c r="AA368" i="6"/>
  <c r="AI367" i="6"/>
  <c r="AH367" i="6"/>
  <c r="AG367" i="6"/>
  <c r="AF367" i="6"/>
  <c r="AE367" i="6"/>
  <c r="AD367" i="6"/>
  <c r="AC367" i="6"/>
  <c r="AB367" i="6"/>
  <c r="AA367" i="6"/>
  <c r="AI366" i="6"/>
  <c r="AH366" i="6"/>
  <c r="AG366" i="6"/>
  <c r="AF366" i="6"/>
  <c r="AE366" i="6"/>
  <c r="AD366" i="6"/>
  <c r="AC366" i="6"/>
  <c r="AB366" i="6"/>
  <c r="AA366" i="6"/>
  <c r="AI365" i="6"/>
  <c r="AH365" i="6"/>
  <c r="AG365" i="6"/>
  <c r="AF365" i="6"/>
  <c r="AE365" i="6"/>
  <c r="AD365" i="6"/>
  <c r="AC365" i="6"/>
  <c r="AB365" i="6"/>
  <c r="AA365" i="6"/>
  <c r="AI364" i="6"/>
  <c r="AH364" i="6"/>
  <c r="AG364" i="6"/>
  <c r="AF364" i="6"/>
  <c r="AE364" i="6"/>
  <c r="AD364" i="6"/>
  <c r="AC364" i="6"/>
  <c r="AB364" i="6"/>
  <c r="AA364" i="6"/>
  <c r="AI363" i="6"/>
  <c r="AH363" i="6"/>
  <c r="AG363" i="6"/>
  <c r="AF363" i="6"/>
  <c r="AE363" i="6"/>
  <c r="AD363" i="6"/>
  <c r="AC363" i="6"/>
  <c r="AB363" i="6"/>
  <c r="AA363" i="6"/>
  <c r="AI362" i="6"/>
  <c r="AH362" i="6"/>
  <c r="AG362" i="6"/>
  <c r="AF362" i="6"/>
  <c r="AE362" i="6"/>
  <c r="AD362" i="6"/>
  <c r="AC362" i="6"/>
  <c r="AB362" i="6"/>
  <c r="AA362" i="6"/>
  <c r="AI361" i="6"/>
  <c r="AH361" i="6"/>
  <c r="AG361" i="6"/>
  <c r="AF361" i="6"/>
  <c r="AE361" i="6"/>
  <c r="AD361" i="6"/>
  <c r="AC361" i="6"/>
  <c r="AB361" i="6"/>
  <c r="AA361" i="6"/>
  <c r="AI360" i="6"/>
  <c r="AH360" i="6"/>
  <c r="AG360" i="6"/>
  <c r="AF360" i="6"/>
  <c r="AE360" i="6"/>
  <c r="AD360" i="6"/>
  <c r="AC360" i="6"/>
  <c r="AB360" i="6"/>
  <c r="AA360" i="6"/>
  <c r="AI359" i="6"/>
  <c r="AH359" i="6"/>
  <c r="AG359" i="6"/>
  <c r="AF359" i="6"/>
  <c r="AE359" i="6"/>
  <c r="AD359" i="6"/>
  <c r="AC359" i="6"/>
  <c r="AB359" i="6"/>
  <c r="AA359" i="6"/>
  <c r="AI358" i="6"/>
  <c r="AH358" i="6"/>
  <c r="AG358" i="6"/>
  <c r="AF358" i="6"/>
  <c r="AE358" i="6"/>
  <c r="AD358" i="6"/>
  <c r="AC358" i="6"/>
  <c r="AB358" i="6"/>
  <c r="AA358" i="6"/>
  <c r="AI357" i="6"/>
  <c r="AH357" i="6"/>
  <c r="AG357" i="6"/>
  <c r="AF357" i="6"/>
  <c r="AE357" i="6"/>
  <c r="AD357" i="6"/>
  <c r="AC357" i="6"/>
  <c r="AB357" i="6"/>
  <c r="AA357" i="6"/>
  <c r="AI356" i="6"/>
  <c r="AH356" i="6"/>
  <c r="AG356" i="6"/>
  <c r="AF356" i="6"/>
  <c r="AE356" i="6"/>
  <c r="AD356" i="6"/>
  <c r="AC356" i="6"/>
  <c r="AB356" i="6"/>
  <c r="AA356" i="6"/>
  <c r="AI355" i="6"/>
  <c r="AH355" i="6"/>
  <c r="AG355" i="6"/>
  <c r="AF355" i="6"/>
  <c r="AE355" i="6"/>
  <c r="AD355" i="6"/>
  <c r="AC355" i="6"/>
  <c r="AB355" i="6"/>
  <c r="AA355" i="6"/>
  <c r="AI354" i="6"/>
  <c r="AH354" i="6"/>
  <c r="AG354" i="6"/>
  <c r="AF354" i="6"/>
  <c r="AE354" i="6"/>
  <c r="AD354" i="6"/>
  <c r="AC354" i="6"/>
  <c r="AB354" i="6"/>
  <c r="AA354" i="6"/>
  <c r="AI353" i="6"/>
  <c r="AH353" i="6"/>
  <c r="AG353" i="6"/>
  <c r="AF353" i="6"/>
  <c r="AE353" i="6"/>
  <c r="AD353" i="6"/>
  <c r="AC353" i="6"/>
  <c r="AB353" i="6"/>
  <c r="AA353" i="6"/>
  <c r="AI352" i="6"/>
  <c r="AH352" i="6"/>
  <c r="AG352" i="6"/>
  <c r="AF352" i="6"/>
  <c r="AE352" i="6"/>
  <c r="AD352" i="6"/>
  <c r="AC352" i="6"/>
  <c r="AB352" i="6"/>
  <c r="AA352" i="6"/>
  <c r="AI351" i="6"/>
  <c r="AH351" i="6"/>
  <c r="AG351" i="6"/>
  <c r="AF351" i="6"/>
  <c r="AE351" i="6"/>
  <c r="AD351" i="6"/>
  <c r="AC351" i="6"/>
  <c r="AB351" i="6"/>
  <c r="AA351" i="6"/>
  <c r="AI350" i="6"/>
  <c r="AH350" i="6"/>
  <c r="AG350" i="6"/>
  <c r="AF350" i="6"/>
  <c r="AE350" i="6"/>
  <c r="AD350" i="6"/>
  <c r="AC350" i="6"/>
  <c r="AB350" i="6"/>
  <c r="AA350" i="6"/>
  <c r="AI349" i="6"/>
  <c r="AH349" i="6"/>
  <c r="AG349" i="6"/>
  <c r="AF349" i="6"/>
  <c r="AE349" i="6"/>
  <c r="AD349" i="6"/>
  <c r="AC349" i="6"/>
  <c r="AB349" i="6"/>
  <c r="AA349" i="6"/>
  <c r="AI348" i="6"/>
  <c r="AH348" i="6"/>
  <c r="AG348" i="6"/>
  <c r="AF348" i="6"/>
  <c r="AE348" i="6"/>
  <c r="AD348" i="6"/>
  <c r="AC348" i="6"/>
  <c r="AB348" i="6"/>
  <c r="AA348" i="6"/>
  <c r="AI347" i="6"/>
  <c r="AH347" i="6"/>
  <c r="AG347" i="6"/>
  <c r="AF347" i="6"/>
  <c r="AE347" i="6"/>
  <c r="AD347" i="6"/>
  <c r="AC347" i="6"/>
  <c r="AB347" i="6"/>
  <c r="AA347" i="6"/>
  <c r="AI346" i="6"/>
  <c r="AH346" i="6"/>
  <c r="AG346" i="6"/>
  <c r="AF346" i="6"/>
  <c r="AE346" i="6"/>
  <c r="AD346" i="6"/>
  <c r="AC346" i="6"/>
  <c r="AB346" i="6"/>
  <c r="AA346" i="6"/>
  <c r="AI345" i="6"/>
  <c r="AH345" i="6"/>
  <c r="AG345" i="6"/>
  <c r="AF345" i="6"/>
  <c r="AE345" i="6"/>
  <c r="AD345" i="6"/>
  <c r="AC345" i="6"/>
  <c r="AB345" i="6"/>
  <c r="AA345" i="6"/>
  <c r="AI344" i="6"/>
  <c r="AH344" i="6"/>
  <c r="AG344" i="6"/>
  <c r="AF344" i="6"/>
  <c r="AE344" i="6"/>
  <c r="AD344" i="6"/>
  <c r="AC344" i="6"/>
  <c r="AB344" i="6"/>
  <c r="AA344" i="6"/>
  <c r="AI343" i="6"/>
  <c r="AH343" i="6"/>
  <c r="AG343" i="6"/>
  <c r="AF343" i="6"/>
  <c r="AE343" i="6"/>
  <c r="AD343" i="6"/>
  <c r="AC343" i="6"/>
  <c r="AB343" i="6"/>
  <c r="AA343" i="6"/>
  <c r="AI342" i="6"/>
  <c r="AH342" i="6"/>
  <c r="AG342" i="6"/>
  <c r="AF342" i="6"/>
  <c r="AE342" i="6"/>
  <c r="AD342" i="6"/>
  <c r="AC342" i="6"/>
  <c r="AB342" i="6"/>
  <c r="AA342" i="6"/>
  <c r="AI341" i="6"/>
  <c r="AH341" i="6"/>
  <c r="AG341" i="6"/>
  <c r="AF341" i="6"/>
  <c r="AE341" i="6"/>
  <c r="AD341" i="6"/>
  <c r="AC341" i="6"/>
  <c r="AB341" i="6"/>
  <c r="AA341" i="6"/>
  <c r="AI340" i="6"/>
  <c r="AH340" i="6"/>
  <c r="AG340" i="6"/>
  <c r="AF340" i="6"/>
  <c r="AE340" i="6"/>
  <c r="AD340" i="6"/>
  <c r="AC340" i="6"/>
  <c r="AB340" i="6"/>
  <c r="AA340" i="6"/>
  <c r="AI339" i="6"/>
  <c r="AH339" i="6"/>
  <c r="AG339" i="6"/>
  <c r="AF339" i="6"/>
  <c r="AE339" i="6"/>
  <c r="AD339" i="6"/>
  <c r="AC339" i="6"/>
  <c r="AB339" i="6"/>
  <c r="AA339" i="6"/>
  <c r="AI338" i="6"/>
  <c r="AH338" i="6"/>
  <c r="AG338" i="6"/>
  <c r="AF338" i="6"/>
  <c r="AE338" i="6"/>
  <c r="AD338" i="6"/>
  <c r="AC338" i="6"/>
  <c r="AB338" i="6"/>
  <c r="AA338" i="6"/>
  <c r="AI337" i="6"/>
  <c r="AH337" i="6"/>
  <c r="AG337" i="6"/>
  <c r="AF337" i="6"/>
  <c r="AE337" i="6"/>
  <c r="AD337" i="6"/>
  <c r="AC337" i="6"/>
  <c r="AB337" i="6"/>
  <c r="AA337" i="6"/>
  <c r="AI336" i="6"/>
  <c r="AH336" i="6"/>
  <c r="AG336" i="6"/>
  <c r="AF336" i="6"/>
  <c r="AE336" i="6"/>
  <c r="AD336" i="6"/>
  <c r="AC336" i="6"/>
  <c r="AB336" i="6"/>
  <c r="AA336" i="6"/>
  <c r="AI335" i="6"/>
  <c r="AH335" i="6"/>
  <c r="AG335" i="6"/>
  <c r="AF335" i="6"/>
  <c r="AE335" i="6"/>
  <c r="AD335" i="6"/>
  <c r="AC335" i="6"/>
  <c r="AB335" i="6"/>
  <c r="AA335" i="6"/>
  <c r="AI334" i="6"/>
  <c r="AH334" i="6"/>
  <c r="AG334" i="6"/>
  <c r="AF334" i="6"/>
  <c r="AE334" i="6"/>
  <c r="AD334" i="6"/>
  <c r="AC334" i="6"/>
  <c r="AB334" i="6"/>
  <c r="AA334" i="6"/>
  <c r="AI333" i="6"/>
  <c r="AH333" i="6"/>
  <c r="AG333" i="6"/>
  <c r="AF333" i="6"/>
  <c r="AE333" i="6"/>
  <c r="AD333" i="6"/>
  <c r="AC333" i="6"/>
  <c r="AB333" i="6"/>
  <c r="AA333" i="6"/>
  <c r="AI332" i="6"/>
  <c r="AH332" i="6"/>
  <c r="AG332" i="6"/>
  <c r="AF332" i="6"/>
  <c r="AE332" i="6"/>
  <c r="AD332" i="6"/>
  <c r="AC332" i="6"/>
  <c r="AB332" i="6"/>
  <c r="AA332" i="6"/>
  <c r="AI331" i="6"/>
  <c r="AH331" i="6"/>
  <c r="AG331" i="6"/>
  <c r="AF331" i="6"/>
  <c r="AE331" i="6"/>
  <c r="AD331" i="6"/>
  <c r="AC331" i="6"/>
  <c r="AB331" i="6"/>
  <c r="AA331" i="6"/>
  <c r="AI330" i="6"/>
  <c r="AH330" i="6"/>
  <c r="AG330" i="6"/>
  <c r="AF330" i="6"/>
  <c r="AE330" i="6"/>
  <c r="AD330" i="6"/>
  <c r="AC330" i="6"/>
  <c r="AB330" i="6"/>
  <c r="AA330" i="6"/>
  <c r="AI323" i="6"/>
  <c r="AH323" i="6"/>
  <c r="AG323" i="6"/>
  <c r="AF323" i="6"/>
  <c r="AE323" i="6"/>
  <c r="AD323" i="6"/>
  <c r="AC323" i="6"/>
  <c r="AB323" i="6"/>
  <c r="AA323" i="6"/>
  <c r="AI322" i="6"/>
  <c r="AH322" i="6"/>
  <c r="AG322" i="6"/>
  <c r="AF322" i="6"/>
  <c r="AE322" i="6"/>
  <c r="AD322" i="6"/>
  <c r="AC322" i="6"/>
  <c r="AB322" i="6"/>
  <c r="AA322" i="6"/>
  <c r="AI321" i="6"/>
  <c r="AH321" i="6"/>
  <c r="AG321" i="6"/>
  <c r="AF321" i="6"/>
  <c r="AE321" i="6"/>
  <c r="AD321" i="6"/>
  <c r="AC321" i="6"/>
  <c r="AB321" i="6"/>
  <c r="AA321" i="6"/>
  <c r="AI320" i="6"/>
  <c r="AH320" i="6"/>
  <c r="AG320" i="6"/>
  <c r="AF320" i="6"/>
  <c r="AE320" i="6"/>
  <c r="AD320" i="6"/>
  <c r="AC320" i="6"/>
  <c r="AB320" i="6"/>
  <c r="AA320" i="6"/>
  <c r="AI319" i="6"/>
  <c r="AH319" i="6"/>
  <c r="AG319" i="6"/>
  <c r="AF319" i="6"/>
  <c r="AE319" i="6"/>
  <c r="AD319" i="6"/>
  <c r="AC319" i="6"/>
  <c r="AB319" i="6"/>
  <c r="AA319" i="6"/>
  <c r="AI318" i="6"/>
  <c r="AH318" i="6"/>
  <c r="AG318" i="6"/>
  <c r="AF318" i="6"/>
  <c r="AE318" i="6"/>
  <c r="AD318" i="6"/>
  <c r="AC318" i="6"/>
  <c r="AB318" i="6"/>
  <c r="AA318" i="6"/>
  <c r="AI317" i="6"/>
  <c r="AH317" i="6"/>
  <c r="AG317" i="6"/>
  <c r="AF317" i="6"/>
  <c r="AE317" i="6"/>
  <c r="AD317" i="6"/>
  <c r="AC317" i="6"/>
  <c r="AB317" i="6"/>
  <c r="AA317" i="6"/>
  <c r="AI316" i="6"/>
  <c r="AH316" i="6"/>
  <c r="AG316" i="6"/>
  <c r="AF316" i="6"/>
  <c r="AE316" i="6"/>
  <c r="AD316" i="6"/>
  <c r="AC316" i="6"/>
  <c r="AB316" i="6"/>
  <c r="AA316" i="6"/>
  <c r="AI315" i="6"/>
  <c r="AH315" i="6"/>
  <c r="AG315" i="6"/>
  <c r="AF315" i="6"/>
  <c r="AE315" i="6"/>
  <c r="AD315" i="6"/>
  <c r="AC315" i="6"/>
  <c r="AB315" i="6"/>
  <c r="AA315" i="6"/>
  <c r="AI314" i="6"/>
  <c r="AH314" i="6"/>
  <c r="AG314" i="6"/>
  <c r="AF314" i="6"/>
  <c r="AE314" i="6"/>
  <c r="AD314" i="6"/>
  <c r="AC314" i="6"/>
  <c r="AB314" i="6"/>
  <c r="AA314" i="6"/>
  <c r="AI313" i="6"/>
  <c r="AH313" i="6"/>
  <c r="AG313" i="6"/>
  <c r="AF313" i="6"/>
  <c r="AE313" i="6"/>
  <c r="AD313" i="6"/>
  <c r="AC313" i="6"/>
  <c r="AB313" i="6"/>
  <c r="AA313" i="6"/>
  <c r="AI312" i="6"/>
  <c r="AH312" i="6"/>
  <c r="AG312" i="6"/>
  <c r="AF312" i="6"/>
  <c r="AE312" i="6"/>
  <c r="AD312" i="6"/>
  <c r="AC312" i="6"/>
  <c r="AB312" i="6"/>
  <c r="AA312" i="6"/>
  <c r="AI311" i="6"/>
  <c r="AH311" i="6"/>
  <c r="AG311" i="6"/>
  <c r="AF311" i="6"/>
  <c r="AE311" i="6"/>
  <c r="AD311" i="6"/>
  <c r="AC311" i="6"/>
  <c r="AB311" i="6"/>
  <c r="AA311" i="6"/>
  <c r="AI310" i="6"/>
  <c r="AH310" i="6"/>
  <c r="AG310" i="6"/>
  <c r="AF310" i="6"/>
  <c r="AE310" i="6"/>
  <c r="AD310" i="6"/>
  <c r="AC310" i="6"/>
  <c r="AB310" i="6"/>
  <c r="AA310" i="6"/>
  <c r="AI309" i="6"/>
  <c r="AH309" i="6"/>
  <c r="AG309" i="6"/>
  <c r="AF309" i="6"/>
  <c r="AE309" i="6"/>
  <c r="AD309" i="6"/>
  <c r="AC309" i="6"/>
  <c r="AB309" i="6"/>
  <c r="AA309" i="6"/>
  <c r="AI308" i="6"/>
  <c r="AH308" i="6"/>
  <c r="AG308" i="6"/>
  <c r="AF308" i="6"/>
  <c r="AE308" i="6"/>
  <c r="AD308" i="6"/>
  <c r="AC308" i="6"/>
  <c r="AB308" i="6"/>
  <c r="AA308" i="6"/>
  <c r="AI307" i="6"/>
  <c r="AH307" i="6"/>
  <c r="AG307" i="6"/>
  <c r="AF307" i="6"/>
  <c r="AE307" i="6"/>
  <c r="AD307" i="6"/>
  <c r="AC307" i="6"/>
  <c r="AB307" i="6"/>
  <c r="AA307" i="6"/>
  <c r="AI306" i="6"/>
  <c r="AH306" i="6"/>
  <c r="AG306" i="6"/>
  <c r="AF306" i="6"/>
  <c r="AE306" i="6"/>
  <c r="AD306" i="6"/>
  <c r="AC306" i="6"/>
  <c r="AB306" i="6"/>
  <c r="AA306" i="6"/>
  <c r="AI305" i="6"/>
  <c r="AH305" i="6"/>
  <c r="AG305" i="6"/>
  <c r="AF305" i="6"/>
  <c r="AE305" i="6"/>
  <c r="AD305" i="6"/>
  <c r="AC305" i="6"/>
  <c r="AB305" i="6"/>
  <c r="AA305" i="6"/>
  <c r="AI304" i="6"/>
  <c r="AH304" i="6"/>
  <c r="AG304" i="6"/>
  <c r="AF304" i="6"/>
  <c r="AE304" i="6"/>
  <c r="AD304" i="6"/>
  <c r="AC304" i="6"/>
  <c r="AB304" i="6"/>
  <c r="AA304" i="6"/>
  <c r="AI303" i="6"/>
  <c r="AH303" i="6"/>
  <c r="AG303" i="6"/>
  <c r="AF303" i="6"/>
  <c r="AE303" i="6"/>
  <c r="AD303" i="6"/>
  <c r="AC303" i="6"/>
  <c r="AB303" i="6"/>
  <c r="AA303" i="6"/>
  <c r="AI302" i="6"/>
  <c r="AH302" i="6"/>
  <c r="AG302" i="6"/>
  <c r="AF302" i="6"/>
  <c r="AE302" i="6"/>
  <c r="AD302" i="6"/>
  <c r="AC302" i="6"/>
  <c r="AB302" i="6"/>
  <c r="AA302" i="6"/>
  <c r="AI301" i="6"/>
  <c r="AH301" i="6"/>
  <c r="AG301" i="6"/>
  <c r="AF301" i="6"/>
  <c r="AE301" i="6"/>
  <c r="AD301" i="6"/>
  <c r="AC301" i="6"/>
  <c r="AB301" i="6"/>
  <c r="AA301" i="6"/>
  <c r="AI300" i="6"/>
  <c r="AH300" i="6"/>
  <c r="AG300" i="6"/>
  <c r="AF300" i="6"/>
  <c r="AE300" i="6"/>
  <c r="AD300" i="6"/>
  <c r="AC300" i="6"/>
  <c r="AB300" i="6"/>
  <c r="AA300" i="6"/>
  <c r="AI299" i="6"/>
  <c r="AH299" i="6"/>
  <c r="AG299" i="6"/>
  <c r="AF299" i="6"/>
  <c r="AE299" i="6"/>
  <c r="AD299" i="6"/>
  <c r="AC299" i="6"/>
  <c r="AB299" i="6"/>
  <c r="AA299" i="6"/>
  <c r="AI298" i="6"/>
  <c r="AH298" i="6"/>
  <c r="AG298" i="6"/>
  <c r="AF298" i="6"/>
  <c r="AE298" i="6"/>
  <c r="AD298" i="6"/>
  <c r="AC298" i="6"/>
  <c r="AB298" i="6"/>
  <c r="AA298" i="6"/>
  <c r="AI297" i="6"/>
  <c r="AH297" i="6"/>
  <c r="AG297" i="6"/>
  <c r="AF297" i="6"/>
  <c r="AE297" i="6"/>
  <c r="AD297" i="6"/>
  <c r="AC297" i="6"/>
  <c r="AB297" i="6"/>
  <c r="AA297" i="6"/>
  <c r="AI296" i="6"/>
  <c r="AH296" i="6"/>
  <c r="AG296" i="6"/>
  <c r="AF296" i="6"/>
  <c r="AE296" i="6"/>
  <c r="AD296" i="6"/>
  <c r="AC296" i="6"/>
  <c r="AB296" i="6"/>
  <c r="AA296" i="6"/>
  <c r="AI295" i="6"/>
  <c r="AH295" i="6"/>
  <c r="AG295" i="6"/>
  <c r="AF295" i="6"/>
  <c r="AE295" i="6"/>
  <c r="AD295" i="6"/>
  <c r="AC295" i="6"/>
  <c r="AB295" i="6"/>
  <c r="AA295" i="6"/>
  <c r="AI294" i="6"/>
  <c r="AH294" i="6"/>
  <c r="AG294" i="6"/>
  <c r="AF294" i="6"/>
  <c r="AE294" i="6"/>
  <c r="AD294" i="6"/>
  <c r="AC294" i="6"/>
  <c r="AB294" i="6"/>
  <c r="AA294" i="6"/>
  <c r="AI293" i="6"/>
  <c r="AH293" i="6"/>
  <c r="AG293" i="6"/>
  <c r="AF293" i="6"/>
  <c r="AE293" i="6"/>
  <c r="AD293" i="6"/>
  <c r="AC293" i="6"/>
  <c r="AB293" i="6"/>
  <c r="AA293" i="6"/>
  <c r="AI292" i="6"/>
  <c r="AH292" i="6"/>
  <c r="AG292" i="6"/>
  <c r="AF292" i="6"/>
  <c r="AE292" i="6"/>
  <c r="AD292" i="6"/>
  <c r="AC292" i="6"/>
  <c r="AB292" i="6"/>
  <c r="AA292" i="6"/>
  <c r="AI291" i="6"/>
  <c r="AH291" i="6"/>
  <c r="AG291" i="6"/>
  <c r="AF291" i="6"/>
  <c r="AE291" i="6"/>
  <c r="AD291" i="6"/>
  <c r="AC291" i="6"/>
  <c r="AB291" i="6"/>
  <c r="AA291" i="6"/>
  <c r="AI290" i="6"/>
  <c r="AH290" i="6"/>
  <c r="AG290" i="6"/>
  <c r="AF290" i="6"/>
  <c r="AE290" i="6"/>
  <c r="AD290" i="6"/>
  <c r="AC290" i="6"/>
  <c r="AB290" i="6"/>
  <c r="AA290" i="6"/>
  <c r="AI289" i="6"/>
  <c r="AH289" i="6"/>
  <c r="AG289" i="6"/>
  <c r="AF289" i="6"/>
  <c r="AE289" i="6"/>
  <c r="AD289" i="6"/>
  <c r="AC289" i="6"/>
  <c r="AB289" i="6"/>
  <c r="AA289" i="6"/>
  <c r="AI288" i="6"/>
  <c r="AH288" i="6"/>
  <c r="AG288" i="6"/>
  <c r="AF288" i="6"/>
  <c r="AE288" i="6"/>
  <c r="AD288" i="6"/>
  <c r="AC288" i="6"/>
  <c r="AB288" i="6"/>
  <c r="AA288" i="6"/>
  <c r="AI287" i="6"/>
  <c r="AH287" i="6"/>
  <c r="AG287" i="6"/>
  <c r="AF287" i="6"/>
  <c r="AE287" i="6"/>
  <c r="AD287" i="6"/>
  <c r="AC287" i="6"/>
  <c r="AB287" i="6"/>
  <c r="AA287" i="6"/>
  <c r="AI286" i="6"/>
  <c r="AH286" i="6"/>
  <c r="AG286" i="6"/>
  <c r="AF286" i="6"/>
  <c r="AE286" i="6"/>
  <c r="AD286" i="6"/>
  <c r="AC286" i="6"/>
  <c r="AB286" i="6"/>
  <c r="AA286" i="6"/>
  <c r="AI285" i="6"/>
  <c r="AH285" i="6"/>
  <c r="AG285" i="6"/>
  <c r="AF285" i="6"/>
  <c r="AE285" i="6"/>
  <c r="AD285" i="6"/>
  <c r="AC285" i="6"/>
  <c r="AB285" i="6"/>
  <c r="AA285" i="6"/>
  <c r="AI284" i="6"/>
  <c r="AH284" i="6"/>
  <c r="AG284" i="6"/>
  <c r="AF284" i="6"/>
  <c r="AE284" i="6"/>
  <c r="AD284" i="6"/>
  <c r="AC284" i="6"/>
  <c r="AB284" i="6"/>
  <c r="AA284" i="6"/>
  <c r="AI283" i="6"/>
  <c r="AH283" i="6"/>
  <c r="AG283" i="6"/>
  <c r="AF283" i="6"/>
  <c r="AE283" i="6"/>
  <c r="AD283" i="6"/>
  <c r="AC283" i="6"/>
  <c r="AB283" i="6"/>
  <c r="AA283" i="6"/>
  <c r="AI282" i="6"/>
  <c r="AH282" i="6"/>
  <c r="AG282" i="6"/>
  <c r="AF282" i="6"/>
  <c r="AE282" i="6"/>
  <c r="AD282" i="6"/>
  <c r="AC282" i="6"/>
  <c r="AB282" i="6"/>
  <c r="AA282" i="6"/>
  <c r="AI281" i="6"/>
  <c r="AH281" i="6"/>
  <c r="AG281" i="6"/>
  <c r="AF281" i="6"/>
  <c r="AE281" i="6"/>
  <c r="AD281" i="6"/>
  <c r="AC281" i="6"/>
  <c r="AB281" i="6"/>
  <c r="AA281" i="6"/>
  <c r="AI280" i="6"/>
  <c r="AH280" i="6"/>
  <c r="AG280" i="6"/>
  <c r="AF280" i="6"/>
  <c r="AE280" i="6"/>
  <c r="AD280" i="6"/>
  <c r="AC280" i="6"/>
  <c r="AB280" i="6"/>
  <c r="AA280" i="6"/>
  <c r="AI279" i="6"/>
  <c r="AH279" i="6"/>
  <c r="AG279" i="6"/>
  <c r="AF279" i="6"/>
  <c r="AE279" i="6"/>
  <c r="AD279" i="6"/>
  <c r="AC279" i="6"/>
  <c r="AB279" i="6"/>
  <c r="AA279" i="6"/>
  <c r="AI278" i="6"/>
  <c r="AH278" i="6"/>
  <c r="AG278" i="6"/>
  <c r="AF278" i="6"/>
  <c r="AE278" i="6"/>
  <c r="AD278" i="6"/>
  <c r="AC278" i="6"/>
  <c r="AB278" i="6"/>
  <c r="AA278" i="6"/>
  <c r="AI277" i="6"/>
  <c r="AH277" i="6"/>
  <c r="AG277" i="6"/>
  <c r="AF277" i="6"/>
  <c r="AE277" i="6"/>
  <c r="AD277" i="6"/>
  <c r="AC277" i="6"/>
  <c r="AB277" i="6"/>
  <c r="AA277" i="6"/>
  <c r="AI276" i="6"/>
  <c r="AH276" i="6"/>
  <c r="AG276" i="6"/>
  <c r="AF276" i="6"/>
  <c r="AE276" i="6"/>
  <c r="AD276" i="6"/>
  <c r="AC276" i="6"/>
  <c r="AB276" i="6"/>
  <c r="AA276" i="6"/>
  <c r="AI269" i="6"/>
  <c r="AH269" i="6"/>
  <c r="AG269" i="6"/>
  <c r="AF269" i="6"/>
  <c r="AE269" i="6"/>
  <c r="AD269" i="6"/>
  <c r="AC269" i="6"/>
  <c r="AB269" i="6"/>
  <c r="AA269" i="6"/>
  <c r="AI268" i="6"/>
  <c r="AH268" i="6"/>
  <c r="AG268" i="6"/>
  <c r="AF268" i="6"/>
  <c r="AE268" i="6"/>
  <c r="AD268" i="6"/>
  <c r="AC268" i="6"/>
  <c r="AB268" i="6"/>
  <c r="AA268" i="6"/>
  <c r="AI267" i="6"/>
  <c r="AH267" i="6"/>
  <c r="AG267" i="6"/>
  <c r="AF267" i="6"/>
  <c r="AE267" i="6"/>
  <c r="AD267" i="6"/>
  <c r="AC267" i="6"/>
  <c r="AB267" i="6"/>
  <c r="AA267" i="6"/>
  <c r="AI266" i="6"/>
  <c r="AH266" i="6"/>
  <c r="AG266" i="6"/>
  <c r="AF266" i="6"/>
  <c r="AE266" i="6"/>
  <c r="AD266" i="6"/>
  <c r="AC266" i="6"/>
  <c r="AB266" i="6"/>
  <c r="AA266" i="6"/>
  <c r="AI265" i="6"/>
  <c r="AH265" i="6"/>
  <c r="AG265" i="6"/>
  <c r="AF265" i="6"/>
  <c r="AE265" i="6"/>
  <c r="AD265" i="6"/>
  <c r="AC265" i="6"/>
  <c r="AB265" i="6"/>
  <c r="AA265" i="6"/>
  <c r="AI264" i="6"/>
  <c r="AH264" i="6"/>
  <c r="AG264" i="6"/>
  <c r="AF264" i="6"/>
  <c r="AE264" i="6"/>
  <c r="AD264" i="6"/>
  <c r="AC264" i="6"/>
  <c r="AB264" i="6"/>
  <c r="AA264" i="6"/>
  <c r="AI263" i="6"/>
  <c r="AH263" i="6"/>
  <c r="AG263" i="6"/>
  <c r="AF263" i="6"/>
  <c r="AE263" i="6"/>
  <c r="AD263" i="6"/>
  <c r="AC263" i="6"/>
  <c r="AB263" i="6"/>
  <c r="AA263" i="6"/>
  <c r="AI262" i="6"/>
  <c r="AH262" i="6"/>
  <c r="AG262" i="6"/>
  <c r="AF262" i="6"/>
  <c r="AE262" i="6"/>
  <c r="AD262" i="6"/>
  <c r="AC262" i="6"/>
  <c r="AB262" i="6"/>
  <c r="AA262" i="6"/>
  <c r="AI261" i="6"/>
  <c r="AH261" i="6"/>
  <c r="AG261" i="6"/>
  <c r="AF261" i="6"/>
  <c r="AE261" i="6"/>
  <c r="AD261" i="6"/>
  <c r="AC261" i="6"/>
  <c r="AB261" i="6"/>
  <c r="AA261" i="6"/>
  <c r="AI260" i="6"/>
  <c r="AH260" i="6"/>
  <c r="AG260" i="6"/>
  <c r="AF260" i="6"/>
  <c r="AE260" i="6"/>
  <c r="AD260" i="6"/>
  <c r="AC260" i="6"/>
  <c r="AB260" i="6"/>
  <c r="AA260" i="6"/>
  <c r="AI259" i="6"/>
  <c r="AH259" i="6"/>
  <c r="AG259" i="6"/>
  <c r="AF259" i="6"/>
  <c r="AE259" i="6"/>
  <c r="AD259" i="6"/>
  <c r="AC259" i="6"/>
  <c r="AB259" i="6"/>
  <c r="AA259" i="6"/>
  <c r="AI258" i="6"/>
  <c r="AH258" i="6"/>
  <c r="AG258" i="6"/>
  <c r="AF258" i="6"/>
  <c r="AE258" i="6"/>
  <c r="AD258" i="6"/>
  <c r="AC258" i="6"/>
  <c r="AB258" i="6"/>
  <c r="AA258" i="6"/>
  <c r="AI257" i="6"/>
  <c r="AH257" i="6"/>
  <c r="AG257" i="6"/>
  <c r="AF257" i="6"/>
  <c r="AE257" i="6"/>
  <c r="AD257" i="6"/>
  <c r="AC257" i="6"/>
  <c r="AB257" i="6"/>
  <c r="AA257" i="6"/>
  <c r="AI256" i="6"/>
  <c r="AH256" i="6"/>
  <c r="AG256" i="6"/>
  <c r="AF256" i="6"/>
  <c r="AE256" i="6"/>
  <c r="AD256" i="6"/>
  <c r="AC256" i="6"/>
  <c r="AB256" i="6"/>
  <c r="AA256" i="6"/>
  <c r="AI255" i="6"/>
  <c r="AH255" i="6"/>
  <c r="AG255" i="6"/>
  <c r="AF255" i="6"/>
  <c r="AE255" i="6"/>
  <c r="AD255" i="6"/>
  <c r="AC255" i="6"/>
  <c r="AB255" i="6"/>
  <c r="AA255" i="6"/>
  <c r="AI254" i="6"/>
  <c r="AH254" i="6"/>
  <c r="AG254" i="6"/>
  <c r="AF254" i="6"/>
  <c r="AE254" i="6"/>
  <c r="AD254" i="6"/>
  <c r="AC254" i="6"/>
  <c r="AB254" i="6"/>
  <c r="AA254" i="6"/>
  <c r="AI253" i="6"/>
  <c r="AH253" i="6"/>
  <c r="AG253" i="6"/>
  <c r="AF253" i="6"/>
  <c r="AE253" i="6"/>
  <c r="AD253" i="6"/>
  <c r="AC253" i="6"/>
  <c r="AB253" i="6"/>
  <c r="AA253" i="6"/>
  <c r="AI252" i="6"/>
  <c r="AH252" i="6"/>
  <c r="AG252" i="6"/>
  <c r="AF252" i="6"/>
  <c r="AE252" i="6"/>
  <c r="AD252" i="6"/>
  <c r="AC252" i="6"/>
  <c r="AB252" i="6"/>
  <c r="AA252" i="6"/>
  <c r="AI251" i="6"/>
  <c r="AH251" i="6"/>
  <c r="AG251" i="6"/>
  <c r="AF251" i="6"/>
  <c r="AE251" i="6"/>
  <c r="AD251" i="6"/>
  <c r="AC251" i="6"/>
  <c r="AB251" i="6"/>
  <c r="AA251" i="6"/>
  <c r="AI250" i="6"/>
  <c r="AH250" i="6"/>
  <c r="AG250" i="6"/>
  <c r="AF250" i="6"/>
  <c r="AE250" i="6"/>
  <c r="AD250" i="6"/>
  <c r="AC250" i="6"/>
  <c r="AB250" i="6"/>
  <c r="AA250" i="6"/>
  <c r="AI249" i="6"/>
  <c r="AH249" i="6"/>
  <c r="AG249" i="6"/>
  <c r="AF249" i="6"/>
  <c r="AE249" i="6"/>
  <c r="AD249" i="6"/>
  <c r="AC249" i="6"/>
  <c r="AB249" i="6"/>
  <c r="AA249" i="6"/>
  <c r="AI248" i="6"/>
  <c r="AH248" i="6"/>
  <c r="AG248" i="6"/>
  <c r="AF248" i="6"/>
  <c r="AE248" i="6"/>
  <c r="AD248" i="6"/>
  <c r="AC248" i="6"/>
  <c r="AB248" i="6"/>
  <c r="AA248" i="6"/>
  <c r="AI247" i="6"/>
  <c r="AH247" i="6"/>
  <c r="AG247" i="6"/>
  <c r="AF247" i="6"/>
  <c r="AE247" i="6"/>
  <c r="AD247" i="6"/>
  <c r="AC247" i="6"/>
  <c r="AB247" i="6"/>
  <c r="AA247" i="6"/>
  <c r="AI246" i="6"/>
  <c r="AH246" i="6"/>
  <c r="AG246" i="6"/>
  <c r="AF246" i="6"/>
  <c r="AE246" i="6"/>
  <c r="AD246" i="6"/>
  <c r="AC246" i="6"/>
  <c r="AB246" i="6"/>
  <c r="AA246" i="6"/>
  <c r="AI245" i="6"/>
  <c r="AH245" i="6"/>
  <c r="AG245" i="6"/>
  <c r="AF245" i="6"/>
  <c r="AE245" i="6"/>
  <c r="AD245" i="6"/>
  <c r="AC245" i="6"/>
  <c r="AB245" i="6"/>
  <c r="AA245" i="6"/>
  <c r="AI244" i="6"/>
  <c r="AH244" i="6"/>
  <c r="AG244" i="6"/>
  <c r="AF244" i="6"/>
  <c r="AE244" i="6"/>
  <c r="AD244" i="6"/>
  <c r="AC244" i="6"/>
  <c r="AB244" i="6"/>
  <c r="AA244" i="6"/>
  <c r="AI243" i="6"/>
  <c r="AH243" i="6"/>
  <c r="AG243" i="6"/>
  <c r="AF243" i="6"/>
  <c r="AE243" i="6"/>
  <c r="AD243" i="6"/>
  <c r="AC243" i="6"/>
  <c r="AB243" i="6"/>
  <c r="AA243" i="6"/>
  <c r="AI242" i="6"/>
  <c r="AH242" i="6"/>
  <c r="AG242" i="6"/>
  <c r="AF242" i="6"/>
  <c r="AE242" i="6"/>
  <c r="AD242" i="6"/>
  <c r="AC242" i="6"/>
  <c r="AB242" i="6"/>
  <c r="AA242" i="6"/>
  <c r="AI241" i="6"/>
  <c r="AH241" i="6"/>
  <c r="AG241" i="6"/>
  <c r="AF241" i="6"/>
  <c r="AE241" i="6"/>
  <c r="AD241" i="6"/>
  <c r="AC241" i="6"/>
  <c r="AB241" i="6"/>
  <c r="AA241" i="6"/>
  <c r="AI240" i="6"/>
  <c r="AH240" i="6"/>
  <c r="AG240" i="6"/>
  <c r="AF240" i="6"/>
  <c r="AE240" i="6"/>
  <c r="AD240" i="6"/>
  <c r="AC240" i="6"/>
  <c r="AB240" i="6"/>
  <c r="AA240" i="6"/>
  <c r="AI239" i="6"/>
  <c r="AH239" i="6"/>
  <c r="AG239" i="6"/>
  <c r="AF239" i="6"/>
  <c r="AE239" i="6"/>
  <c r="AD239" i="6"/>
  <c r="AC239" i="6"/>
  <c r="AB239" i="6"/>
  <c r="AA239" i="6"/>
  <c r="AI238" i="6"/>
  <c r="AH238" i="6"/>
  <c r="AG238" i="6"/>
  <c r="AF238" i="6"/>
  <c r="AE238" i="6"/>
  <c r="AD238" i="6"/>
  <c r="AC238" i="6"/>
  <c r="AB238" i="6"/>
  <c r="AA238" i="6"/>
  <c r="AI237" i="6"/>
  <c r="AH237" i="6"/>
  <c r="AG237" i="6"/>
  <c r="AF237" i="6"/>
  <c r="AE237" i="6"/>
  <c r="AD237" i="6"/>
  <c r="AC237" i="6"/>
  <c r="AB237" i="6"/>
  <c r="AA237" i="6"/>
  <c r="AI236" i="6"/>
  <c r="AH236" i="6"/>
  <c r="AG236" i="6"/>
  <c r="AF236" i="6"/>
  <c r="AE236" i="6"/>
  <c r="AD236" i="6"/>
  <c r="AC236" i="6"/>
  <c r="AB236" i="6"/>
  <c r="AA236" i="6"/>
  <c r="AI235" i="6"/>
  <c r="AH235" i="6"/>
  <c r="AG235" i="6"/>
  <c r="AF235" i="6"/>
  <c r="AE235" i="6"/>
  <c r="AD235" i="6"/>
  <c r="AC235" i="6"/>
  <c r="AB235" i="6"/>
  <c r="AA235" i="6"/>
  <c r="AI234" i="6"/>
  <c r="AH234" i="6"/>
  <c r="AG234" i="6"/>
  <c r="AF234" i="6"/>
  <c r="AE234" i="6"/>
  <c r="AD234" i="6"/>
  <c r="AC234" i="6"/>
  <c r="AB234" i="6"/>
  <c r="AA234" i="6"/>
  <c r="AI233" i="6"/>
  <c r="AH233" i="6"/>
  <c r="AG233" i="6"/>
  <c r="AF233" i="6"/>
  <c r="AE233" i="6"/>
  <c r="AD233" i="6"/>
  <c r="AC233" i="6"/>
  <c r="AB233" i="6"/>
  <c r="AA233" i="6"/>
  <c r="AI232" i="6"/>
  <c r="AH232" i="6"/>
  <c r="AG232" i="6"/>
  <c r="AF232" i="6"/>
  <c r="AE232" i="6"/>
  <c r="AD232" i="6"/>
  <c r="AC232" i="6"/>
  <c r="AB232" i="6"/>
  <c r="AA232" i="6"/>
  <c r="AI231" i="6"/>
  <c r="AH231" i="6"/>
  <c r="AG231" i="6"/>
  <c r="AF231" i="6"/>
  <c r="AE231" i="6"/>
  <c r="AD231" i="6"/>
  <c r="AC231" i="6"/>
  <c r="AB231" i="6"/>
  <c r="AA231" i="6"/>
  <c r="AI230" i="6"/>
  <c r="AH230" i="6"/>
  <c r="AG230" i="6"/>
  <c r="AF230" i="6"/>
  <c r="AE230" i="6"/>
  <c r="AD230" i="6"/>
  <c r="AC230" i="6"/>
  <c r="AB230" i="6"/>
  <c r="AA230" i="6"/>
  <c r="AI229" i="6"/>
  <c r="AH229" i="6"/>
  <c r="AG229" i="6"/>
  <c r="AF229" i="6"/>
  <c r="AE229" i="6"/>
  <c r="AD229" i="6"/>
  <c r="AC229" i="6"/>
  <c r="AB229" i="6"/>
  <c r="AA229" i="6"/>
  <c r="AI228" i="6"/>
  <c r="AH228" i="6"/>
  <c r="AG228" i="6"/>
  <c r="AF228" i="6"/>
  <c r="AE228" i="6"/>
  <c r="AD228" i="6"/>
  <c r="AC228" i="6"/>
  <c r="AB228" i="6"/>
  <c r="AA228" i="6"/>
  <c r="AI227" i="6"/>
  <c r="AH227" i="6"/>
  <c r="AG227" i="6"/>
  <c r="AF227" i="6"/>
  <c r="AE227" i="6"/>
  <c r="AD227" i="6"/>
  <c r="AC227" i="6"/>
  <c r="AB227" i="6"/>
  <c r="AA227" i="6"/>
  <c r="AI226" i="6"/>
  <c r="AH226" i="6"/>
  <c r="AG226" i="6"/>
  <c r="AF226" i="6"/>
  <c r="AE226" i="6"/>
  <c r="AD226" i="6"/>
  <c r="AC226" i="6"/>
  <c r="AB226" i="6"/>
  <c r="AA226" i="6"/>
  <c r="AI225" i="6"/>
  <c r="AH225" i="6"/>
  <c r="AG225" i="6"/>
  <c r="AF225" i="6"/>
  <c r="AE225" i="6"/>
  <c r="AD225" i="6"/>
  <c r="AC225" i="6"/>
  <c r="AB225" i="6"/>
  <c r="AA225" i="6"/>
  <c r="AI224" i="6"/>
  <c r="AH224" i="6"/>
  <c r="AG224" i="6"/>
  <c r="AF224" i="6"/>
  <c r="AE224" i="6"/>
  <c r="AD224" i="6"/>
  <c r="AC224" i="6"/>
  <c r="AB224" i="6"/>
  <c r="AA224" i="6"/>
  <c r="AI223" i="6"/>
  <c r="AH223" i="6"/>
  <c r="AG223" i="6"/>
  <c r="AF223" i="6"/>
  <c r="AE223" i="6"/>
  <c r="AD223" i="6"/>
  <c r="AC223" i="6"/>
  <c r="AB223" i="6"/>
  <c r="AA223" i="6"/>
  <c r="AI222" i="6"/>
  <c r="AH222" i="6"/>
  <c r="AG222" i="6"/>
  <c r="AF222" i="6"/>
  <c r="AE222" i="6"/>
  <c r="AD222" i="6"/>
  <c r="AC222" i="6"/>
  <c r="AB222" i="6"/>
  <c r="AA222" i="6"/>
  <c r="AI215" i="6"/>
  <c r="AH215" i="6"/>
  <c r="AG215" i="6"/>
  <c r="AF215" i="6"/>
  <c r="AE215" i="6"/>
  <c r="AD215" i="6"/>
  <c r="AC215" i="6"/>
  <c r="AB215" i="6"/>
  <c r="AA215" i="6"/>
  <c r="AI214" i="6"/>
  <c r="AH214" i="6"/>
  <c r="AG214" i="6"/>
  <c r="AF214" i="6"/>
  <c r="AE214" i="6"/>
  <c r="AD214" i="6"/>
  <c r="AC214" i="6"/>
  <c r="AB214" i="6"/>
  <c r="AA214" i="6"/>
  <c r="AI213" i="6"/>
  <c r="AH213" i="6"/>
  <c r="AG213" i="6"/>
  <c r="AF213" i="6"/>
  <c r="AE213" i="6"/>
  <c r="AD213" i="6"/>
  <c r="AC213" i="6"/>
  <c r="AB213" i="6"/>
  <c r="AA213" i="6"/>
  <c r="AI212" i="6"/>
  <c r="AH212" i="6"/>
  <c r="AG212" i="6"/>
  <c r="AF212" i="6"/>
  <c r="AE212" i="6"/>
  <c r="AD212" i="6"/>
  <c r="AC212" i="6"/>
  <c r="AB212" i="6"/>
  <c r="AA212" i="6"/>
  <c r="AI211" i="6"/>
  <c r="AH211" i="6"/>
  <c r="AG211" i="6"/>
  <c r="AF211" i="6"/>
  <c r="AE211" i="6"/>
  <c r="AD211" i="6"/>
  <c r="AC211" i="6"/>
  <c r="AB211" i="6"/>
  <c r="AA211" i="6"/>
  <c r="AI210" i="6"/>
  <c r="AH210" i="6"/>
  <c r="AG210" i="6"/>
  <c r="AF210" i="6"/>
  <c r="AE210" i="6"/>
  <c r="AD210" i="6"/>
  <c r="AC210" i="6"/>
  <c r="AB210" i="6"/>
  <c r="AA210" i="6"/>
  <c r="AI209" i="6"/>
  <c r="AH209" i="6"/>
  <c r="AG209" i="6"/>
  <c r="AF209" i="6"/>
  <c r="AE209" i="6"/>
  <c r="AD209" i="6"/>
  <c r="AC209" i="6"/>
  <c r="AB209" i="6"/>
  <c r="AA209" i="6"/>
  <c r="AI208" i="6"/>
  <c r="AH208" i="6"/>
  <c r="AG208" i="6"/>
  <c r="AF208" i="6"/>
  <c r="AE208" i="6"/>
  <c r="AD208" i="6"/>
  <c r="AC208" i="6"/>
  <c r="AB208" i="6"/>
  <c r="AA208" i="6"/>
  <c r="AI207" i="6"/>
  <c r="AH207" i="6"/>
  <c r="AG207" i="6"/>
  <c r="AF207" i="6"/>
  <c r="AE207" i="6"/>
  <c r="AD207" i="6"/>
  <c r="AC207" i="6"/>
  <c r="AB207" i="6"/>
  <c r="AA207" i="6"/>
  <c r="AI206" i="6"/>
  <c r="AH206" i="6"/>
  <c r="AG206" i="6"/>
  <c r="AF206" i="6"/>
  <c r="AE206" i="6"/>
  <c r="AD206" i="6"/>
  <c r="AC206" i="6"/>
  <c r="AB206" i="6"/>
  <c r="AA206" i="6"/>
  <c r="AI205" i="6"/>
  <c r="AH205" i="6"/>
  <c r="AG205" i="6"/>
  <c r="AF205" i="6"/>
  <c r="AE205" i="6"/>
  <c r="AD205" i="6"/>
  <c r="AC205" i="6"/>
  <c r="AB205" i="6"/>
  <c r="AA205" i="6"/>
  <c r="AI204" i="6"/>
  <c r="AH204" i="6"/>
  <c r="AG204" i="6"/>
  <c r="AF204" i="6"/>
  <c r="AE204" i="6"/>
  <c r="AD204" i="6"/>
  <c r="AC204" i="6"/>
  <c r="AB204" i="6"/>
  <c r="AA204" i="6"/>
  <c r="AI203" i="6"/>
  <c r="AH203" i="6"/>
  <c r="AG203" i="6"/>
  <c r="AF203" i="6"/>
  <c r="AE203" i="6"/>
  <c r="AD203" i="6"/>
  <c r="AC203" i="6"/>
  <c r="AB203" i="6"/>
  <c r="AA203" i="6"/>
  <c r="AI202" i="6"/>
  <c r="AH202" i="6"/>
  <c r="AG202" i="6"/>
  <c r="AF202" i="6"/>
  <c r="AE202" i="6"/>
  <c r="AD202" i="6"/>
  <c r="AC202" i="6"/>
  <c r="AB202" i="6"/>
  <c r="AA202" i="6"/>
  <c r="AI201" i="6"/>
  <c r="AH201" i="6"/>
  <c r="AG201" i="6"/>
  <c r="AF201" i="6"/>
  <c r="AE201" i="6"/>
  <c r="AD201" i="6"/>
  <c r="AC201" i="6"/>
  <c r="AB201" i="6"/>
  <c r="AA201" i="6"/>
  <c r="AI200" i="6"/>
  <c r="AH200" i="6"/>
  <c r="AG200" i="6"/>
  <c r="AF200" i="6"/>
  <c r="AE200" i="6"/>
  <c r="AD200" i="6"/>
  <c r="AC200" i="6"/>
  <c r="AB200" i="6"/>
  <c r="AA200" i="6"/>
  <c r="AI199" i="6"/>
  <c r="AH199" i="6"/>
  <c r="AG199" i="6"/>
  <c r="AF199" i="6"/>
  <c r="AE199" i="6"/>
  <c r="AD199" i="6"/>
  <c r="AC199" i="6"/>
  <c r="AB199" i="6"/>
  <c r="AA199" i="6"/>
  <c r="AI198" i="6"/>
  <c r="AH198" i="6"/>
  <c r="AG198" i="6"/>
  <c r="AF198" i="6"/>
  <c r="AE198" i="6"/>
  <c r="AD198" i="6"/>
  <c r="AC198" i="6"/>
  <c r="AB198" i="6"/>
  <c r="AA198" i="6"/>
  <c r="AI197" i="6"/>
  <c r="AH197" i="6"/>
  <c r="AG197" i="6"/>
  <c r="AF197" i="6"/>
  <c r="AE197" i="6"/>
  <c r="AD197" i="6"/>
  <c r="AC197" i="6"/>
  <c r="AB197" i="6"/>
  <c r="AA197" i="6"/>
  <c r="AI196" i="6"/>
  <c r="AH196" i="6"/>
  <c r="AG196" i="6"/>
  <c r="AF196" i="6"/>
  <c r="AE196" i="6"/>
  <c r="AD196" i="6"/>
  <c r="AC196" i="6"/>
  <c r="AB196" i="6"/>
  <c r="AA196" i="6"/>
  <c r="AI195" i="6"/>
  <c r="AH195" i="6"/>
  <c r="AG195" i="6"/>
  <c r="AF195" i="6"/>
  <c r="AE195" i="6"/>
  <c r="AD195" i="6"/>
  <c r="AC195" i="6"/>
  <c r="AB195" i="6"/>
  <c r="AA195" i="6"/>
  <c r="AI194" i="6"/>
  <c r="AH194" i="6"/>
  <c r="AG194" i="6"/>
  <c r="AF194" i="6"/>
  <c r="AE194" i="6"/>
  <c r="AD194" i="6"/>
  <c r="AC194" i="6"/>
  <c r="AB194" i="6"/>
  <c r="AA194" i="6"/>
  <c r="AI193" i="6"/>
  <c r="AH193" i="6"/>
  <c r="AG193" i="6"/>
  <c r="AF193" i="6"/>
  <c r="AE193" i="6"/>
  <c r="AD193" i="6"/>
  <c r="AC193" i="6"/>
  <c r="AB193" i="6"/>
  <c r="AA193" i="6"/>
  <c r="AI192" i="6"/>
  <c r="AH192" i="6"/>
  <c r="AG192" i="6"/>
  <c r="AF192" i="6"/>
  <c r="AE192" i="6"/>
  <c r="AD192" i="6"/>
  <c r="AC192" i="6"/>
  <c r="AB192" i="6"/>
  <c r="AA192" i="6"/>
  <c r="AI191" i="6"/>
  <c r="AH191" i="6"/>
  <c r="AG191" i="6"/>
  <c r="AF191" i="6"/>
  <c r="AE191" i="6"/>
  <c r="AD191" i="6"/>
  <c r="AC191" i="6"/>
  <c r="AB191" i="6"/>
  <c r="AA191" i="6"/>
  <c r="AI190" i="6"/>
  <c r="AH190" i="6"/>
  <c r="AG190" i="6"/>
  <c r="AF190" i="6"/>
  <c r="AE190" i="6"/>
  <c r="AD190" i="6"/>
  <c r="AC190" i="6"/>
  <c r="AB190" i="6"/>
  <c r="AA190" i="6"/>
  <c r="AI189" i="6"/>
  <c r="AH189" i="6"/>
  <c r="AG189" i="6"/>
  <c r="AF189" i="6"/>
  <c r="AE189" i="6"/>
  <c r="AD189" i="6"/>
  <c r="AC189" i="6"/>
  <c r="AB189" i="6"/>
  <c r="AA189" i="6"/>
  <c r="AI188" i="6"/>
  <c r="AH188" i="6"/>
  <c r="AG188" i="6"/>
  <c r="AF188" i="6"/>
  <c r="AE188" i="6"/>
  <c r="AD188" i="6"/>
  <c r="AC188" i="6"/>
  <c r="AB188" i="6"/>
  <c r="AA188" i="6"/>
  <c r="AI187" i="6"/>
  <c r="AH187" i="6"/>
  <c r="AG187" i="6"/>
  <c r="AF187" i="6"/>
  <c r="AE187" i="6"/>
  <c r="AD187" i="6"/>
  <c r="AC187" i="6"/>
  <c r="AB187" i="6"/>
  <c r="AA187" i="6"/>
  <c r="AI186" i="6"/>
  <c r="AH186" i="6"/>
  <c r="AG186" i="6"/>
  <c r="AF186" i="6"/>
  <c r="AE186" i="6"/>
  <c r="AD186" i="6"/>
  <c r="AC186" i="6"/>
  <c r="AB186" i="6"/>
  <c r="AA186" i="6"/>
  <c r="AI185" i="6"/>
  <c r="AH185" i="6"/>
  <c r="AG185" i="6"/>
  <c r="AF185" i="6"/>
  <c r="AE185" i="6"/>
  <c r="AD185" i="6"/>
  <c r="AC185" i="6"/>
  <c r="AB185" i="6"/>
  <c r="AA185" i="6"/>
  <c r="AI184" i="6"/>
  <c r="AH184" i="6"/>
  <c r="AG184" i="6"/>
  <c r="AF184" i="6"/>
  <c r="AE184" i="6"/>
  <c r="AD184" i="6"/>
  <c r="AC184" i="6"/>
  <c r="AB184" i="6"/>
  <c r="AA184" i="6"/>
  <c r="AI183" i="6"/>
  <c r="AH183" i="6"/>
  <c r="AG183" i="6"/>
  <c r="AF183" i="6"/>
  <c r="AE183" i="6"/>
  <c r="AD183" i="6"/>
  <c r="AC183" i="6"/>
  <c r="AB183" i="6"/>
  <c r="AA183" i="6"/>
  <c r="AI182" i="6"/>
  <c r="AH182" i="6"/>
  <c r="AG182" i="6"/>
  <c r="AF182" i="6"/>
  <c r="AE182" i="6"/>
  <c r="AD182" i="6"/>
  <c r="AC182" i="6"/>
  <c r="AB182" i="6"/>
  <c r="AA182" i="6"/>
  <c r="AI181" i="6"/>
  <c r="AH181" i="6"/>
  <c r="AG181" i="6"/>
  <c r="AF181" i="6"/>
  <c r="AE181" i="6"/>
  <c r="AD181" i="6"/>
  <c r="AC181" i="6"/>
  <c r="AB181" i="6"/>
  <c r="AA181" i="6"/>
  <c r="AI180" i="6"/>
  <c r="AH180" i="6"/>
  <c r="AG180" i="6"/>
  <c r="AF180" i="6"/>
  <c r="AE180" i="6"/>
  <c r="AD180" i="6"/>
  <c r="AC180" i="6"/>
  <c r="AB180" i="6"/>
  <c r="AA180" i="6"/>
  <c r="AI179" i="6"/>
  <c r="AH179" i="6"/>
  <c r="AG179" i="6"/>
  <c r="AF179" i="6"/>
  <c r="AE179" i="6"/>
  <c r="AD179" i="6"/>
  <c r="AC179" i="6"/>
  <c r="AB179" i="6"/>
  <c r="AA179" i="6"/>
  <c r="AI178" i="6"/>
  <c r="AH178" i="6"/>
  <c r="AG178" i="6"/>
  <c r="AF178" i="6"/>
  <c r="AE178" i="6"/>
  <c r="AD178" i="6"/>
  <c r="AC178" i="6"/>
  <c r="AB178" i="6"/>
  <c r="AA178" i="6"/>
  <c r="AI177" i="6"/>
  <c r="AH177" i="6"/>
  <c r="AG177" i="6"/>
  <c r="AF177" i="6"/>
  <c r="AE177" i="6"/>
  <c r="AD177" i="6"/>
  <c r="AC177" i="6"/>
  <c r="AB177" i="6"/>
  <c r="AA177" i="6"/>
  <c r="AI176" i="6"/>
  <c r="AH176" i="6"/>
  <c r="AG176" i="6"/>
  <c r="AF176" i="6"/>
  <c r="AE176" i="6"/>
  <c r="AD176" i="6"/>
  <c r="AC176" i="6"/>
  <c r="AB176" i="6"/>
  <c r="AA176" i="6"/>
  <c r="AI175" i="6"/>
  <c r="AH175" i="6"/>
  <c r="AG175" i="6"/>
  <c r="AF175" i="6"/>
  <c r="AE175" i="6"/>
  <c r="AD175" i="6"/>
  <c r="AC175" i="6"/>
  <c r="AB175" i="6"/>
  <c r="AA175" i="6"/>
  <c r="AI174" i="6"/>
  <c r="AH174" i="6"/>
  <c r="AG174" i="6"/>
  <c r="AF174" i="6"/>
  <c r="AE174" i="6"/>
  <c r="AD174" i="6"/>
  <c r="AC174" i="6"/>
  <c r="AB174" i="6"/>
  <c r="AA174" i="6"/>
  <c r="AI173" i="6"/>
  <c r="AH173" i="6"/>
  <c r="AG173" i="6"/>
  <c r="AF173" i="6"/>
  <c r="AE173" i="6"/>
  <c r="AD173" i="6"/>
  <c r="AC173" i="6"/>
  <c r="AB173" i="6"/>
  <c r="AA173" i="6"/>
  <c r="AI172" i="6"/>
  <c r="AH172" i="6"/>
  <c r="AG172" i="6"/>
  <c r="AF172" i="6"/>
  <c r="AE172" i="6"/>
  <c r="AD172" i="6"/>
  <c r="AC172" i="6"/>
  <c r="AB172" i="6"/>
  <c r="AA172" i="6"/>
  <c r="AI171" i="6"/>
  <c r="AH171" i="6"/>
  <c r="AG171" i="6"/>
  <c r="AF171" i="6"/>
  <c r="AE171" i="6"/>
  <c r="AD171" i="6"/>
  <c r="AC171" i="6"/>
  <c r="AB171" i="6"/>
  <c r="AA171" i="6"/>
  <c r="AI170" i="6"/>
  <c r="AH170" i="6"/>
  <c r="AG170" i="6"/>
  <c r="AF170" i="6"/>
  <c r="AE170" i="6"/>
  <c r="AD170" i="6"/>
  <c r="AC170" i="6"/>
  <c r="AB170" i="6"/>
  <c r="AA170" i="6"/>
  <c r="AI169" i="6"/>
  <c r="AH169" i="6"/>
  <c r="AG169" i="6"/>
  <c r="AF169" i="6"/>
  <c r="AE169" i="6"/>
  <c r="AD169" i="6"/>
  <c r="AC169" i="6"/>
  <c r="AB169" i="6"/>
  <c r="AA169" i="6"/>
  <c r="AI168" i="6"/>
  <c r="AH168" i="6"/>
  <c r="AG168" i="6"/>
  <c r="AF168" i="6"/>
  <c r="AE168" i="6"/>
  <c r="AD168" i="6"/>
  <c r="AC168" i="6"/>
  <c r="AB168" i="6"/>
  <c r="AA168" i="6"/>
  <c r="AI161" i="6"/>
  <c r="AH161" i="6"/>
  <c r="AG161" i="6"/>
  <c r="AF161" i="6"/>
  <c r="AE161" i="6"/>
  <c r="AD161" i="6"/>
  <c r="AC161" i="6"/>
  <c r="AB161" i="6"/>
  <c r="AA161" i="6"/>
  <c r="AI160" i="6"/>
  <c r="AH160" i="6"/>
  <c r="AG160" i="6"/>
  <c r="AF160" i="6"/>
  <c r="AE160" i="6"/>
  <c r="AD160" i="6"/>
  <c r="AC160" i="6"/>
  <c r="AB160" i="6"/>
  <c r="AA160" i="6"/>
  <c r="AI159" i="6"/>
  <c r="AH159" i="6"/>
  <c r="AG159" i="6"/>
  <c r="AF159" i="6"/>
  <c r="AE159" i="6"/>
  <c r="AD159" i="6"/>
  <c r="AC159" i="6"/>
  <c r="AB159" i="6"/>
  <c r="AA159" i="6"/>
  <c r="AI158" i="6"/>
  <c r="AH158" i="6"/>
  <c r="AG158" i="6"/>
  <c r="AF158" i="6"/>
  <c r="AE158" i="6"/>
  <c r="AD158" i="6"/>
  <c r="AC158" i="6"/>
  <c r="AB158" i="6"/>
  <c r="AA158" i="6"/>
  <c r="AI157" i="6"/>
  <c r="AH157" i="6"/>
  <c r="AG157" i="6"/>
  <c r="AF157" i="6"/>
  <c r="AE157" i="6"/>
  <c r="AD157" i="6"/>
  <c r="AC157" i="6"/>
  <c r="AB157" i="6"/>
  <c r="AA157" i="6"/>
  <c r="AI156" i="6"/>
  <c r="AH156" i="6"/>
  <c r="AG156" i="6"/>
  <c r="AF156" i="6"/>
  <c r="AE156" i="6"/>
  <c r="AD156" i="6"/>
  <c r="AC156" i="6"/>
  <c r="AB156" i="6"/>
  <c r="AA156" i="6"/>
  <c r="AI155" i="6"/>
  <c r="AH155" i="6"/>
  <c r="AG155" i="6"/>
  <c r="AF155" i="6"/>
  <c r="AE155" i="6"/>
  <c r="AD155" i="6"/>
  <c r="AC155" i="6"/>
  <c r="AB155" i="6"/>
  <c r="AA155" i="6"/>
  <c r="AI154" i="6"/>
  <c r="AH154" i="6"/>
  <c r="AG154" i="6"/>
  <c r="AF154" i="6"/>
  <c r="AE154" i="6"/>
  <c r="AD154" i="6"/>
  <c r="AC154" i="6"/>
  <c r="AB154" i="6"/>
  <c r="AA154" i="6"/>
  <c r="AI153" i="6"/>
  <c r="AH153" i="6"/>
  <c r="AG153" i="6"/>
  <c r="AF153" i="6"/>
  <c r="AE153" i="6"/>
  <c r="AD153" i="6"/>
  <c r="AC153" i="6"/>
  <c r="AB153" i="6"/>
  <c r="AA153" i="6"/>
  <c r="AI152" i="6"/>
  <c r="AH152" i="6"/>
  <c r="AG152" i="6"/>
  <c r="AF152" i="6"/>
  <c r="AE152" i="6"/>
  <c r="AD152" i="6"/>
  <c r="AC152" i="6"/>
  <c r="AB152" i="6"/>
  <c r="AA152" i="6"/>
  <c r="AI151" i="6"/>
  <c r="AH151" i="6"/>
  <c r="AG151" i="6"/>
  <c r="AF151" i="6"/>
  <c r="AE151" i="6"/>
  <c r="AD151" i="6"/>
  <c r="AC151" i="6"/>
  <c r="AB151" i="6"/>
  <c r="AA151" i="6"/>
  <c r="AI150" i="6"/>
  <c r="AH150" i="6"/>
  <c r="AG150" i="6"/>
  <c r="AF150" i="6"/>
  <c r="AE150" i="6"/>
  <c r="AD150" i="6"/>
  <c r="AC150" i="6"/>
  <c r="AB150" i="6"/>
  <c r="AA150" i="6"/>
  <c r="AI149" i="6"/>
  <c r="AH149" i="6"/>
  <c r="AG149" i="6"/>
  <c r="AF149" i="6"/>
  <c r="AE149" i="6"/>
  <c r="AD149" i="6"/>
  <c r="AC149" i="6"/>
  <c r="AB149" i="6"/>
  <c r="AA149" i="6"/>
  <c r="AI148" i="6"/>
  <c r="AH148" i="6"/>
  <c r="AG148" i="6"/>
  <c r="AF148" i="6"/>
  <c r="AE148" i="6"/>
  <c r="AD148" i="6"/>
  <c r="AC148" i="6"/>
  <c r="AB148" i="6"/>
  <c r="AA148" i="6"/>
  <c r="AI147" i="6"/>
  <c r="AH147" i="6"/>
  <c r="AG147" i="6"/>
  <c r="AF147" i="6"/>
  <c r="AE147" i="6"/>
  <c r="AD147" i="6"/>
  <c r="AC147" i="6"/>
  <c r="AB147" i="6"/>
  <c r="AA147" i="6"/>
  <c r="AI146" i="6"/>
  <c r="AH146" i="6"/>
  <c r="AG146" i="6"/>
  <c r="AF146" i="6"/>
  <c r="AE146" i="6"/>
  <c r="AD146" i="6"/>
  <c r="AC146" i="6"/>
  <c r="AB146" i="6"/>
  <c r="AA146" i="6"/>
  <c r="AI145" i="6"/>
  <c r="AH145" i="6"/>
  <c r="AG145" i="6"/>
  <c r="AF145" i="6"/>
  <c r="AE145" i="6"/>
  <c r="AD145" i="6"/>
  <c r="AC145" i="6"/>
  <c r="AB145" i="6"/>
  <c r="AA145" i="6"/>
  <c r="AI144" i="6"/>
  <c r="AH144" i="6"/>
  <c r="AG144" i="6"/>
  <c r="AF144" i="6"/>
  <c r="AE144" i="6"/>
  <c r="AD144" i="6"/>
  <c r="AC144" i="6"/>
  <c r="AB144" i="6"/>
  <c r="AA144" i="6"/>
  <c r="AI143" i="6"/>
  <c r="AH143" i="6"/>
  <c r="AG143" i="6"/>
  <c r="AF143" i="6"/>
  <c r="AE143" i="6"/>
  <c r="AD143" i="6"/>
  <c r="AC143" i="6"/>
  <c r="AB143" i="6"/>
  <c r="AA143" i="6"/>
  <c r="AI142" i="6"/>
  <c r="AH142" i="6"/>
  <c r="AG142" i="6"/>
  <c r="AF142" i="6"/>
  <c r="AE142" i="6"/>
  <c r="AD142" i="6"/>
  <c r="AC142" i="6"/>
  <c r="AB142" i="6"/>
  <c r="AA142" i="6"/>
  <c r="AI141" i="6"/>
  <c r="AH141" i="6"/>
  <c r="AG141" i="6"/>
  <c r="AF141" i="6"/>
  <c r="AE141" i="6"/>
  <c r="AD141" i="6"/>
  <c r="AC141" i="6"/>
  <c r="AB141" i="6"/>
  <c r="AA141" i="6"/>
  <c r="AI140" i="6"/>
  <c r="AH140" i="6"/>
  <c r="AG140" i="6"/>
  <c r="AF140" i="6"/>
  <c r="AE140" i="6"/>
  <c r="AD140" i="6"/>
  <c r="AC140" i="6"/>
  <c r="AB140" i="6"/>
  <c r="AA140" i="6"/>
  <c r="AI139" i="6"/>
  <c r="AH139" i="6"/>
  <c r="AG139" i="6"/>
  <c r="AF139" i="6"/>
  <c r="AE139" i="6"/>
  <c r="AD139" i="6"/>
  <c r="AC139" i="6"/>
  <c r="AB139" i="6"/>
  <c r="AA139" i="6"/>
  <c r="AI138" i="6"/>
  <c r="AH138" i="6"/>
  <c r="AG138" i="6"/>
  <c r="AF138" i="6"/>
  <c r="AE138" i="6"/>
  <c r="AD138" i="6"/>
  <c r="AC138" i="6"/>
  <c r="AB138" i="6"/>
  <c r="AA138" i="6"/>
  <c r="AI137" i="6"/>
  <c r="AH137" i="6"/>
  <c r="AG137" i="6"/>
  <c r="AF137" i="6"/>
  <c r="AE137" i="6"/>
  <c r="AD137" i="6"/>
  <c r="AC137" i="6"/>
  <c r="AB137" i="6"/>
  <c r="AA137" i="6"/>
  <c r="AI136" i="6"/>
  <c r="AH136" i="6"/>
  <c r="AG136" i="6"/>
  <c r="AF136" i="6"/>
  <c r="AE136" i="6"/>
  <c r="AD136" i="6"/>
  <c r="AC136" i="6"/>
  <c r="AB136" i="6"/>
  <c r="AA136" i="6"/>
  <c r="AI135" i="6"/>
  <c r="AH135" i="6"/>
  <c r="AG135" i="6"/>
  <c r="AF135" i="6"/>
  <c r="AE135" i="6"/>
  <c r="AD135" i="6"/>
  <c r="AC135" i="6"/>
  <c r="AB135" i="6"/>
  <c r="AA135" i="6"/>
  <c r="AI134" i="6"/>
  <c r="AH134" i="6"/>
  <c r="AG134" i="6"/>
  <c r="AF134" i="6"/>
  <c r="AE134" i="6"/>
  <c r="AD134" i="6"/>
  <c r="AC134" i="6"/>
  <c r="AB134" i="6"/>
  <c r="AA134" i="6"/>
  <c r="AI133" i="6"/>
  <c r="AH133" i="6"/>
  <c r="AG133" i="6"/>
  <c r="AF133" i="6"/>
  <c r="AE133" i="6"/>
  <c r="AD133" i="6"/>
  <c r="AC133" i="6"/>
  <c r="AB133" i="6"/>
  <c r="AA133" i="6"/>
  <c r="AI132" i="6"/>
  <c r="AH132" i="6"/>
  <c r="AG132" i="6"/>
  <c r="AF132" i="6"/>
  <c r="AE132" i="6"/>
  <c r="AD132" i="6"/>
  <c r="AC132" i="6"/>
  <c r="AB132" i="6"/>
  <c r="AA132" i="6"/>
  <c r="AI131" i="6"/>
  <c r="AH131" i="6"/>
  <c r="AG131" i="6"/>
  <c r="AF131" i="6"/>
  <c r="AE131" i="6"/>
  <c r="AD131" i="6"/>
  <c r="AC131" i="6"/>
  <c r="AB131" i="6"/>
  <c r="AA131" i="6"/>
  <c r="AI130" i="6"/>
  <c r="AH130" i="6"/>
  <c r="AG130" i="6"/>
  <c r="AF130" i="6"/>
  <c r="AE130" i="6"/>
  <c r="AD130" i="6"/>
  <c r="AC130" i="6"/>
  <c r="AB130" i="6"/>
  <c r="AA130" i="6"/>
  <c r="AI129" i="6"/>
  <c r="AH129" i="6"/>
  <c r="AG129" i="6"/>
  <c r="AF129" i="6"/>
  <c r="AE129" i="6"/>
  <c r="AD129" i="6"/>
  <c r="AC129" i="6"/>
  <c r="AB129" i="6"/>
  <c r="AA129" i="6"/>
  <c r="AI128" i="6"/>
  <c r="AH128" i="6"/>
  <c r="AG128" i="6"/>
  <c r="AF128" i="6"/>
  <c r="AE128" i="6"/>
  <c r="AD128" i="6"/>
  <c r="AC128" i="6"/>
  <c r="AB128" i="6"/>
  <c r="AA128" i="6"/>
  <c r="AI127" i="6"/>
  <c r="AH127" i="6"/>
  <c r="AG127" i="6"/>
  <c r="AF127" i="6"/>
  <c r="AE127" i="6"/>
  <c r="AD127" i="6"/>
  <c r="AC127" i="6"/>
  <c r="AB127" i="6"/>
  <c r="AA127" i="6"/>
  <c r="AI126" i="6"/>
  <c r="AH126" i="6"/>
  <c r="AG126" i="6"/>
  <c r="AF126" i="6"/>
  <c r="AE126" i="6"/>
  <c r="AD126" i="6"/>
  <c r="AC126" i="6"/>
  <c r="AB126" i="6"/>
  <c r="AA126" i="6"/>
  <c r="AI125" i="6"/>
  <c r="AH125" i="6"/>
  <c r="AG125" i="6"/>
  <c r="AF125" i="6"/>
  <c r="AE125" i="6"/>
  <c r="AD125" i="6"/>
  <c r="AC125" i="6"/>
  <c r="AB125" i="6"/>
  <c r="AA125" i="6"/>
  <c r="AI124" i="6"/>
  <c r="AH124" i="6"/>
  <c r="AG124" i="6"/>
  <c r="AF124" i="6"/>
  <c r="AE124" i="6"/>
  <c r="AD124" i="6"/>
  <c r="AC124" i="6"/>
  <c r="AB124" i="6"/>
  <c r="AA124" i="6"/>
  <c r="AI123" i="6"/>
  <c r="AH123" i="6"/>
  <c r="AG123" i="6"/>
  <c r="AF123" i="6"/>
  <c r="AE123" i="6"/>
  <c r="AD123" i="6"/>
  <c r="AC123" i="6"/>
  <c r="AB123" i="6"/>
  <c r="AA123" i="6"/>
  <c r="AI122" i="6"/>
  <c r="AH122" i="6"/>
  <c r="AG122" i="6"/>
  <c r="AF122" i="6"/>
  <c r="AE122" i="6"/>
  <c r="AD122" i="6"/>
  <c r="AC122" i="6"/>
  <c r="AB122" i="6"/>
  <c r="AA122" i="6"/>
  <c r="AI121" i="6"/>
  <c r="AH121" i="6"/>
  <c r="AG121" i="6"/>
  <c r="AF121" i="6"/>
  <c r="AE121" i="6"/>
  <c r="AD121" i="6"/>
  <c r="AC121" i="6"/>
  <c r="AB121" i="6"/>
  <c r="AA121" i="6"/>
  <c r="AI120" i="6"/>
  <c r="AH120" i="6"/>
  <c r="AG120" i="6"/>
  <c r="AF120" i="6"/>
  <c r="AE120" i="6"/>
  <c r="AD120" i="6"/>
  <c r="AC120" i="6"/>
  <c r="AB120" i="6"/>
  <c r="AA120" i="6"/>
  <c r="AI119" i="6"/>
  <c r="AH119" i="6"/>
  <c r="AG119" i="6"/>
  <c r="AF119" i="6"/>
  <c r="AE119" i="6"/>
  <c r="AD119" i="6"/>
  <c r="AC119" i="6"/>
  <c r="AB119" i="6"/>
  <c r="AA119" i="6"/>
  <c r="AI118" i="6"/>
  <c r="AH118" i="6"/>
  <c r="AG118" i="6"/>
  <c r="AF118" i="6"/>
  <c r="AE118" i="6"/>
  <c r="AD118" i="6"/>
  <c r="AC118" i="6"/>
  <c r="AB118" i="6"/>
  <c r="AA118" i="6"/>
  <c r="AI117" i="6"/>
  <c r="AH117" i="6"/>
  <c r="AG117" i="6"/>
  <c r="AF117" i="6"/>
  <c r="AE117" i="6"/>
  <c r="AD117" i="6"/>
  <c r="AC117" i="6"/>
  <c r="AB117" i="6"/>
  <c r="AA117" i="6"/>
  <c r="AI116" i="6"/>
  <c r="AH116" i="6"/>
  <c r="AG116" i="6"/>
  <c r="AF116" i="6"/>
  <c r="AE116" i="6"/>
  <c r="AD116" i="6"/>
  <c r="AC116" i="6"/>
  <c r="AB116" i="6"/>
  <c r="AA116" i="6"/>
  <c r="AI115" i="6"/>
  <c r="AH115" i="6"/>
  <c r="AG115" i="6"/>
  <c r="AF115" i="6"/>
  <c r="AE115" i="6"/>
  <c r="AD115" i="6"/>
  <c r="AC115" i="6"/>
  <c r="AB115" i="6"/>
  <c r="AA115" i="6"/>
  <c r="AI114" i="6"/>
  <c r="AH114" i="6"/>
  <c r="AG114" i="6"/>
  <c r="AF114" i="6"/>
  <c r="AE114" i="6"/>
  <c r="AD114" i="6"/>
  <c r="AC114" i="6"/>
  <c r="AB114" i="6"/>
  <c r="AA114" i="6"/>
  <c r="AI107" i="6"/>
  <c r="AH107" i="6"/>
  <c r="AG107" i="6"/>
  <c r="AF107" i="6"/>
  <c r="AE107" i="6"/>
  <c r="AD107" i="6"/>
  <c r="AC107" i="6"/>
  <c r="AB107" i="6"/>
  <c r="AA107" i="6"/>
  <c r="AI106" i="6"/>
  <c r="AH106" i="6"/>
  <c r="AG106" i="6"/>
  <c r="AF106" i="6"/>
  <c r="AE106" i="6"/>
  <c r="AD106" i="6"/>
  <c r="AC106" i="6"/>
  <c r="AB106" i="6"/>
  <c r="AA106" i="6"/>
  <c r="AI105" i="6"/>
  <c r="AH105" i="6"/>
  <c r="AG105" i="6"/>
  <c r="AF105" i="6"/>
  <c r="AE105" i="6"/>
  <c r="AD105" i="6"/>
  <c r="AC105" i="6"/>
  <c r="AB105" i="6"/>
  <c r="AA105" i="6"/>
  <c r="AI104" i="6"/>
  <c r="AH104" i="6"/>
  <c r="AG104" i="6"/>
  <c r="AF104" i="6"/>
  <c r="AE104" i="6"/>
  <c r="AD104" i="6"/>
  <c r="AC104" i="6"/>
  <c r="AB104" i="6"/>
  <c r="AA104" i="6"/>
  <c r="AI103" i="6"/>
  <c r="AH103" i="6"/>
  <c r="AG103" i="6"/>
  <c r="AF103" i="6"/>
  <c r="AE103" i="6"/>
  <c r="AD103" i="6"/>
  <c r="AC103" i="6"/>
  <c r="AB103" i="6"/>
  <c r="AA103" i="6"/>
  <c r="AI102" i="6"/>
  <c r="AH102" i="6"/>
  <c r="AG102" i="6"/>
  <c r="AF102" i="6"/>
  <c r="AE102" i="6"/>
  <c r="AD102" i="6"/>
  <c r="AC102" i="6"/>
  <c r="AB102" i="6"/>
  <c r="AA102" i="6"/>
  <c r="AI101" i="6"/>
  <c r="AH101" i="6"/>
  <c r="AG101" i="6"/>
  <c r="AF101" i="6"/>
  <c r="AE101" i="6"/>
  <c r="AD101" i="6"/>
  <c r="AC101" i="6"/>
  <c r="AB101" i="6"/>
  <c r="AA101" i="6"/>
  <c r="AI100" i="6"/>
  <c r="AH100" i="6"/>
  <c r="AG100" i="6"/>
  <c r="AF100" i="6"/>
  <c r="AE100" i="6"/>
  <c r="AD100" i="6"/>
  <c r="AC100" i="6"/>
  <c r="AB100" i="6"/>
  <c r="AA100" i="6"/>
  <c r="AI99" i="6"/>
  <c r="AH99" i="6"/>
  <c r="AG99" i="6"/>
  <c r="AF99" i="6"/>
  <c r="AE99" i="6"/>
  <c r="AD99" i="6"/>
  <c r="AC99" i="6"/>
  <c r="AB99" i="6"/>
  <c r="AA99" i="6"/>
  <c r="AI98" i="6"/>
  <c r="AH98" i="6"/>
  <c r="AG98" i="6"/>
  <c r="AF98" i="6"/>
  <c r="AE98" i="6"/>
  <c r="AD98" i="6"/>
  <c r="AC98" i="6"/>
  <c r="AB98" i="6"/>
  <c r="AA98" i="6"/>
  <c r="AI97" i="6"/>
  <c r="AH97" i="6"/>
  <c r="AG97" i="6"/>
  <c r="AF97" i="6"/>
  <c r="AE97" i="6"/>
  <c r="AD97" i="6"/>
  <c r="AC97" i="6"/>
  <c r="AB97" i="6"/>
  <c r="AA97" i="6"/>
  <c r="AI96" i="6"/>
  <c r="AH96" i="6"/>
  <c r="AG96" i="6"/>
  <c r="AF96" i="6"/>
  <c r="AE96" i="6"/>
  <c r="AD96" i="6"/>
  <c r="AC96" i="6"/>
  <c r="AB96" i="6"/>
  <c r="AA96" i="6"/>
  <c r="AI95" i="6"/>
  <c r="AH95" i="6"/>
  <c r="AG95" i="6"/>
  <c r="AF95" i="6"/>
  <c r="AE95" i="6"/>
  <c r="AD95" i="6"/>
  <c r="AC95" i="6"/>
  <c r="AB95" i="6"/>
  <c r="AA95" i="6"/>
  <c r="AI94" i="6"/>
  <c r="AH94" i="6"/>
  <c r="AG94" i="6"/>
  <c r="AF94" i="6"/>
  <c r="AE94" i="6"/>
  <c r="AD94" i="6"/>
  <c r="AC94" i="6"/>
  <c r="AB94" i="6"/>
  <c r="AA94" i="6"/>
  <c r="AI93" i="6"/>
  <c r="AH93" i="6"/>
  <c r="AG93" i="6"/>
  <c r="AF93" i="6"/>
  <c r="AE93" i="6"/>
  <c r="AD93" i="6"/>
  <c r="AC93" i="6"/>
  <c r="AB93" i="6"/>
  <c r="AA93" i="6"/>
  <c r="AI92" i="6"/>
  <c r="AH92" i="6"/>
  <c r="AG92" i="6"/>
  <c r="AF92" i="6"/>
  <c r="AE92" i="6"/>
  <c r="AD92" i="6"/>
  <c r="AC92" i="6"/>
  <c r="AB92" i="6"/>
  <c r="AA92" i="6"/>
  <c r="AI91" i="6"/>
  <c r="AH91" i="6"/>
  <c r="AG91" i="6"/>
  <c r="AF91" i="6"/>
  <c r="AE91" i="6"/>
  <c r="AD91" i="6"/>
  <c r="AC91" i="6"/>
  <c r="AB91" i="6"/>
  <c r="AA91" i="6"/>
  <c r="AI90" i="6"/>
  <c r="AH90" i="6"/>
  <c r="AG90" i="6"/>
  <c r="AF90" i="6"/>
  <c r="AE90" i="6"/>
  <c r="AD90" i="6"/>
  <c r="AC90" i="6"/>
  <c r="AB90" i="6"/>
  <c r="AA90" i="6"/>
  <c r="AI89" i="6"/>
  <c r="AH89" i="6"/>
  <c r="AG89" i="6"/>
  <c r="AF89" i="6"/>
  <c r="AE89" i="6"/>
  <c r="AD89" i="6"/>
  <c r="AC89" i="6"/>
  <c r="AB89" i="6"/>
  <c r="AA89" i="6"/>
  <c r="AI88" i="6"/>
  <c r="AH88" i="6"/>
  <c r="AG88" i="6"/>
  <c r="AF88" i="6"/>
  <c r="AE88" i="6"/>
  <c r="AD88" i="6"/>
  <c r="AC88" i="6"/>
  <c r="AB88" i="6"/>
  <c r="AA88" i="6"/>
  <c r="AI87" i="6"/>
  <c r="AH87" i="6"/>
  <c r="AG87" i="6"/>
  <c r="AF87" i="6"/>
  <c r="AE87" i="6"/>
  <c r="AD87" i="6"/>
  <c r="AC87" i="6"/>
  <c r="AB87" i="6"/>
  <c r="AA87" i="6"/>
  <c r="AI86" i="6"/>
  <c r="AH86" i="6"/>
  <c r="AG86" i="6"/>
  <c r="AF86" i="6"/>
  <c r="AE86" i="6"/>
  <c r="AD86" i="6"/>
  <c r="AC86" i="6"/>
  <c r="AB86" i="6"/>
  <c r="AA86" i="6"/>
  <c r="AI85" i="6"/>
  <c r="AH85" i="6"/>
  <c r="AG85" i="6"/>
  <c r="AF85" i="6"/>
  <c r="AE85" i="6"/>
  <c r="AD85" i="6"/>
  <c r="AC85" i="6"/>
  <c r="AB85" i="6"/>
  <c r="AA85" i="6"/>
  <c r="AI84" i="6"/>
  <c r="AH84" i="6"/>
  <c r="AG84" i="6"/>
  <c r="AF84" i="6"/>
  <c r="AE84" i="6"/>
  <c r="AD84" i="6"/>
  <c r="AC84" i="6"/>
  <c r="AB84" i="6"/>
  <c r="AA84" i="6"/>
  <c r="AI83" i="6"/>
  <c r="AH83" i="6"/>
  <c r="AG83" i="6"/>
  <c r="AF83" i="6"/>
  <c r="AE83" i="6"/>
  <c r="AD83" i="6"/>
  <c r="AC83" i="6"/>
  <c r="AB83" i="6"/>
  <c r="AA83" i="6"/>
  <c r="AI82" i="6"/>
  <c r="AH82" i="6"/>
  <c r="AG82" i="6"/>
  <c r="AF82" i="6"/>
  <c r="AE82" i="6"/>
  <c r="AD82" i="6"/>
  <c r="AC82" i="6"/>
  <c r="AB82" i="6"/>
  <c r="AA82" i="6"/>
  <c r="AI81" i="6"/>
  <c r="AH81" i="6"/>
  <c r="AG81" i="6"/>
  <c r="AF81" i="6"/>
  <c r="AE81" i="6"/>
  <c r="AD81" i="6"/>
  <c r="AC81" i="6"/>
  <c r="AB81" i="6"/>
  <c r="AA81" i="6"/>
  <c r="AI80" i="6"/>
  <c r="AH80" i="6"/>
  <c r="AG80" i="6"/>
  <c r="AF80" i="6"/>
  <c r="AE80" i="6"/>
  <c r="AD80" i="6"/>
  <c r="AC80" i="6"/>
  <c r="AB80" i="6"/>
  <c r="AA80" i="6"/>
  <c r="AI79" i="6"/>
  <c r="AH79" i="6"/>
  <c r="AG79" i="6"/>
  <c r="AF79" i="6"/>
  <c r="AE79" i="6"/>
  <c r="AD79" i="6"/>
  <c r="AC79" i="6"/>
  <c r="AB79" i="6"/>
  <c r="AA79" i="6"/>
  <c r="AI78" i="6"/>
  <c r="AH78" i="6"/>
  <c r="AG78" i="6"/>
  <c r="AF78" i="6"/>
  <c r="AE78" i="6"/>
  <c r="AD78" i="6"/>
  <c r="AC78" i="6"/>
  <c r="AB78" i="6"/>
  <c r="AA78" i="6"/>
  <c r="AI77" i="6"/>
  <c r="AH77" i="6"/>
  <c r="AG77" i="6"/>
  <c r="AF77" i="6"/>
  <c r="AE77" i="6"/>
  <c r="AD77" i="6"/>
  <c r="AC77" i="6"/>
  <c r="AB77" i="6"/>
  <c r="AA77" i="6"/>
  <c r="AI76" i="6"/>
  <c r="AH76" i="6"/>
  <c r="AG76" i="6"/>
  <c r="AF76" i="6"/>
  <c r="AE76" i="6"/>
  <c r="AD76" i="6"/>
  <c r="AC76" i="6"/>
  <c r="AB76" i="6"/>
  <c r="AA76" i="6"/>
  <c r="AI75" i="6"/>
  <c r="AH75" i="6"/>
  <c r="AG75" i="6"/>
  <c r="AF75" i="6"/>
  <c r="AE75" i="6"/>
  <c r="AD75" i="6"/>
  <c r="AC75" i="6"/>
  <c r="AB75" i="6"/>
  <c r="AA75" i="6"/>
  <c r="AI74" i="6"/>
  <c r="AH74" i="6"/>
  <c r="AG74" i="6"/>
  <c r="AF74" i="6"/>
  <c r="AE74" i="6"/>
  <c r="AD74" i="6"/>
  <c r="AC74" i="6"/>
  <c r="AB74" i="6"/>
  <c r="AA74" i="6"/>
  <c r="AI73" i="6"/>
  <c r="AH73" i="6"/>
  <c r="AG73" i="6"/>
  <c r="AF73" i="6"/>
  <c r="AE73" i="6"/>
  <c r="AD73" i="6"/>
  <c r="AC73" i="6"/>
  <c r="AB73" i="6"/>
  <c r="AA73" i="6"/>
  <c r="AI72" i="6"/>
  <c r="AH72" i="6"/>
  <c r="AG72" i="6"/>
  <c r="AF72" i="6"/>
  <c r="AE72" i="6"/>
  <c r="AD72" i="6"/>
  <c r="AC72" i="6"/>
  <c r="AB72" i="6"/>
  <c r="AA72" i="6"/>
  <c r="AI71" i="6"/>
  <c r="AH71" i="6"/>
  <c r="AG71" i="6"/>
  <c r="AF71" i="6"/>
  <c r="AE71" i="6"/>
  <c r="AD71" i="6"/>
  <c r="AC71" i="6"/>
  <c r="AB71" i="6"/>
  <c r="AA71" i="6"/>
  <c r="AI70" i="6"/>
  <c r="AH70" i="6"/>
  <c r="AG70" i="6"/>
  <c r="AF70" i="6"/>
  <c r="AE70" i="6"/>
  <c r="AD70" i="6"/>
  <c r="AC70" i="6"/>
  <c r="AB70" i="6"/>
  <c r="AA70" i="6"/>
  <c r="AI69" i="6"/>
  <c r="AH69" i="6"/>
  <c r="AG69" i="6"/>
  <c r="AF69" i="6"/>
  <c r="AE69" i="6"/>
  <c r="AD69" i="6"/>
  <c r="AC69" i="6"/>
  <c r="AB69" i="6"/>
  <c r="AA69" i="6"/>
  <c r="AI68" i="6"/>
  <c r="AH68" i="6"/>
  <c r="AG68" i="6"/>
  <c r="AF68" i="6"/>
  <c r="AE68" i="6"/>
  <c r="AD68" i="6"/>
  <c r="AC68" i="6"/>
  <c r="AB68" i="6"/>
  <c r="AA68" i="6"/>
  <c r="AI67" i="6"/>
  <c r="AH67" i="6"/>
  <c r="AG67" i="6"/>
  <c r="AF67" i="6"/>
  <c r="AE67" i="6"/>
  <c r="AD67" i="6"/>
  <c r="AC67" i="6"/>
  <c r="AB67" i="6"/>
  <c r="AA67" i="6"/>
  <c r="AI66" i="6"/>
  <c r="AH66" i="6"/>
  <c r="AG66" i="6"/>
  <c r="AF66" i="6"/>
  <c r="AE66" i="6"/>
  <c r="AD66" i="6"/>
  <c r="AC66" i="6"/>
  <c r="AB66" i="6"/>
  <c r="AA66" i="6"/>
  <c r="AI65" i="6"/>
  <c r="AH65" i="6"/>
  <c r="AG65" i="6"/>
  <c r="AF65" i="6"/>
  <c r="AE65" i="6"/>
  <c r="AD65" i="6"/>
  <c r="AC65" i="6"/>
  <c r="AB65" i="6"/>
  <c r="AA65" i="6"/>
  <c r="AI64" i="6"/>
  <c r="AH64" i="6"/>
  <c r="AG64" i="6"/>
  <c r="AF64" i="6"/>
  <c r="AE64" i="6"/>
  <c r="AD64" i="6"/>
  <c r="AC64" i="6"/>
  <c r="AB64" i="6"/>
  <c r="AA64" i="6"/>
  <c r="AI63" i="6"/>
  <c r="AH63" i="6"/>
  <c r="AG63" i="6"/>
  <c r="AF63" i="6"/>
  <c r="AE63" i="6"/>
  <c r="AD63" i="6"/>
  <c r="AC63" i="6"/>
  <c r="AB63" i="6"/>
  <c r="AA63" i="6"/>
  <c r="AI62" i="6"/>
  <c r="AH62" i="6"/>
  <c r="AG62" i="6"/>
  <c r="AF62" i="6"/>
  <c r="AE62" i="6"/>
  <c r="AD62" i="6"/>
  <c r="AC62" i="6"/>
  <c r="AB62" i="6"/>
  <c r="AA62" i="6"/>
  <c r="AI61" i="6"/>
  <c r="AH61" i="6"/>
  <c r="AG61" i="6"/>
  <c r="AF61" i="6"/>
  <c r="AE61" i="6"/>
  <c r="AD61" i="6"/>
  <c r="AC61" i="6"/>
  <c r="AB61" i="6"/>
  <c r="AA61" i="6"/>
  <c r="AI60" i="6"/>
  <c r="AH60" i="6"/>
  <c r="AG60" i="6"/>
  <c r="AF60" i="6"/>
  <c r="AE60" i="6"/>
  <c r="AD60" i="6"/>
  <c r="AC60" i="6"/>
  <c r="AB60" i="6"/>
  <c r="AA60" i="6"/>
  <c r="AA7" i="6"/>
  <c r="AB7" i="6"/>
  <c r="AC7" i="6"/>
  <c r="AD7" i="6"/>
  <c r="AE7" i="6"/>
  <c r="AF7" i="6"/>
  <c r="AG7" i="6"/>
  <c r="AH7" i="6"/>
  <c r="AI7" i="6"/>
  <c r="AA8" i="6"/>
  <c r="AB8" i="6"/>
  <c r="AC8" i="6"/>
  <c r="AD8" i="6"/>
  <c r="AE8" i="6"/>
  <c r="AF8" i="6"/>
  <c r="AG8" i="6"/>
  <c r="AH8" i="6"/>
  <c r="AI8" i="6"/>
  <c r="AA9" i="6"/>
  <c r="AB9" i="6"/>
  <c r="AC9" i="6"/>
  <c r="AD9" i="6"/>
  <c r="AE9" i="6"/>
  <c r="AF9" i="6"/>
  <c r="AG9" i="6"/>
  <c r="AH9" i="6"/>
  <c r="AI9" i="6"/>
  <c r="AA10" i="6"/>
  <c r="AB10" i="6"/>
  <c r="AC10" i="6"/>
  <c r="AD10" i="6"/>
  <c r="AE10" i="6"/>
  <c r="AF10" i="6"/>
  <c r="AG10" i="6"/>
  <c r="AH10" i="6"/>
  <c r="AI10" i="6"/>
  <c r="AA11" i="6"/>
  <c r="AB11" i="6"/>
  <c r="AC11" i="6"/>
  <c r="AD11" i="6"/>
  <c r="AE11" i="6"/>
  <c r="AF11" i="6"/>
  <c r="AG11" i="6"/>
  <c r="AH11" i="6"/>
  <c r="AI11" i="6"/>
  <c r="AA12" i="6"/>
  <c r="AB12" i="6"/>
  <c r="AC12" i="6"/>
  <c r="AD12" i="6"/>
  <c r="AE12" i="6"/>
  <c r="AF12" i="6"/>
  <c r="AG12" i="6"/>
  <c r="AH12" i="6"/>
  <c r="AI12" i="6"/>
  <c r="AA13" i="6"/>
  <c r="AB13" i="6"/>
  <c r="AC13" i="6"/>
  <c r="AD13" i="6"/>
  <c r="AE13" i="6"/>
  <c r="AF13" i="6"/>
  <c r="AG13" i="6"/>
  <c r="AH13" i="6"/>
  <c r="AI13" i="6"/>
  <c r="AA14" i="6"/>
  <c r="AB14" i="6"/>
  <c r="AC14" i="6"/>
  <c r="AD14" i="6"/>
  <c r="AE14" i="6"/>
  <c r="AF14" i="6"/>
  <c r="AG14" i="6"/>
  <c r="AH14" i="6"/>
  <c r="AI14" i="6"/>
  <c r="AA15" i="6"/>
  <c r="AB15" i="6"/>
  <c r="AC15" i="6"/>
  <c r="AD15" i="6"/>
  <c r="AE15" i="6"/>
  <c r="AF15" i="6"/>
  <c r="AG15" i="6"/>
  <c r="AH15" i="6"/>
  <c r="AI15" i="6"/>
  <c r="AA16" i="6"/>
  <c r="AB16" i="6"/>
  <c r="AC16" i="6"/>
  <c r="AD16" i="6"/>
  <c r="AE16" i="6"/>
  <c r="AF16" i="6"/>
  <c r="AG16" i="6"/>
  <c r="AH16" i="6"/>
  <c r="AI16" i="6"/>
  <c r="AA17" i="6"/>
  <c r="AB17" i="6"/>
  <c r="AC17" i="6"/>
  <c r="AD17" i="6"/>
  <c r="AE17" i="6"/>
  <c r="AF17" i="6"/>
  <c r="AG17" i="6"/>
  <c r="AH17" i="6"/>
  <c r="AI17" i="6"/>
  <c r="AA18" i="6"/>
  <c r="AB18" i="6"/>
  <c r="AC18" i="6"/>
  <c r="AD18" i="6"/>
  <c r="AE18" i="6"/>
  <c r="AF18" i="6"/>
  <c r="AG18" i="6"/>
  <c r="AH18" i="6"/>
  <c r="AI18" i="6"/>
  <c r="AA19" i="6"/>
  <c r="AB19" i="6"/>
  <c r="AC19" i="6"/>
  <c r="AD19" i="6"/>
  <c r="AE19" i="6"/>
  <c r="AF19" i="6"/>
  <c r="AG19" i="6"/>
  <c r="AH19" i="6"/>
  <c r="AI19" i="6"/>
  <c r="AA20" i="6"/>
  <c r="AB20" i="6"/>
  <c r="AC20" i="6"/>
  <c r="AD20" i="6"/>
  <c r="AE20" i="6"/>
  <c r="AF20" i="6"/>
  <c r="AG20" i="6"/>
  <c r="AH20" i="6"/>
  <c r="AI20" i="6"/>
  <c r="AA21" i="6"/>
  <c r="AB21" i="6"/>
  <c r="AC21" i="6"/>
  <c r="AD21" i="6"/>
  <c r="AE21" i="6"/>
  <c r="AF21" i="6"/>
  <c r="AG21" i="6"/>
  <c r="AH21" i="6"/>
  <c r="AI21" i="6"/>
  <c r="AA22" i="6"/>
  <c r="AB22" i="6"/>
  <c r="AC22" i="6"/>
  <c r="AD22" i="6"/>
  <c r="AE22" i="6"/>
  <c r="AF22" i="6"/>
  <c r="AG22" i="6"/>
  <c r="AH22" i="6"/>
  <c r="AI22" i="6"/>
  <c r="AA23" i="6"/>
  <c r="AB23" i="6"/>
  <c r="AC23" i="6"/>
  <c r="AD23" i="6"/>
  <c r="AE23" i="6"/>
  <c r="AF23" i="6"/>
  <c r="AG23" i="6"/>
  <c r="AH23" i="6"/>
  <c r="AI23" i="6"/>
  <c r="AA24" i="6"/>
  <c r="AB24" i="6"/>
  <c r="AC24" i="6"/>
  <c r="AD24" i="6"/>
  <c r="AE24" i="6"/>
  <c r="AF24" i="6"/>
  <c r="AG24" i="6"/>
  <c r="AH24" i="6"/>
  <c r="AI24" i="6"/>
  <c r="AA25" i="6"/>
  <c r="AB25" i="6"/>
  <c r="AC25" i="6"/>
  <c r="AD25" i="6"/>
  <c r="AE25" i="6"/>
  <c r="AF25" i="6"/>
  <c r="AG25" i="6"/>
  <c r="AH25" i="6"/>
  <c r="AI25" i="6"/>
  <c r="AA26" i="6"/>
  <c r="AB26" i="6"/>
  <c r="AC26" i="6"/>
  <c r="AD26" i="6"/>
  <c r="AE26" i="6"/>
  <c r="AF26" i="6"/>
  <c r="AG26" i="6"/>
  <c r="AH26" i="6"/>
  <c r="AI26" i="6"/>
  <c r="AA27" i="6"/>
  <c r="AB27" i="6"/>
  <c r="AC27" i="6"/>
  <c r="AD27" i="6"/>
  <c r="AE27" i="6"/>
  <c r="AF27" i="6"/>
  <c r="AG27" i="6"/>
  <c r="AH27" i="6"/>
  <c r="AI27" i="6"/>
  <c r="AA28" i="6"/>
  <c r="AB28" i="6"/>
  <c r="AC28" i="6"/>
  <c r="AD28" i="6"/>
  <c r="AE28" i="6"/>
  <c r="AF28" i="6"/>
  <c r="AG28" i="6"/>
  <c r="AH28" i="6"/>
  <c r="AI28" i="6"/>
  <c r="AA29" i="6"/>
  <c r="AB29" i="6"/>
  <c r="AC29" i="6"/>
  <c r="AD29" i="6"/>
  <c r="AE29" i="6"/>
  <c r="AF29" i="6"/>
  <c r="AG29" i="6"/>
  <c r="AH29" i="6"/>
  <c r="AI29" i="6"/>
  <c r="AA30" i="6"/>
  <c r="AB30" i="6"/>
  <c r="AC30" i="6"/>
  <c r="AD30" i="6"/>
  <c r="AE30" i="6"/>
  <c r="AF30" i="6"/>
  <c r="AG30" i="6"/>
  <c r="AH30" i="6"/>
  <c r="AI30" i="6"/>
  <c r="AA31" i="6"/>
  <c r="AB31" i="6"/>
  <c r="AC31" i="6"/>
  <c r="AD31" i="6"/>
  <c r="AE31" i="6"/>
  <c r="AF31" i="6"/>
  <c r="AG31" i="6"/>
  <c r="AH31" i="6"/>
  <c r="AI31" i="6"/>
  <c r="AA32" i="6"/>
  <c r="AB32" i="6"/>
  <c r="AC32" i="6"/>
  <c r="AD32" i="6"/>
  <c r="AE32" i="6"/>
  <c r="AF32" i="6"/>
  <c r="AG32" i="6"/>
  <c r="AH32" i="6"/>
  <c r="AI32" i="6"/>
  <c r="AA33" i="6"/>
  <c r="AB33" i="6"/>
  <c r="AC33" i="6"/>
  <c r="AD33" i="6"/>
  <c r="AE33" i="6"/>
  <c r="AF33" i="6"/>
  <c r="AG33" i="6"/>
  <c r="AH33" i="6"/>
  <c r="AI33" i="6"/>
  <c r="AA34" i="6"/>
  <c r="AB34" i="6"/>
  <c r="AC34" i="6"/>
  <c r="AD34" i="6"/>
  <c r="AE34" i="6"/>
  <c r="AF34" i="6"/>
  <c r="AG34" i="6"/>
  <c r="AH34" i="6"/>
  <c r="AI34" i="6"/>
  <c r="AA35" i="6"/>
  <c r="AB35" i="6"/>
  <c r="AC35" i="6"/>
  <c r="AD35" i="6"/>
  <c r="AE35" i="6"/>
  <c r="AF35" i="6"/>
  <c r="AG35" i="6"/>
  <c r="AH35" i="6"/>
  <c r="AI35" i="6"/>
  <c r="AA36" i="6"/>
  <c r="AB36" i="6"/>
  <c r="AC36" i="6"/>
  <c r="AD36" i="6"/>
  <c r="AE36" i="6"/>
  <c r="AF36" i="6"/>
  <c r="AG36" i="6"/>
  <c r="AH36" i="6"/>
  <c r="AI36" i="6"/>
  <c r="AA37" i="6"/>
  <c r="AB37" i="6"/>
  <c r="AC37" i="6"/>
  <c r="AD37" i="6"/>
  <c r="AE37" i="6"/>
  <c r="AF37" i="6"/>
  <c r="AG37" i="6"/>
  <c r="AH37" i="6"/>
  <c r="AI37" i="6"/>
  <c r="AA38" i="6"/>
  <c r="AB38" i="6"/>
  <c r="AC38" i="6"/>
  <c r="AD38" i="6"/>
  <c r="AE38" i="6"/>
  <c r="AF38" i="6"/>
  <c r="AG38" i="6"/>
  <c r="AH38" i="6"/>
  <c r="AI38" i="6"/>
  <c r="AA39" i="6"/>
  <c r="AB39" i="6"/>
  <c r="AC39" i="6"/>
  <c r="AD39" i="6"/>
  <c r="AE39" i="6"/>
  <c r="AF39" i="6"/>
  <c r="AG39" i="6"/>
  <c r="AH39" i="6"/>
  <c r="AI39" i="6"/>
  <c r="AA40" i="6"/>
  <c r="AB40" i="6"/>
  <c r="AC40" i="6"/>
  <c r="AD40" i="6"/>
  <c r="AE40" i="6"/>
  <c r="AF40" i="6"/>
  <c r="AG40" i="6"/>
  <c r="AH40" i="6"/>
  <c r="AI40" i="6"/>
  <c r="AA41" i="6"/>
  <c r="AB41" i="6"/>
  <c r="AC41" i="6"/>
  <c r="AD41" i="6"/>
  <c r="AE41" i="6"/>
  <c r="AF41" i="6"/>
  <c r="AG41" i="6"/>
  <c r="AH41" i="6"/>
  <c r="AI41" i="6"/>
  <c r="AA42" i="6"/>
  <c r="AB42" i="6"/>
  <c r="AC42" i="6"/>
  <c r="AD42" i="6"/>
  <c r="AE42" i="6"/>
  <c r="AF42" i="6"/>
  <c r="AG42" i="6"/>
  <c r="AH42" i="6"/>
  <c r="AI42" i="6"/>
  <c r="AA43" i="6"/>
  <c r="AB43" i="6"/>
  <c r="AC43" i="6"/>
  <c r="AD43" i="6"/>
  <c r="AE43" i="6"/>
  <c r="AF43" i="6"/>
  <c r="AG43" i="6"/>
  <c r="AH43" i="6"/>
  <c r="AI43" i="6"/>
  <c r="AA44" i="6"/>
  <c r="AB44" i="6"/>
  <c r="AC44" i="6"/>
  <c r="AD44" i="6"/>
  <c r="AE44" i="6"/>
  <c r="AF44" i="6"/>
  <c r="AG44" i="6"/>
  <c r="AH44" i="6"/>
  <c r="AI44" i="6"/>
  <c r="AA45" i="6"/>
  <c r="AB45" i="6"/>
  <c r="AC45" i="6"/>
  <c r="AD45" i="6"/>
  <c r="AE45" i="6"/>
  <c r="AF45" i="6"/>
  <c r="AG45" i="6"/>
  <c r="AH45" i="6"/>
  <c r="AI45" i="6"/>
  <c r="AA46" i="6"/>
  <c r="AB46" i="6"/>
  <c r="AC46" i="6"/>
  <c r="AD46" i="6"/>
  <c r="AE46" i="6"/>
  <c r="AF46" i="6"/>
  <c r="AG46" i="6"/>
  <c r="AH46" i="6"/>
  <c r="AI46" i="6"/>
  <c r="AA47" i="6"/>
  <c r="AB47" i="6"/>
  <c r="AC47" i="6"/>
  <c r="AD47" i="6"/>
  <c r="AE47" i="6"/>
  <c r="AF47" i="6"/>
  <c r="AG47" i="6"/>
  <c r="AH47" i="6"/>
  <c r="AI47" i="6"/>
  <c r="AA48" i="6"/>
  <c r="AB48" i="6"/>
  <c r="AC48" i="6"/>
  <c r="AD48" i="6"/>
  <c r="AE48" i="6"/>
  <c r="AF48" i="6"/>
  <c r="AG48" i="6"/>
  <c r="AH48" i="6"/>
  <c r="AI48" i="6"/>
  <c r="AA49" i="6"/>
  <c r="AB49" i="6"/>
  <c r="AC49" i="6"/>
  <c r="AD49" i="6"/>
  <c r="AE49" i="6"/>
  <c r="AF49" i="6"/>
  <c r="AG49" i="6"/>
  <c r="AH49" i="6"/>
  <c r="AI49" i="6"/>
  <c r="AA50" i="6"/>
  <c r="AB50" i="6"/>
  <c r="AC50" i="6"/>
  <c r="AD50" i="6"/>
  <c r="AE50" i="6"/>
  <c r="AF50" i="6"/>
  <c r="AG50" i="6"/>
  <c r="AH50" i="6"/>
  <c r="AI50" i="6"/>
  <c r="AA51" i="6"/>
  <c r="AB51" i="6"/>
  <c r="AC51" i="6"/>
  <c r="AD51" i="6"/>
  <c r="AE51" i="6"/>
  <c r="AF51" i="6"/>
  <c r="AG51" i="6"/>
  <c r="AH51" i="6"/>
  <c r="AI51" i="6"/>
  <c r="AA52" i="6"/>
  <c r="AB52" i="6"/>
  <c r="AC52" i="6"/>
  <c r="AD52" i="6"/>
  <c r="AE52" i="6"/>
  <c r="AF52" i="6"/>
  <c r="AG52" i="6"/>
  <c r="AH52" i="6"/>
  <c r="AI52" i="6"/>
  <c r="AA53" i="6"/>
  <c r="AB53" i="6"/>
  <c r="AC53" i="6"/>
  <c r="AD53" i="6"/>
  <c r="AE53" i="6"/>
  <c r="AF53" i="6"/>
  <c r="AG53" i="6"/>
  <c r="AH53" i="6"/>
  <c r="AI53" i="6"/>
  <c r="AB6" i="6"/>
  <c r="AC6" i="6"/>
  <c r="AD6" i="6"/>
  <c r="AE6" i="6"/>
  <c r="AF6" i="6"/>
  <c r="AG6" i="6"/>
  <c r="AH6" i="6"/>
  <c r="AI6" i="6"/>
  <c r="AA6" i="6"/>
  <c r="M37" i="11" l="1"/>
  <c r="M21" i="11"/>
  <c r="M69" i="11" s="1"/>
  <c r="N83" i="11"/>
  <c r="N97" i="11"/>
  <c r="E83" i="11"/>
  <c r="E97" i="11"/>
  <c r="M83" i="11"/>
  <c r="M97" i="11"/>
  <c r="N9" i="10"/>
  <c r="N21" i="11"/>
  <c r="N69" i="11" s="1"/>
  <c r="N37" i="11"/>
  <c r="N53" i="11"/>
  <c r="AY590" i="6"/>
  <c r="AY578" i="6"/>
  <c r="AY566" i="6"/>
  <c r="AY554" i="6"/>
  <c r="AY589" i="6"/>
  <c r="AY577" i="6"/>
  <c r="AY565" i="6"/>
  <c r="AY553" i="6"/>
  <c r="AY588" i="6"/>
  <c r="AY576" i="6"/>
  <c r="AY564" i="6"/>
  <c r="AY552" i="6"/>
  <c r="AY587" i="6"/>
  <c r="AY575" i="6"/>
  <c r="AY563" i="6"/>
  <c r="AY551" i="6"/>
  <c r="AY586" i="6"/>
  <c r="AY574" i="6"/>
  <c r="AY562" i="6"/>
  <c r="AY550" i="6"/>
  <c r="AY585" i="6"/>
  <c r="AY573" i="6"/>
  <c r="AY561" i="6"/>
  <c r="AY549" i="6"/>
  <c r="AY584" i="6"/>
  <c r="AY572" i="6"/>
  <c r="AY560" i="6"/>
  <c r="AY548" i="6"/>
  <c r="AY583" i="6"/>
  <c r="AY571" i="6"/>
  <c r="AY559" i="6"/>
  <c r="AY547" i="6"/>
  <c r="AY582" i="6"/>
  <c r="AY570" i="6"/>
  <c r="AY558" i="6"/>
  <c r="AY593" i="6"/>
  <c r="AY581" i="6"/>
  <c r="AY569" i="6"/>
  <c r="AY557" i="6"/>
  <c r="AY592" i="6"/>
  <c r="AY580" i="6"/>
  <c r="AY568" i="6"/>
  <c r="AY556" i="6"/>
  <c r="AY591" i="6"/>
  <c r="AY579" i="6"/>
  <c r="AY567" i="6"/>
  <c r="AY555" i="6"/>
  <c r="F12" i="10"/>
  <c r="E87" i="10"/>
  <c r="D119" i="10"/>
  <c r="D120" i="10" s="1"/>
  <c r="C83" i="10"/>
  <c r="C88" i="10" s="1"/>
  <c r="D88" i="10" s="1"/>
  <c r="E88" i="10" s="1"/>
  <c r="F88" i="10" s="1"/>
  <c r="G88" i="10" s="1"/>
  <c r="H88" i="10" s="1"/>
  <c r="I88" i="10" s="1"/>
  <c r="J88" i="10" s="1"/>
  <c r="K88" i="10" s="1"/>
  <c r="L88" i="10" s="1"/>
  <c r="M88" i="10" s="1"/>
  <c r="N88" i="10" s="1"/>
  <c r="F10" i="10"/>
  <c r="E37" i="11"/>
  <c r="E53" i="11"/>
  <c r="F5" i="11"/>
  <c r="E21" i="11"/>
  <c r="E69" i="11" s="1"/>
  <c r="E13" i="10"/>
  <c r="F13" i="10" s="1"/>
  <c r="G13" i="10" s="1"/>
  <c r="H13" i="10" s="1"/>
  <c r="I13" i="10" s="1"/>
  <c r="J13" i="10" s="1"/>
  <c r="K13" i="10" s="1"/>
  <c r="L13" i="10" s="1"/>
  <c r="M13" i="10" s="1"/>
  <c r="N13" i="10" s="1"/>
  <c r="C16" i="10"/>
  <c r="D15" i="10"/>
  <c r="E15" i="10" s="1"/>
  <c r="F15" i="10" s="1"/>
  <c r="G15" i="10" s="1"/>
  <c r="H15" i="10" s="1"/>
  <c r="I15" i="10" s="1"/>
  <c r="J15" i="10" s="1"/>
  <c r="K15" i="10" s="1"/>
  <c r="L15" i="10" s="1"/>
  <c r="M15" i="10" s="1"/>
  <c r="N15" i="10" s="1"/>
  <c r="E14" i="10"/>
  <c r="F14" i="10" s="1"/>
  <c r="G14" i="10" s="1"/>
  <c r="H14" i="10" s="1"/>
  <c r="I14" i="10" s="1"/>
  <c r="J14" i="10" s="1"/>
  <c r="K14" i="10" s="1"/>
  <c r="L14" i="10" s="1"/>
  <c r="M14" i="10" s="1"/>
  <c r="N14" i="10" s="1"/>
  <c r="O7" i="6"/>
  <c r="P7" i="6"/>
  <c r="Q7" i="6"/>
  <c r="R7" i="6"/>
  <c r="S7" i="6"/>
  <c r="T7" i="6"/>
  <c r="U7" i="6"/>
  <c r="V7" i="6"/>
  <c r="W7" i="6"/>
  <c r="O8" i="6"/>
  <c r="P8" i="6"/>
  <c r="Q8" i="6"/>
  <c r="R8" i="6"/>
  <c r="S8" i="6"/>
  <c r="T8" i="6"/>
  <c r="U8" i="6"/>
  <c r="V8" i="6"/>
  <c r="W8" i="6"/>
  <c r="O9" i="6"/>
  <c r="P9" i="6"/>
  <c r="Q9" i="6"/>
  <c r="R9" i="6"/>
  <c r="S9" i="6"/>
  <c r="T9" i="6"/>
  <c r="U9" i="6"/>
  <c r="V9" i="6"/>
  <c r="W9" i="6"/>
  <c r="O10" i="6"/>
  <c r="P10" i="6"/>
  <c r="Q10" i="6"/>
  <c r="R10" i="6"/>
  <c r="S10" i="6"/>
  <c r="T10" i="6"/>
  <c r="U10" i="6"/>
  <c r="V10" i="6"/>
  <c r="W10" i="6"/>
  <c r="O11" i="6"/>
  <c r="P11" i="6"/>
  <c r="Q11" i="6"/>
  <c r="R11" i="6"/>
  <c r="S11" i="6"/>
  <c r="T11" i="6"/>
  <c r="U11" i="6"/>
  <c r="V11" i="6"/>
  <c r="W11" i="6"/>
  <c r="O12" i="6"/>
  <c r="P12" i="6"/>
  <c r="Q12" i="6"/>
  <c r="R12" i="6"/>
  <c r="S12" i="6"/>
  <c r="T12" i="6"/>
  <c r="U12" i="6"/>
  <c r="V12" i="6"/>
  <c r="W12" i="6"/>
  <c r="O13" i="6"/>
  <c r="P13" i="6"/>
  <c r="Q13" i="6"/>
  <c r="R13" i="6"/>
  <c r="S13" i="6"/>
  <c r="T13" i="6"/>
  <c r="U13" i="6"/>
  <c r="V13" i="6"/>
  <c r="W13" i="6"/>
  <c r="O14" i="6"/>
  <c r="P14" i="6"/>
  <c r="Q14" i="6"/>
  <c r="R14" i="6"/>
  <c r="S14" i="6"/>
  <c r="T14" i="6"/>
  <c r="U14" i="6"/>
  <c r="V14" i="6"/>
  <c r="W14" i="6"/>
  <c r="O15" i="6"/>
  <c r="P15" i="6"/>
  <c r="Q15" i="6"/>
  <c r="R15" i="6"/>
  <c r="S15" i="6"/>
  <c r="T15" i="6"/>
  <c r="U15" i="6"/>
  <c r="V15" i="6"/>
  <c r="W15" i="6"/>
  <c r="O16" i="6"/>
  <c r="P16" i="6"/>
  <c r="Q16" i="6"/>
  <c r="R16" i="6"/>
  <c r="S16" i="6"/>
  <c r="T16" i="6"/>
  <c r="U16" i="6"/>
  <c r="V16" i="6"/>
  <c r="W16" i="6"/>
  <c r="O17" i="6"/>
  <c r="P17" i="6"/>
  <c r="Q17" i="6"/>
  <c r="R17" i="6"/>
  <c r="S17" i="6"/>
  <c r="T17" i="6"/>
  <c r="U17" i="6"/>
  <c r="V17" i="6"/>
  <c r="W17" i="6"/>
  <c r="O18" i="6"/>
  <c r="P18" i="6"/>
  <c r="Q18" i="6"/>
  <c r="R18" i="6"/>
  <c r="S18" i="6"/>
  <c r="T18" i="6"/>
  <c r="U18" i="6"/>
  <c r="V18" i="6"/>
  <c r="W18" i="6"/>
  <c r="O19" i="6"/>
  <c r="P19" i="6"/>
  <c r="Q19" i="6"/>
  <c r="R19" i="6"/>
  <c r="S19" i="6"/>
  <c r="T19" i="6"/>
  <c r="U19" i="6"/>
  <c r="V19" i="6"/>
  <c r="W19" i="6"/>
  <c r="O20" i="6"/>
  <c r="P20" i="6"/>
  <c r="Q20" i="6"/>
  <c r="R20" i="6"/>
  <c r="S20" i="6"/>
  <c r="T20" i="6"/>
  <c r="U20" i="6"/>
  <c r="V20" i="6"/>
  <c r="W20" i="6"/>
  <c r="O21" i="6"/>
  <c r="P21" i="6"/>
  <c r="Q21" i="6"/>
  <c r="R21" i="6"/>
  <c r="S21" i="6"/>
  <c r="T21" i="6"/>
  <c r="U21" i="6"/>
  <c r="V21" i="6"/>
  <c r="W21" i="6"/>
  <c r="O22" i="6"/>
  <c r="P22" i="6"/>
  <c r="Q22" i="6"/>
  <c r="R22" i="6"/>
  <c r="S22" i="6"/>
  <c r="T22" i="6"/>
  <c r="U22" i="6"/>
  <c r="V22" i="6"/>
  <c r="W22" i="6"/>
  <c r="O23" i="6"/>
  <c r="P23" i="6"/>
  <c r="Q23" i="6"/>
  <c r="R23" i="6"/>
  <c r="S23" i="6"/>
  <c r="T23" i="6"/>
  <c r="U23" i="6"/>
  <c r="V23" i="6"/>
  <c r="W23" i="6"/>
  <c r="O24" i="6"/>
  <c r="P24" i="6"/>
  <c r="Q24" i="6"/>
  <c r="R24" i="6"/>
  <c r="S24" i="6"/>
  <c r="T24" i="6"/>
  <c r="U24" i="6"/>
  <c r="V24" i="6"/>
  <c r="W24" i="6"/>
  <c r="O25" i="6"/>
  <c r="P25" i="6"/>
  <c r="Q25" i="6"/>
  <c r="R25" i="6"/>
  <c r="S25" i="6"/>
  <c r="T25" i="6"/>
  <c r="U25" i="6"/>
  <c r="V25" i="6"/>
  <c r="W25" i="6"/>
  <c r="O26" i="6"/>
  <c r="P26" i="6"/>
  <c r="Q26" i="6"/>
  <c r="R26" i="6"/>
  <c r="S26" i="6"/>
  <c r="T26" i="6"/>
  <c r="U26" i="6"/>
  <c r="V26" i="6"/>
  <c r="W26" i="6"/>
  <c r="O27" i="6"/>
  <c r="P27" i="6"/>
  <c r="Q27" i="6"/>
  <c r="R27" i="6"/>
  <c r="S27" i="6"/>
  <c r="T27" i="6"/>
  <c r="U27" i="6"/>
  <c r="V27" i="6"/>
  <c r="W27" i="6"/>
  <c r="O28" i="6"/>
  <c r="P28" i="6"/>
  <c r="Q28" i="6"/>
  <c r="R28" i="6"/>
  <c r="S28" i="6"/>
  <c r="T28" i="6"/>
  <c r="U28" i="6"/>
  <c r="V28" i="6"/>
  <c r="W28" i="6"/>
  <c r="O29" i="6"/>
  <c r="P29" i="6"/>
  <c r="Q29" i="6"/>
  <c r="R29" i="6"/>
  <c r="S29" i="6"/>
  <c r="T29" i="6"/>
  <c r="U29" i="6"/>
  <c r="V29" i="6"/>
  <c r="W29" i="6"/>
  <c r="O30" i="6"/>
  <c r="P30" i="6"/>
  <c r="Q30" i="6"/>
  <c r="R30" i="6"/>
  <c r="S30" i="6"/>
  <c r="T30" i="6"/>
  <c r="U30" i="6"/>
  <c r="V30" i="6"/>
  <c r="W30" i="6"/>
  <c r="O31" i="6"/>
  <c r="P31" i="6"/>
  <c r="Q31" i="6"/>
  <c r="R31" i="6"/>
  <c r="S31" i="6"/>
  <c r="T31" i="6"/>
  <c r="U31" i="6"/>
  <c r="V31" i="6"/>
  <c r="W31" i="6"/>
  <c r="O32" i="6"/>
  <c r="P32" i="6"/>
  <c r="Q32" i="6"/>
  <c r="R32" i="6"/>
  <c r="S32" i="6"/>
  <c r="T32" i="6"/>
  <c r="U32" i="6"/>
  <c r="V32" i="6"/>
  <c r="W32" i="6"/>
  <c r="O33" i="6"/>
  <c r="P33" i="6"/>
  <c r="Q33" i="6"/>
  <c r="R33" i="6"/>
  <c r="S33" i="6"/>
  <c r="T33" i="6"/>
  <c r="U33" i="6"/>
  <c r="V33" i="6"/>
  <c r="W33" i="6"/>
  <c r="O34" i="6"/>
  <c r="P34" i="6"/>
  <c r="Q34" i="6"/>
  <c r="R34" i="6"/>
  <c r="S34" i="6"/>
  <c r="T34" i="6"/>
  <c r="U34" i="6"/>
  <c r="V34" i="6"/>
  <c r="W34" i="6"/>
  <c r="O35" i="6"/>
  <c r="P35" i="6"/>
  <c r="Q35" i="6"/>
  <c r="R35" i="6"/>
  <c r="S35" i="6"/>
  <c r="T35" i="6"/>
  <c r="U35" i="6"/>
  <c r="V35" i="6"/>
  <c r="W35" i="6"/>
  <c r="O36" i="6"/>
  <c r="P36" i="6"/>
  <c r="Q36" i="6"/>
  <c r="R36" i="6"/>
  <c r="S36" i="6"/>
  <c r="T36" i="6"/>
  <c r="U36" i="6"/>
  <c r="V36" i="6"/>
  <c r="W36" i="6"/>
  <c r="O37" i="6"/>
  <c r="P37" i="6"/>
  <c r="Q37" i="6"/>
  <c r="R37" i="6"/>
  <c r="S37" i="6"/>
  <c r="T37" i="6"/>
  <c r="U37" i="6"/>
  <c r="V37" i="6"/>
  <c r="W37" i="6"/>
  <c r="O38" i="6"/>
  <c r="P38" i="6"/>
  <c r="Q38" i="6"/>
  <c r="R38" i="6"/>
  <c r="S38" i="6"/>
  <c r="T38" i="6"/>
  <c r="U38" i="6"/>
  <c r="V38" i="6"/>
  <c r="W38" i="6"/>
  <c r="O39" i="6"/>
  <c r="P39" i="6"/>
  <c r="Q39" i="6"/>
  <c r="R39" i="6"/>
  <c r="S39" i="6"/>
  <c r="T39" i="6"/>
  <c r="U39" i="6"/>
  <c r="V39" i="6"/>
  <c r="W39" i="6"/>
  <c r="O40" i="6"/>
  <c r="P40" i="6"/>
  <c r="Q40" i="6"/>
  <c r="R40" i="6"/>
  <c r="S40" i="6"/>
  <c r="T40" i="6"/>
  <c r="U40" i="6"/>
  <c r="V40" i="6"/>
  <c r="W40" i="6"/>
  <c r="O41" i="6"/>
  <c r="P41" i="6"/>
  <c r="Q41" i="6"/>
  <c r="R41" i="6"/>
  <c r="S41" i="6"/>
  <c r="T41" i="6"/>
  <c r="U41" i="6"/>
  <c r="V41" i="6"/>
  <c r="W41" i="6"/>
  <c r="O42" i="6"/>
  <c r="P42" i="6"/>
  <c r="Q42" i="6"/>
  <c r="R42" i="6"/>
  <c r="S42" i="6"/>
  <c r="T42" i="6"/>
  <c r="U42" i="6"/>
  <c r="V42" i="6"/>
  <c r="W42" i="6"/>
  <c r="O43" i="6"/>
  <c r="P43" i="6"/>
  <c r="Q43" i="6"/>
  <c r="R43" i="6"/>
  <c r="S43" i="6"/>
  <c r="T43" i="6"/>
  <c r="U43" i="6"/>
  <c r="V43" i="6"/>
  <c r="W43" i="6"/>
  <c r="O44" i="6"/>
  <c r="P44" i="6"/>
  <c r="Q44" i="6"/>
  <c r="R44" i="6"/>
  <c r="S44" i="6"/>
  <c r="T44" i="6"/>
  <c r="U44" i="6"/>
  <c r="V44" i="6"/>
  <c r="W44" i="6"/>
  <c r="O45" i="6"/>
  <c r="P45" i="6"/>
  <c r="Q45" i="6"/>
  <c r="R45" i="6"/>
  <c r="S45" i="6"/>
  <c r="T45" i="6"/>
  <c r="U45" i="6"/>
  <c r="V45" i="6"/>
  <c r="W45" i="6"/>
  <c r="O46" i="6"/>
  <c r="P46" i="6"/>
  <c r="Q46" i="6"/>
  <c r="R46" i="6"/>
  <c r="S46" i="6"/>
  <c r="T46" i="6"/>
  <c r="U46" i="6"/>
  <c r="V46" i="6"/>
  <c r="W46" i="6"/>
  <c r="O47" i="6"/>
  <c r="P47" i="6"/>
  <c r="Q47" i="6"/>
  <c r="R47" i="6"/>
  <c r="S47" i="6"/>
  <c r="T47" i="6"/>
  <c r="U47" i="6"/>
  <c r="V47" i="6"/>
  <c r="W47" i="6"/>
  <c r="O48" i="6"/>
  <c r="P48" i="6"/>
  <c r="Q48" i="6"/>
  <c r="R48" i="6"/>
  <c r="S48" i="6"/>
  <c r="T48" i="6"/>
  <c r="U48" i="6"/>
  <c r="V48" i="6"/>
  <c r="W48" i="6"/>
  <c r="O49" i="6"/>
  <c r="P49" i="6"/>
  <c r="Q49" i="6"/>
  <c r="R49" i="6"/>
  <c r="S49" i="6"/>
  <c r="T49" i="6"/>
  <c r="U49" i="6"/>
  <c r="V49" i="6"/>
  <c r="W49" i="6"/>
  <c r="O50" i="6"/>
  <c r="P50" i="6"/>
  <c r="Q50" i="6"/>
  <c r="R50" i="6"/>
  <c r="S50" i="6"/>
  <c r="T50" i="6"/>
  <c r="U50" i="6"/>
  <c r="V50" i="6"/>
  <c r="W50" i="6"/>
  <c r="O51" i="6"/>
  <c r="P51" i="6"/>
  <c r="Q51" i="6"/>
  <c r="R51" i="6"/>
  <c r="S51" i="6"/>
  <c r="T51" i="6"/>
  <c r="U51" i="6"/>
  <c r="V51" i="6"/>
  <c r="W51" i="6"/>
  <c r="O52" i="6"/>
  <c r="P52" i="6"/>
  <c r="Q52" i="6"/>
  <c r="R52" i="6"/>
  <c r="S52" i="6"/>
  <c r="T52" i="6"/>
  <c r="U52" i="6"/>
  <c r="V52" i="6"/>
  <c r="W52" i="6"/>
  <c r="O53" i="6"/>
  <c r="P53" i="6"/>
  <c r="Q53" i="6"/>
  <c r="R53" i="6"/>
  <c r="S53" i="6"/>
  <c r="T53" i="6"/>
  <c r="U53" i="6"/>
  <c r="V53" i="6"/>
  <c r="W53" i="6"/>
  <c r="P6" i="6"/>
  <c r="Q6" i="6"/>
  <c r="R6" i="6"/>
  <c r="S6" i="6"/>
  <c r="T6" i="6"/>
  <c r="U6" i="6"/>
  <c r="V6" i="6"/>
  <c r="W6" i="6"/>
  <c r="O6" i="6"/>
  <c r="CE593" i="6"/>
  <c r="CD593" i="6"/>
  <c r="CC593" i="6"/>
  <c r="CB593" i="6"/>
  <c r="CA593" i="6"/>
  <c r="BZ593" i="6"/>
  <c r="BY593" i="6"/>
  <c r="BX593" i="6"/>
  <c r="O593" i="6"/>
  <c r="CE592" i="6"/>
  <c r="CD592" i="6"/>
  <c r="CC592" i="6"/>
  <c r="CB592" i="6"/>
  <c r="CA592" i="6"/>
  <c r="BZ592" i="6"/>
  <c r="BY592" i="6"/>
  <c r="BX592" i="6"/>
  <c r="O592" i="6"/>
  <c r="CE591" i="6"/>
  <c r="CD591" i="6"/>
  <c r="CC591" i="6"/>
  <c r="CB591" i="6"/>
  <c r="CA591" i="6"/>
  <c r="BZ591" i="6"/>
  <c r="BY591" i="6"/>
  <c r="BX591" i="6"/>
  <c r="O591" i="6"/>
  <c r="CE590" i="6"/>
  <c r="CD590" i="6"/>
  <c r="CC590" i="6"/>
  <c r="CB590" i="6"/>
  <c r="CA590" i="6"/>
  <c r="BZ590" i="6"/>
  <c r="BY590" i="6"/>
  <c r="BX590" i="6"/>
  <c r="O590" i="6"/>
  <c r="CE589" i="6"/>
  <c r="CD589" i="6"/>
  <c r="CC589" i="6"/>
  <c r="CB589" i="6"/>
  <c r="CA589" i="6"/>
  <c r="BZ589" i="6"/>
  <c r="BY589" i="6"/>
  <c r="BX589" i="6"/>
  <c r="O589" i="6"/>
  <c r="CE588" i="6"/>
  <c r="CD588" i="6"/>
  <c r="CC588" i="6"/>
  <c r="CB588" i="6"/>
  <c r="CA588" i="6"/>
  <c r="BZ588" i="6"/>
  <c r="BY588" i="6"/>
  <c r="BX588" i="6"/>
  <c r="O588" i="6"/>
  <c r="CE587" i="6"/>
  <c r="CD587" i="6"/>
  <c r="CC587" i="6"/>
  <c r="CB587" i="6"/>
  <c r="CA587" i="6"/>
  <c r="BZ587" i="6"/>
  <c r="BY587" i="6"/>
  <c r="BX587" i="6"/>
  <c r="O587" i="6"/>
  <c r="CE586" i="6"/>
  <c r="CD586" i="6"/>
  <c r="CC586" i="6"/>
  <c r="CB586" i="6"/>
  <c r="CA586" i="6"/>
  <c r="BZ586" i="6"/>
  <c r="BY586" i="6"/>
  <c r="BX586" i="6"/>
  <c r="O586" i="6"/>
  <c r="CE585" i="6"/>
  <c r="CD585" i="6"/>
  <c r="CC585" i="6"/>
  <c r="CB585" i="6"/>
  <c r="CA585" i="6"/>
  <c r="BZ585" i="6"/>
  <c r="BY585" i="6"/>
  <c r="BX585" i="6"/>
  <c r="O585" i="6"/>
  <c r="CE584" i="6"/>
  <c r="CD584" i="6"/>
  <c r="CC584" i="6"/>
  <c r="CB584" i="6"/>
  <c r="CA584" i="6"/>
  <c r="BZ584" i="6"/>
  <c r="BY584" i="6"/>
  <c r="BX584" i="6"/>
  <c r="O584" i="6"/>
  <c r="CE583" i="6"/>
  <c r="CD583" i="6"/>
  <c r="CC583" i="6"/>
  <c r="CB583" i="6"/>
  <c r="CA583" i="6"/>
  <c r="BZ583" i="6"/>
  <c r="BY583" i="6"/>
  <c r="BX583" i="6"/>
  <c r="O583" i="6"/>
  <c r="CE582" i="6"/>
  <c r="CD582" i="6"/>
  <c r="CC582" i="6"/>
  <c r="CB582" i="6"/>
  <c r="CA582" i="6"/>
  <c r="BZ582" i="6"/>
  <c r="BY582" i="6"/>
  <c r="BX582" i="6"/>
  <c r="O582" i="6"/>
  <c r="CE581" i="6"/>
  <c r="CD581" i="6"/>
  <c r="CC581" i="6"/>
  <c r="CB581" i="6"/>
  <c r="CA581" i="6"/>
  <c r="BZ581" i="6"/>
  <c r="BY581" i="6"/>
  <c r="BX581" i="6"/>
  <c r="O581" i="6"/>
  <c r="CE580" i="6"/>
  <c r="CD580" i="6"/>
  <c r="CC580" i="6"/>
  <c r="CB580" i="6"/>
  <c r="CA580" i="6"/>
  <c r="BZ580" i="6"/>
  <c r="BY580" i="6"/>
  <c r="BX580" i="6"/>
  <c r="O580" i="6"/>
  <c r="CE579" i="6"/>
  <c r="CD579" i="6"/>
  <c r="CC579" i="6"/>
  <c r="CB579" i="6"/>
  <c r="CA579" i="6"/>
  <c r="BZ579" i="6"/>
  <c r="BY579" i="6"/>
  <c r="BX579" i="6"/>
  <c r="O579" i="6"/>
  <c r="CE578" i="6"/>
  <c r="CD578" i="6"/>
  <c r="CC578" i="6"/>
  <c r="CB578" i="6"/>
  <c r="CA578" i="6"/>
  <c r="BZ578" i="6"/>
  <c r="BY578" i="6"/>
  <c r="BX578" i="6"/>
  <c r="O578" i="6"/>
  <c r="CE577" i="6"/>
  <c r="CD577" i="6"/>
  <c r="CC577" i="6"/>
  <c r="CB577" i="6"/>
  <c r="CA577" i="6"/>
  <c r="BZ577" i="6"/>
  <c r="BY577" i="6"/>
  <c r="BX577" i="6"/>
  <c r="O577" i="6"/>
  <c r="CE576" i="6"/>
  <c r="CD576" i="6"/>
  <c r="CC576" i="6"/>
  <c r="CB576" i="6"/>
  <c r="CA576" i="6"/>
  <c r="BZ576" i="6"/>
  <c r="BY576" i="6"/>
  <c r="BX576" i="6"/>
  <c r="O576" i="6"/>
  <c r="CE575" i="6"/>
  <c r="CD575" i="6"/>
  <c r="CC575" i="6"/>
  <c r="CB575" i="6"/>
  <c r="CA575" i="6"/>
  <c r="BZ575" i="6"/>
  <c r="BY575" i="6"/>
  <c r="BX575" i="6"/>
  <c r="O575" i="6"/>
  <c r="CE574" i="6"/>
  <c r="CD574" i="6"/>
  <c r="CC574" i="6"/>
  <c r="CB574" i="6"/>
  <c r="CA574" i="6"/>
  <c r="BZ574" i="6"/>
  <c r="BY574" i="6"/>
  <c r="BX574" i="6"/>
  <c r="O574" i="6"/>
  <c r="CE573" i="6"/>
  <c r="CD573" i="6"/>
  <c r="CC573" i="6"/>
  <c r="CB573" i="6"/>
  <c r="CA573" i="6"/>
  <c r="BZ573" i="6"/>
  <c r="BY573" i="6"/>
  <c r="BX573" i="6"/>
  <c r="O573" i="6"/>
  <c r="CE572" i="6"/>
  <c r="CD572" i="6"/>
  <c r="CC572" i="6"/>
  <c r="CB572" i="6"/>
  <c r="CA572" i="6"/>
  <c r="BZ572" i="6"/>
  <c r="BY572" i="6"/>
  <c r="BX572" i="6"/>
  <c r="O572" i="6"/>
  <c r="CE571" i="6"/>
  <c r="CD571" i="6"/>
  <c r="CC571" i="6"/>
  <c r="CB571" i="6"/>
  <c r="CA571" i="6"/>
  <c r="BZ571" i="6"/>
  <c r="BY571" i="6"/>
  <c r="BX571" i="6"/>
  <c r="O571" i="6"/>
  <c r="CE570" i="6"/>
  <c r="CD570" i="6"/>
  <c r="CC570" i="6"/>
  <c r="CB570" i="6"/>
  <c r="CA570" i="6"/>
  <c r="BZ570" i="6"/>
  <c r="BY570" i="6"/>
  <c r="BX570" i="6"/>
  <c r="O570" i="6"/>
  <c r="CE569" i="6"/>
  <c r="CD569" i="6"/>
  <c r="CC569" i="6"/>
  <c r="CB569" i="6"/>
  <c r="CA569" i="6"/>
  <c r="BZ569" i="6"/>
  <c r="BY569" i="6"/>
  <c r="BX569" i="6"/>
  <c r="O569" i="6"/>
  <c r="CE568" i="6"/>
  <c r="CD568" i="6"/>
  <c r="CC568" i="6"/>
  <c r="CB568" i="6"/>
  <c r="CA568" i="6"/>
  <c r="BZ568" i="6"/>
  <c r="BY568" i="6"/>
  <c r="BX568" i="6"/>
  <c r="O568" i="6"/>
  <c r="CE567" i="6"/>
  <c r="CD567" i="6"/>
  <c r="CC567" i="6"/>
  <c r="CB567" i="6"/>
  <c r="CA567" i="6"/>
  <c r="BZ567" i="6"/>
  <c r="BY567" i="6"/>
  <c r="BX567" i="6"/>
  <c r="O567" i="6"/>
  <c r="CE566" i="6"/>
  <c r="CD566" i="6"/>
  <c r="CC566" i="6"/>
  <c r="CB566" i="6"/>
  <c r="CA566" i="6"/>
  <c r="BZ566" i="6"/>
  <c r="BY566" i="6"/>
  <c r="BX566" i="6"/>
  <c r="O566" i="6"/>
  <c r="CE565" i="6"/>
  <c r="CD565" i="6"/>
  <c r="CC565" i="6"/>
  <c r="CB565" i="6"/>
  <c r="CA565" i="6"/>
  <c r="BZ565" i="6"/>
  <c r="BY565" i="6"/>
  <c r="BX565" i="6"/>
  <c r="O565" i="6"/>
  <c r="CE564" i="6"/>
  <c r="CD564" i="6"/>
  <c r="CC564" i="6"/>
  <c r="CB564" i="6"/>
  <c r="CA564" i="6"/>
  <c r="BZ564" i="6"/>
  <c r="BY564" i="6"/>
  <c r="BX564" i="6"/>
  <c r="O564" i="6"/>
  <c r="CE563" i="6"/>
  <c r="CD563" i="6"/>
  <c r="CC563" i="6"/>
  <c r="CB563" i="6"/>
  <c r="CA563" i="6"/>
  <c r="BZ563" i="6"/>
  <c r="BY563" i="6"/>
  <c r="BX563" i="6"/>
  <c r="O563" i="6"/>
  <c r="CE562" i="6"/>
  <c r="CD562" i="6"/>
  <c r="CC562" i="6"/>
  <c r="CB562" i="6"/>
  <c r="CA562" i="6"/>
  <c r="BZ562" i="6"/>
  <c r="BY562" i="6"/>
  <c r="BX562" i="6"/>
  <c r="O562" i="6"/>
  <c r="CE561" i="6"/>
  <c r="CD561" i="6"/>
  <c r="CC561" i="6"/>
  <c r="CB561" i="6"/>
  <c r="CA561" i="6"/>
  <c r="BZ561" i="6"/>
  <c r="BY561" i="6"/>
  <c r="BX561" i="6"/>
  <c r="O561" i="6"/>
  <c r="CE560" i="6"/>
  <c r="CD560" i="6"/>
  <c r="CC560" i="6"/>
  <c r="CB560" i="6"/>
  <c r="CA560" i="6"/>
  <c r="BZ560" i="6"/>
  <c r="BY560" i="6"/>
  <c r="BX560" i="6"/>
  <c r="O560" i="6"/>
  <c r="CE559" i="6"/>
  <c r="CD559" i="6"/>
  <c r="CC559" i="6"/>
  <c r="CB559" i="6"/>
  <c r="CA559" i="6"/>
  <c r="BZ559" i="6"/>
  <c r="BY559" i="6"/>
  <c r="BX559" i="6"/>
  <c r="O559" i="6"/>
  <c r="CE558" i="6"/>
  <c r="CD558" i="6"/>
  <c r="CC558" i="6"/>
  <c r="CB558" i="6"/>
  <c r="CA558" i="6"/>
  <c r="BZ558" i="6"/>
  <c r="BY558" i="6"/>
  <c r="BX558" i="6"/>
  <c r="O558" i="6"/>
  <c r="CE557" i="6"/>
  <c r="CD557" i="6"/>
  <c r="CC557" i="6"/>
  <c r="CB557" i="6"/>
  <c r="CA557" i="6"/>
  <c r="BZ557" i="6"/>
  <c r="BY557" i="6"/>
  <c r="BX557" i="6"/>
  <c r="O557" i="6"/>
  <c r="CE556" i="6"/>
  <c r="CD556" i="6"/>
  <c r="CC556" i="6"/>
  <c r="CB556" i="6"/>
  <c r="CA556" i="6"/>
  <c r="BZ556" i="6"/>
  <c r="BY556" i="6"/>
  <c r="BX556" i="6"/>
  <c r="O556" i="6"/>
  <c r="CE555" i="6"/>
  <c r="CD555" i="6"/>
  <c r="CC555" i="6"/>
  <c r="CB555" i="6"/>
  <c r="CA555" i="6"/>
  <c r="BZ555" i="6"/>
  <c r="BY555" i="6"/>
  <c r="BX555" i="6"/>
  <c r="O555" i="6"/>
  <c r="CE554" i="6"/>
  <c r="CD554" i="6"/>
  <c r="CC554" i="6"/>
  <c r="CB554" i="6"/>
  <c r="CA554" i="6"/>
  <c r="BZ554" i="6"/>
  <c r="BY554" i="6"/>
  <c r="BX554" i="6"/>
  <c r="O554" i="6"/>
  <c r="CE553" i="6"/>
  <c r="CD553" i="6"/>
  <c r="CC553" i="6"/>
  <c r="CB553" i="6"/>
  <c r="CA553" i="6"/>
  <c r="BZ553" i="6"/>
  <c r="BY553" i="6"/>
  <c r="BX553" i="6"/>
  <c r="O553" i="6"/>
  <c r="CE552" i="6"/>
  <c r="CD552" i="6"/>
  <c r="CC552" i="6"/>
  <c r="CB552" i="6"/>
  <c r="CA552" i="6"/>
  <c r="BZ552" i="6"/>
  <c r="BY552" i="6"/>
  <c r="BX552" i="6"/>
  <c r="O552" i="6"/>
  <c r="CE551" i="6"/>
  <c r="CD551" i="6"/>
  <c r="CC551" i="6"/>
  <c r="CB551" i="6"/>
  <c r="CA551" i="6"/>
  <c r="BZ551" i="6"/>
  <c r="BY551" i="6"/>
  <c r="BX551" i="6"/>
  <c r="O551" i="6"/>
  <c r="CE550" i="6"/>
  <c r="CD550" i="6"/>
  <c r="CC550" i="6"/>
  <c r="CB550" i="6"/>
  <c r="CA550" i="6"/>
  <c r="BZ550" i="6"/>
  <c r="BY550" i="6"/>
  <c r="BX550" i="6"/>
  <c r="O550" i="6"/>
  <c r="CE549" i="6"/>
  <c r="CD549" i="6"/>
  <c r="CC549" i="6"/>
  <c r="CB549" i="6"/>
  <c r="CA549" i="6"/>
  <c r="BZ549" i="6"/>
  <c r="BY549" i="6"/>
  <c r="BX549" i="6"/>
  <c r="O549" i="6"/>
  <c r="CE548" i="6"/>
  <c r="CD548" i="6"/>
  <c r="CC548" i="6"/>
  <c r="CB548" i="6"/>
  <c r="CA548" i="6"/>
  <c r="BZ548" i="6"/>
  <c r="BY548" i="6"/>
  <c r="BX548" i="6"/>
  <c r="O548" i="6"/>
  <c r="CE547" i="6"/>
  <c r="CD547" i="6"/>
  <c r="CC547" i="6"/>
  <c r="CB547" i="6"/>
  <c r="CA547" i="6"/>
  <c r="BZ547" i="6"/>
  <c r="BY547" i="6"/>
  <c r="BX547" i="6"/>
  <c r="O547" i="6"/>
  <c r="CE546" i="6"/>
  <c r="CD546" i="6"/>
  <c r="CC546" i="6"/>
  <c r="CB546" i="6"/>
  <c r="CA546" i="6"/>
  <c r="BZ546" i="6"/>
  <c r="BY546" i="6"/>
  <c r="BX546" i="6"/>
  <c r="BW546" i="6"/>
  <c r="CE539" i="6"/>
  <c r="CD539" i="6"/>
  <c r="CC539" i="6"/>
  <c r="CB539" i="6"/>
  <c r="CA539" i="6"/>
  <c r="BZ539" i="6"/>
  <c r="BY539" i="6"/>
  <c r="BX539" i="6"/>
  <c r="BW539" i="6"/>
  <c r="CE538" i="6"/>
  <c r="CD538" i="6"/>
  <c r="CC538" i="6"/>
  <c r="CB538" i="6"/>
  <c r="CA538" i="6"/>
  <c r="BZ538" i="6"/>
  <c r="BY538" i="6"/>
  <c r="BX538" i="6"/>
  <c r="BW538" i="6"/>
  <c r="CE537" i="6"/>
  <c r="CD537" i="6"/>
  <c r="CC537" i="6"/>
  <c r="CB537" i="6"/>
  <c r="CA537" i="6"/>
  <c r="BZ537" i="6"/>
  <c r="BY537" i="6"/>
  <c r="BX537" i="6"/>
  <c r="BW537" i="6"/>
  <c r="CE536" i="6"/>
  <c r="CD536" i="6"/>
  <c r="CC536" i="6"/>
  <c r="CB536" i="6"/>
  <c r="CA536" i="6"/>
  <c r="BZ536" i="6"/>
  <c r="BY536" i="6"/>
  <c r="BX536" i="6"/>
  <c r="BW536" i="6"/>
  <c r="CE535" i="6"/>
  <c r="CD535" i="6"/>
  <c r="CC535" i="6"/>
  <c r="CB535" i="6"/>
  <c r="CA535" i="6"/>
  <c r="BZ535" i="6"/>
  <c r="BY535" i="6"/>
  <c r="BX535" i="6"/>
  <c r="BW535" i="6"/>
  <c r="CE534" i="6"/>
  <c r="CD534" i="6"/>
  <c r="CC534" i="6"/>
  <c r="CB534" i="6"/>
  <c r="CA534" i="6"/>
  <c r="BZ534" i="6"/>
  <c r="BY534" i="6"/>
  <c r="BX534" i="6"/>
  <c r="BW534" i="6"/>
  <c r="CE533" i="6"/>
  <c r="CD533" i="6"/>
  <c r="CC533" i="6"/>
  <c r="CB533" i="6"/>
  <c r="CA533" i="6"/>
  <c r="BZ533" i="6"/>
  <c r="BY533" i="6"/>
  <c r="BX533" i="6"/>
  <c r="BW533" i="6"/>
  <c r="CE532" i="6"/>
  <c r="CD532" i="6"/>
  <c r="CC532" i="6"/>
  <c r="CB532" i="6"/>
  <c r="CA532" i="6"/>
  <c r="BZ532" i="6"/>
  <c r="BY532" i="6"/>
  <c r="BX532" i="6"/>
  <c r="BW532" i="6"/>
  <c r="CE531" i="6"/>
  <c r="CD531" i="6"/>
  <c r="CC531" i="6"/>
  <c r="CB531" i="6"/>
  <c r="CA531" i="6"/>
  <c r="BZ531" i="6"/>
  <c r="BY531" i="6"/>
  <c r="BX531" i="6"/>
  <c r="BW531" i="6"/>
  <c r="CE530" i="6"/>
  <c r="CD530" i="6"/>
  <c r="CC530" i="6"/>
  <c r="CB530" i="6"/>
  <c r="CA530" i="6"/>
  <c r="BZ530" i="6"/>
  <c r="BY530" i="6"/>
  <c r="BX530" i="6"/>
  <c r="BW530" i="6"/>
  <c r="CE529" i="6"/>
  <c r="CD529" i="6"/>
  <c r="CC529" i="6"/>
  <c r="CB529" i="6"/>
  <c r="CA529" i="6"/>
  <c r="BZ529" i="6"/>
  <c r="BY529" i="6"/>
  <c r="BX529" i="6"/>
  <c r="BW529" i="6"/>
  <c r="CE528" i="6"/>
  <c r="CD528" i="6"/>
  <c r="CC528" i="6"/>
  <c r="CB528" i="6"/>
  <c r="CA528" i="6"/>
  <c r="BZ528" i="6"/>
  <c r="BY528" i="6"/>
  <c r="BX528" i="6"/>
  <c r="BW528" i="6"/>
  <c r="CE527" i="6"/>
  <c r="CD527" i="6"/>
  <c r="CC527" i="6"/>
  <c r="CB527" i="6"/>
  <c r="CA527" i="6"/>
  <c r="BZ527" i="6"/>
  <c r="BY527" i="6"/>
  <c r="BX527" i="6"/>
  <c r="BW527" i="6"/>
  <c r="CE526" i="6"/>
  <c r="CD526" i="6"/>
  <c r="CC526" i="6"/>
  <c r="CB526" i="6"/>
  <c r="CA526" i="6"/>
  <c r="BZ526" i="6"/>
  <c r="BY526" i="6"/>
  <c r="BX526" i="6"/>
  <c r="BW526" i="6"/>
  <c r="CE525" i="6"/>
  <c r="CD525" i="6"/>
  <c r="CC525" i="6"/>
  <c r="CB525" i="6"/>
  <c r="CA525" i="6"/>
  <c r="BZ525" i="6"/>
  <c r="BY525" i="6"/>
  <c r="BX525" i="6"/>
  <c r="BW525" i="6"/>
  <c r="CE524" i="6"/>
  <c r="CD524" i="6"/>
  <c r="CC524" i="6"/>
  <c r="CB524" i="6"/>
  <c r="CA524" i="6"/>
  <c r="BZ524" i="6"/>
  <c r="BY524" i="6"/>
  <c r="BX524" i="6"/>
  <c r="BW524" i="6"/>
  <c r="CE523" i="6"/>
  <c r="CD523" i="6"/>
  <c r="CC523" i="6"/>
  <c r="CB523" i="6"/>
  <c r="CA523" i="6"/>
  <c r="BZ523" i="6"/>
  <c r="BY523" i="6"/>
  <c r="BX523" i="6"/>
  <c r="BW523" i="6"/>
  <c r="CE522" i="6"/>
  <c r="CD522" i="6"/>
  <c r="CC522" i="6"/>
  <c r="CB522" i="6"/>
  <c r="CA522" i="6"/>
  <c r="BZ522" i="6"/>
  <c r="BY522" i="6"/>
  <c r="BX522" i="6"/>
  <c r="BW522" i="6"/>
  <c r="CE521" i="6"/>
  <c r="CD521" i="6"/>
  <c r="CC521" i="6"/>
  <c r="CB521" i="6"/>
  <c r="CA521" i="6"/>
  <c r="BZ521" i="6"/>
  <c r="BY521" i="6"/>
  <c r="BX521" i="6"/>
  <c r="BW521" i="6"/>
  <c r="CE520" i="6"/>
  <c r="CD520" i="6"/>
  <c r="CC520" i="6"/>
  <c r="CB520" i="6"/>
  <c r="CA520" i="6"/>
  <c r="BZ520" i="6"/>
  <c r="BY520" i="6"/>
  <c r="BX520" i="6"/>
  <c r="BW520" i="6"/>
  <c r="CE519" i="6"/>
  <c r="CD519" i="6"/>
  <c r="CC519" i="6"/>
  <c r="CB519" i="6"/>
  <c r="CA519" i="6"/>
  <c r="BZ519" i="6"/>
  <c r="BY519" i="6"/>
  <c r="BX519" i="6"/>
  <c r="BW519" i="6"/>
  <c r="CE518" i="6"/>
  <c r="CD518" i="6"/>
  <c r="CC518" i="6"/>
  <c r="CB518" i="6"/>
  <c r="CA518" i="6"/>
  <c r="BZ518" i="6"/>
  <c r="BY518" i="6"/>
  <c r="BX518" i="6"/>
  <c r="BW518" i="6"/>
  <c r="CE517" i="6"/>
  <c r="CD517" i="6"/>
  <c r="CC517" i="6"/>
  <c r="CB517" i="6"/>
  <c r="CA517" i="6"/>
  <c r="BZ517" i="6"/>
  <c r="BY517" i="6"/>
  <c r="BX517" i="6"/>
  <c r="BW517" i="6"/>
  <c r="CE516" i="6"/>
  <c r="CD516" i="6"/>
  <c r="CC516" i="6"/>
  <c r="CB516" i="6"/>
  <c r="CA516" i="6"/>
  <c r="BZ516" i="6"/>
  <c r="BY516" i="6"/>
  <c r="BX516" i="6"/>
  <c r="BW516" i="6"/>
  <c r="CE515" i="6"/>
  <c r="CD515" i="6"/>
  <c r="CC515" i="6"/>
  <c r="CB515" i="6"/>
  <c r="CA515" i="6"/>
  <c r="BZ515" i="6"/>
  <c r="BY515" i="6"/>
  <c r="BX515" i="6"/>
  <c r="BW515" i="6"/>
  <c r="CE514" i="6"/>
  <c r="CD514" i="6"/>
  <c r="CC514" i="6"/>
  <c r="CB514" i="6"/>
  <c r="CA514" i="6"/>
  <c r="BZ514" i="6"/>
  <c r="BY514" i="6"/>
  <c r="BX514" i="6"/>
  <c r="BW514" i="6"/>
  <c r="CE513" i="6"/>
  <c r="CD513" i="6"/>
  <c r="CC513" i="6"/>
  <c r="CB513" i="6"/>
  <c r="CA513" i="6"/>
  <c r="BZ513" i="6"/>
  <c r="BY513" i="6"/>
  <c r="BX513" i="6"/>
  <c r="BW513" i="6"/>
  <c r="CE512" i="6"/>
  <c r="CD512" i="6"/>
  <c r="CC512" i="6"/>
  <c r="CB512" i="6"/>
  <c r="CA512" i="6"/>
  <c r="BZ512" i="6"/>
  <c r="BY512" i="6"/>
  <c r="BX512" i="6"/>
  <c r="BW512" i="6"/>
  <c r="CE511" i="6"/>
  <c r="CD511" i="6"/>
  <c r="CC511" i="6"/>
  <c r="CB511" i="6"/>
  <c r="CA511" i="6"/>
  <c r="BZ511" i="6"/>
  <c r="BY511" i="6"/>
  <c r="BX511" i="6"/>
  <c r="BW511" i="6"/>
  <c r="CE510" i="6"/>
  <c r="CD510" i="6"/>
  <c r="CC510" i="6"/>
  <c r="CB510" i="6"/>
  <c r="CA510" i="6"/>
  <c r="BZ510" i="6"/>
  <c r="BY510" i="6"/>
  <c r="BX510" i="6"/>
  <c r="BW510" i="6"/>
  <c r="CE509" i="6"/>
  <c r="CD509" i="6"/>
  <c r="CC509" i="6"/>
  <c r="CB509" i="6"/>
  <c r="CA509" i="6"/>
  <c r="BZ509" i="6"/>
  <c r="BY509" i="6"/>
  <c r="BX509" i="6"/>
  <c r="BW509" i="6"/>
  <c r="CE508" i="6"/>
  <c r="CD508" i="6"/>
  <c r="CC508" i="6"/>
  <c r="CB508" i="6"/>
  <c r="CA508" i="6"/>
  <c r="BZ508" i="6"/>
  <c r="BY508" i="6"/>
  <c r="BX508" i="6"/>
  <c r="BW508" i="6"/>
  <c r="CE507" i="6"/>
  <c r="CD507" i="6"/>
  <c r="CC507" i="6"/>
  <c r="CB507" i="6"/>
  <c r="CA507" i="6"/>
  <c r="BZ507" i="6"/>
  <c r="BY507" i="6"/>
  <c r="BX507" i="6"/>
  <c r="BW507" i="6"/>
  <c r="CE506" i="6"/>
  <c r="CD506" i="6"/>
  <c r="CC506" i="6"/>
  <c r="CB506" i="6"/>
  <c r="CA506" i="6"/>
  <c r="BZ506" i="6"/>
  <c r="BY506" i="6"/>
  <c r="BX506" i="6"/>
  <c r="BW506" i="6"/>
  <c r="CE505" i="6"/>
  <c r="CD505" i="6"/>
  <c r="CC505" i="6"/>
  <c r="CB505" i="6"/>
  <c r="CA505" i="6"/>
  <c r="BZ505" i="6"/>
  <c r="BY505" i="6"/>
  <c r="BX505" i="6"/>
  <c r="BW505" i="6"/>
  <c r="CE504" i="6"/>
  <c r="CD504" i="6"/>
  <c r="CC504" i="6"/>
  <c r="CB504" i="6"/>
  <c r="CA504" i="6"/>
  <c r="BZ504" i="6"/>
  <c r="BY504" i="6"/>
  <c r="BX504" i="6"/>
  <c r="BW504" i="6"/>
  <c r="CE503" i="6"/>
  <c r="CD503" i="6"/>
  <c r="CC503" i="6"/>
  <c r="CB503" i="6"/>
  <c r="CA503" i="6"/>
  <c r="BZ503" i="6"/>
  <c r="BY503" i="6"/>
  <c r="BX503" i="6"/>
  <c r="BW503" i="6"/>
  <c r="CE502" i="6"/>
  <c r="CD502" i="6"/>
  <c r="CC502" i="6"/>
  <c r="CB502" i="6"/>
  <c r="CA502" i="6"/>
  <c r="BZ502" i="6"/>
  <c r="BY502" i="6"/>
  <c r="BX502" i="6"/>
  <c r="BW502" i="6"/>
  <c r="CE501" i="6"/>
  <c r="CD501" i="6"/>
  <c r="CC501" i="6"/>
  <c r="CB501" i="6"/>
  <c r="CA501" i="6"/>
  <c r="BZ501" i="6"/>
  <c r="BY501" i="6"/>
  <c r="BX501" i="6"/>
  <c r="BW501" i="6"/>
  <c r="CE500" i="6"/>
  <c r="CD500" i="6"/>
  <c r="CC500" i="6"/>
  <c r="CB500" i="6"/>
  <c r="CA500" i="6"/>
  <c r="BZ500" i="6"/>
  <c r="BY500" i="6"/>
  <c r="BX500" i="6"/>
  <c r="BW500" i="6"/>
  <c r="CE499" i="6"/>
  <c r="CD499" i="6"/>
  <c r="CC499" i="6"/>
  <c r="CB499" i="6"/>
  <c r="CA499" i="6"/>
  <c r="BZ499" i="6"/>
  <c r="BY499" i="6"/>
  <c r="BX499" i="6"/>
  <c r="BW499" i="6"/>
  <c r="CE498" i="6"/>
  <c r="CD498" i="6"/>
  <c r="CC498" i="6"/>
  <c r="CB498" i="6"/>
  <c r="CA498" i="6"/>
  <c r="BZ498" i="6"/>
  <c r="BY498" i="6"/>
  <c r="BX498" i="6"/>
  <c r="BW498" i="6"/>
  <c r="CE497" i="6"/>
  <c r="CD497" i="6"/>
  <c r="CC497" i="6"/>
  <c r="CB497" i="6"/>
  <c r="CA497" i="6"/>
  <c r="BZ497" i="6"/>
  <c r="BY497" i="6"/>
  <c r="BX497" i="6"/>
  <c r="BW497" i="6"/>
  <c r="CE496" i="6"/>
  <c r="CD496" i="6"/>
  <c r="CC496" i="6"/>
  <c r="CB496" i="6"/>
  <c r="CA496" i="6"/>
  <c r="BZ496" i="6"/>
  <c r="BY496" i="6"/>
  <c r="BX496" i="6"/>
  <c r="BW496" i="6"/>
  <c r="CE495" i="6"/>
  <c r="CD495" i="6"/>
  <c r="CC495" i="6"/>
  <c r="CB495" i="6"/>
  <c r="CA495" i="6"/>
  <c r="BZ495" i="6"/>
  <c r="BY495" i="6"/>
  <c r="BX495" i="6"/>
  <c r="BW495" i="6"/>
  <c r="CE494" i="6"/>
  <c r="CD494" i="6"/>
  <c r="CC494" i="6"/>
  <c r="CB494" i="6"/>
  <c r="CA494" i="6"/>
  <c r="BZ494" i="6"/>
  <c r="BY494" i="6"/>
  <c r="BX494" i="6"/>
  <c r="BW494" i="6"/>
  <c r="CE493" i="6"/>
  <c r="CD493" i="6"/>
  <c r="CC493" i="6"/>
  <c r="CB493" i="6"/>
  <c r="CA493" i="6"/>
  <c r="BZ493" i="6"/>
  <c r="BY493" i="6"/>
  <c r="BX493" i="6"/>
  <c r="BW493" i="6"/>
  <c r="CE492" i="6"/>
  <c r="CD492" i="6"/>
  <c r="CC492" i="6"/>
  <c r="CB492" i="6"/>
  <c r="CA492" i="6"/>
  <c r="BZ492" i="6"/>
  <c r="BY492" i="6"/>
  <c r="BX492" i="6"/>
  <c r="BW492" i="6"/>
  <c r="CE485" i="6"/>
  <c r="CD485" i="6"/>
  <c r="CC485" i="6"/>
  <c r="CB485" i="6"/>
  <c r="CA485" i="6"/>
  <c r="BZ485" i="6"/>
  <c r="BY485" i="6"/>
  <c r="BX485" i="6"/>
  <c r="BW485" i="6"/>
  <c r="CE484" i="6"/>
  <c r="CD484" i="6"/>
  <c r="CC484" i="6"/>
  <c r="CB484" i="6"/>
  <c r="CA484" i="6"/>
  <c r="BZ484" i="6"/>
  <c r="BY484" i="6"/>
  <c r="BX484" i="6"/>
  <c r="BW484" i="6"/>
  <c r="CE483" i="6"/>
  <c r="CD483" i="6"/>
  <c r="CC483" i="6"/>
  <c r="CB483" i="6"/>
  <c r="CA483" i="6"/>
  <c r="BZ483" i="6"/>
  <c r="BY483" i="6"/>
  <c r="BX483" i="6"/>
  <c r="BW483" i="6"/>
  <c r="CE482" i="6"/>
  <c r="CD482" i="6"/>
  <c r="CC482" i="6"/>
  <c r="CB482" i="6"/>
  <c r="CA482" i="6"/>
  <c r="BZ482" i="6"/>
  <c r="BY482" i="6"/>
  <c r="BX482" i="6"/>
  <c r="BW482" i="6"/>
  <c r="CE481" i="6"/>
  <c r="CD481" i="6"/>
  <c r="CC481" i="6"/>
  <c r="CB481" i="6"/>
  <c r="CA481" i="6"/>
  <c r="BZ481" i="6"/>
  <c r="BY481" i="6"/>
  <c r="BX481" i="6"/>
  <c r="BW481" i="6"/>
  <c r="CE480" i="6"/>
  <c r="CD480" i="6"/>
  <c r="CC480" i="6"/>
  <c r="CB480" i="6"/>
  <c r="CA480" i="6"/>
  <c r="BZ480" i="6"/>
  <c r="BY480" i="6"/>
  <c r="BX480" i="6"/>
  <c r="BW480" i="6"/>
  <c r="CE479" i="6"/>
  <c r="CD479" i="6"/>
  <c r="CC479" i="6"/>
  <c r="CB479" i="6"/>
  <c r="CA479" i="6"/>
  <c r="BZ479" i="6"/>
  <c r="BY479" i="6"/>
  <c r="BX479" i="6"/>
  <c r="BW479" i="6"/>
  <c r="CE478" i="6"/>
  <c r="CD478" i="6"/>
  <c r="CC478" i="6"/>
  <c r="CB478" i="6"/>
  <c r="CA478" i="6"/>
  <c r="BZ478" i="6"/>
  <c r="BY478" i="6"/>
  <c r="BX478" i="6"/>
  <c r="BW478" i="6"/>
  <c r="CE477" i="6"/>
  <c r="CD477" i="6"/>
  <c r="CC477" i="6"/>
  <c r="CB477" i="6"/>
  <c r="CA477" i="6"/>
  <c r="BZ477" i="6"/>
  <c r="BY477" i="6"/>
  <c r="BX477" i="6"/>
  <c r="BW477" i="6"/>
  <c r="CE476" i="6"/>
  <c r="CD476" i="6"/>
  <c r="CC476" i="6"/>
  <c r="CB476" i="6"/>
  <c r="CA476" i="6"/>
  <c r="BZ476" i="6"/>
  <c r="BY476" i="6"/>
  <c r="BX476" i="6"/>
  <c r="BW476" i="6"/>
  <c r="CE475" i="6"/>
  <c r="CD475" i="6"/>
  <c r="CC475" i="6"/>
  <c r="CB475" i="6"/>
  <c r="CA475" i="6"/>
  <c r="BZ475" i="6"/>
  <c r="BY475" i="6"/>
  <c r="BX475" i="6"/>
  <c r="BW475" i="6"/>
  <c r="CE474" i="6"/>
  <c r="CD474" i="6"/>
  <c r="CC474" i="6"/>
  <c r="CB474" i="6"/>
  <c r="CA474" i="6"/>
  <c r="BZ474" i="6"/>
  <c r="BY474" i="6"/>
  <c r="BX474" i="6"/>
  <c r="BW474" i="6"/>
  <c r="CE473" i="6"/>
  <c r="CD473" i="6"/>
  <c r="CC473" i="6"/>
  <c r="CB473" i="6"/>
  <c r="CA473" i="6"/>
  <c r="BZ473" i="6"/>
  <c r="BY473" i="6"/>
  <c r="BX473" i="6"/>
  <c r="BW473" i="6"/>
  <c r="CE472" i="6"/>
  <c r="CD472" i="6"/>
  <c r="CC472" i="6"/>
  <c r="CB472" i="6"/>
  <c r="CA472" i="6"/>
  <c r="BZ472" i="6"/>
  <c r="BY472" i="6"/>
  <c r="BX472" i="6"/>
  <c r="BW472" i="6"/>
  <c r="CE471" i="6"/>
  <c r="CD471" i="6"/>
  <c r="CC471" i="6"/>
  <c r="CB471" i="6"/>
  <c r="CA471" i="6"/>
  <c r="BZ471" i="6"/>
  <c r="BY471" i="6"/>
  <c r="BX471" i="6"/>
  <c r="BW471" i="6"/>
  <c r="CE470" i="6"/>
  <c r="CD470" i="6"/>
  <c r="CC470" i="6"/>
  <c r="CB470" i="6"/>
  <c r="CA470" i="6"/>
  <c r="BZ470" i="6"/>
  <c r="BY470" i="6"/>
  <c r="BX470" i="6"/>
  <c r="BW470" i="6"/>
  <c r="CE469" i="6"/>
  <c r="CD469" i="6"/>
  <c r="CC469" i="6"/>
  <c r="CB469" i="6"/>
  <c r="CA469" i="6"/>
  <c r="BZ469" i="6"/>
  <c r="BY469" i="6"/>
  <c r="BX469" i="6"/>
  <c r="BW469" i="6"/>
  <c r="CE468" i="6"/>
  <c r="CD468" i="6"/>
  <c r="CC468" i="6"/>
  <c r="CB468" i="6"/>
  <c r="CA468" i="6"/>
  <c r="BZ468" i="6"/>
  <c r="BY468" i="6"/>
  <c r="BX468" i="6"/>
  <c r="BW468" i="6"/>
  <c r="CE467" i="6"/>
  <c r="CD467" i="6"/>
  <c r="CC467" i="6"/>
  <c r="CB467" i="6"/>
  <c r="CA467" i="6"/>
  <c r="BZ467" i="6"/>
  <c r="BY467" i="6"/>
  <c r="BX467" i="6"/>
  <c r="BW467" i="6"/>
  <c r="CE466" i="6"/>
  <c r="CD466" i="6"/>
  <c r="CC466" i="6"/>
  <c r="CB466" i="6"/>
  <c r="CA466" i="6"/>
  <c r="BZ466" i="6"/>
  <c r="BY466" i="6"/>
  <c r="BX466" i="6"/>
  <c r="BW466" i="6"/>
  <c r="CE465" i="6"/>
  <c r="CD465" i="6"/>
  <c r="CC465" i="6"/>
  <c r="CB465" i="6"/>
  <c r="CA465" i="6"/>
  <c r="BZ465" i="6"/>
  <c r="BY465" i="6"/>
  <c r="BX465" i="6"/>
  <c r="BW465" i="6"/>
  <c r="CE464" i="6"/>
  <c r="CD464" i="6"/>
  <c r="CC464" i="6"/>
  <c r="CB464" i="6"/>
  <c r="CA464" i="6"/>
  <c r="BZ464" i="6"/>
  <c r="BY464" i="6"/>
  <c r="BX464" i="6"/>
  <c r="BW464" i="6"/>
  <c r="CE463" i="6"/>
  <c r="CD463" i="6"/>
  <c r="CC463" i="6"/>
  <c r="CB463" i="6"/>
  <c r="CA463" i="6"/>
  <c r="BZ463" i="6"/>
  <c r="BY463" i="6"/>
  <c r="BX463" i="6"/>
  <c r="BW463" i="6"/>
  <c r="CE462" i="6"/>
  <c r="CD462" i="6"/>
  <c r="CC462" i="6"/>
  <c r="CB462" i="6"/>
  <c r="CA462" i="6"/>
  <c r="BZ462" i="6"/>
  <c r="BY462" i="6"/>
  <c r="BX462" i="6"/>
  <c r="BW462" i="6"/>
  <c r="CE461" i="6"/>
  <c r="CD461" i="6"/>
  <c r="CC461" i="6"/>
  <c r="CB461" i="6"/>
  <c r="CA461" i="6"/>
  <c r="BZ461" i="6"/>
  <c r="BY461" i="6"/>
  <c r="BX461" i="6"/>
  <c r="BW461" i="6"/>
  <c r="CE460" i="6"/>
  <c r="CD460" i="6"/>
  <c r="CC460" i="6"/>
  <c r="CB460" i="6"/>
  <c r="CA460" i="6"/>
  <c r="BZ460" i="6"/>
  <c r="BY460" i="6"/>
  <c r="BX460" i="6"/>
  <c r="BW460" i="6"/>
  <c r="CE459" i="6"/>
  <c r="CD459" i="6"/>
  <c r="CC459" i="6"/>
  <c r="CB459" i="6"/>
  <c r="CA459" i="6"/>
  <c r="BZ459" i="6"/>
  <c r="BY459" i="6"/>
  <c r="BX459" i="6"/>
  <c r="BW459" i="6"/>
  <c r="CE458" i="6"/>
  <c r="CD458" i="6"/>
  <c r="CC458" i="6"/>
  <c r="CB458" i="6"/>
  <c r="CA458" i="6"/>
  <c r="BZ458" i="6"/>
  <c r="BY458" i="6"/>
  <c r="BX458" i="6"/>
  <c r="BW458" i="6"/>
  <c r="CE457" i="6"/>
  <c r="CD457" i="6"/>
  <c r="CC457" i="6"/>
  <c r="CB457" i="6"/>
  <c r="CA457" i="6"/>
  <c r="BZ457" i="6"/>
  <c r="BY457" i="6"/>
  <c r="BX457" i="6"/>
  <c r="BW457" i="6"/>
  <c r="CE456" i="6"/>
  <c r="CD456" i="6"/>
  <c r="CC456" i="6"/>
  <c r="CB456" i="6"/>
  <c r="CA456" i="6"/>
  <c r="BZ456" i="6"/>
  <c r="BY456" i="6"/>
  <c r="BX456" i="6"/>
  <c r="BW456" i="6"/>
  <c r="CE455" i="6"/>
  <c r="CD455" i="6"/>
  <c r="CC455" i="6"/>
  <c r="CB455" i="6"/>
  <c r="CA455" i="6"/>
  <c r="BZ455" i="6"/>
  <c r="BY455" i="6"/>
  <c r="BX455" i="6"/>
  <c r="BW455" i="6"/>
  <c r="CE454" i="6"/>
  <c r="CD454" i="6"/>
  <c r="CC454" i="6"/>
  <c r="CB454" i="6"/>
  <c r="CA454" i="6"/>
  <c r="BZ454" i="6"/>
  <c r="BY454" i="6"/>
  <c r="BX454" i="6"/>
  <c r="BW454" i="6"/>
  <c r="CE453" i="6"/>
  <c r="CD453" i="6"/>
  <c r="CC453" i="6"/>
  <c r="CB453" i="6"/>
  <c r="CA453" i="6"/>
  <c r="BZ453" i="6"/>
  <c r="BY453" i="6"/>
  <c r="BX453" i="6"/>
  <c r="BW453" i="6"/>
  <c r="CE452" i="6"/>
  <c r="CD452" i="6"/>
  <c r="CC452" i="6"/>
  <c r="CB452" i="6"/>
  <c r="CA452" i="6"/>
  <c r="BZ452" i="6"/>
  <c r="BY452" i="6"/>
  <c r="BX452" i="6"/>
  <c r="BW452" i="6"/>
  <c r="CE451" i="6"/>
  <c r="CD451" i="6"/>
  <c r="CC451" i="6"/>
  <c r="CB451" i="6"/>
  <c r="CA451" i="6"/>
  <c r="BZ451" i="6"/>
  <c r="BY451" i="6"/>
  <c r="BX451" i="6"/>
  <c r="BW451" i="6"/>
  <c r="CE450" i="6"/>
  <c r="CD450" i="6"/>
  <c r="CC450" i="6"/>
  <c r="CB450" i="6"/>
  <c r="CA450" i="6"/>
  <c r="BZ450" i="6"/>
  <c r="BY450" i="6"/>
  <c r="BX450" i="6"/>
  <c r="BW450" i="6"/>
  <c r="CE449" i="6"/>
  <c r="CD449" i="6"/>
  <c r="CC449" i="6"/>
  <c r="CB449" i="6"/>
  <c r="CA449" i="6"/>
  <c r="BZ449" i="6"/>
  <c r="BY449" i="6"/>
  <c r="BX449" i="6"/>
  <c r="BW449" i="6"/>
  <c r="CE448" i="6"/>
  <c r="CD448" i="6"/>
  <c r="CC448" i="6"/>
  <c r="CB448" i="6"/>
  <c r="CA448" i="6"/>
  <c r="BZ448" i="6"/>
  <c r="BY448" i="6"/>
  <c r="BX448" i="6"/>
  <c r="BW448" i="6"/>
  <c r="CE447" i="6"/>
  <c r="CD447" i="6"/>
  <c r="CC447" i="6"/>
  <c r="CB447" i="6"/>
  <c r="CA447" i="6"/>
  <c r="BZ447" i="6"/>
  <c r="BY447" i="6"/>
  <c r="BX447" i="6"/>
  <c r="BW447" i="6"/>
  <c r="CE446" i="6"/>
  <c r="CD446" i="6"/>
  <c r="CC446" i="6"/>
  <c r="CB446" i="6"/>
  <c r="CA446" i="6"/>
  <c r="BZ446" i="6"/>
  <c r="BY446" i="6"/>
  <c r="BX446" i="6"/>
  <c r="BW446" i="6"/>
  <c r="CE445" i="6"/>
  <c r="CD445" i="6"/>
  <c r="CC445" i="6"/>
  <c r="CB445" i="6"/>
  <c r="CA445" i="6"/>
  <c r="BZ445" i="6"/>
  <c r="BY445" i="6"/>
  <c r="BX445" i="6"/>
  <c r="BW445" i="6"/>
  <c r="CE444" i="6"/>
  <c r="CD444" i="6"/>
  <c r="CC444" i="6"/>
  <c r="CB444" i="6"/>
  <c r="CA444" i="6"/>
  <c r="BZ444" i="6"/>
  <c r="BY444" i="6"/>
  <c r="BX444" i="6"/>
  <c r="BW444" i="6"/>
  <c r="CE443" i="6"/>
  <c r="CD443" i="6"/>
  <c r="CC443" i="6"/>
  <c r="CB443" i="6"/>
  <c r="CA443" i="6"/>
  <c r="BZ443" i="6"/>
  <c r="BY443" i="6"/>
  <c r="BX443" i="6"/>
  <c r="BW443" i="6"/>
  <c r="CE442" i="6"/>
  <c r="CD442" i="6"/>
  <c r="CC442" i="6"/>
  <c r="CB442" i="6"/>
  <c r="CA442" i="6"/>
  <c r="BZ442" i="6"/>
  <c r="BY442" i="6"/>
  <c r="BX442" i="6"/>
  <c r="BW442" i="6"/>
  <c r="CE441" i="6"/>
  <c r="CD441" i="6"/>
  <c r="CC441" i="6"/>
  <c r="CB441" i="6"/>
  <c r="CA441" i="6"/>
  <c r="BZ441" i="6"/>
  <c r="BY441" i="6"/>
  <c r="BX441" i="6"/>
  <c r="BW441" i="6"/>
  <c r="CE440" i="6"/>
  <c r="CD440" i="6"/>
  <c r="CC440" i="6"/>
  <c r="CB440" i="6"/>
  <c r="CA440" i="6"/>
  <c r="BZ440" i="6"/>
  <c r="BY440" i="6"/>
  <c r="BX440" i="6"/>
  <c r="BW440" i="6"/>
  <c r="CE439" i="6"/>
  <c r="CD439" i="6"/>
  <c r="CC439" i="6"/>
  <c r="CB439" i="6"/>
  <c r="CA439" i="6"/>
  <c r="BZ439" i="6"/>
  <c r="BY439" i="6"/>
  <c r="BX439" i="6"/>
  <c r="BW439" i="6"/>
  <c r="CE438" i="6"/>
  <c r="CD438" i="6"/>
  <c r="CC438" i="6"/>
  <c r="CB438" i="6"/>
  <c r="CA438" i="6"/>
  <c r="BZ438" i="6"/>
  <c r="BY438" i="6"/>
  <c r="BX438" i="6"/>
  <c r="BW438" i="6"/>
  <c r="BU434" i="6"/>
  <c r="BV434" i="6" s="1"/>
  <c r="CE431" i="6"/>
  <c r="CD431" i="6"/>
  <c r="CC431" i="6"/>
  <c r="CB431" i="6"/>
  <c r="CA431" i="6"/>
  <c r="BZ431" i="6"/>
  <c r="BY431" i="6"/>
  <c r="BX431" i="6"/>
  <c r="BW431" i="6"/>
  <c r="CE430" i="6"/>
  <c r="CD430" i="6"/>
  <c r="CC430" i="6"/>
  <c r="CB430" i="6"/>
  <c r="CA430" i="6"/>
  <c r="BZ430" i="6"/>
  <c r="BY430" i="6"/>
  <c r="BX430" i="6"/>
  <c r="BW430" i="6"/>
  <c r="CE429" i="6"/>
  <c r="CD429" i="6"/>
  <c r="CC429" i="6"/>
  <c r="CB429" i="6"/>
  <c r="CA429" i="6"/>
  <c r="BZ429" i="6"/>
  <c r="BY429" i="6"/>
  <c r="BX429" i="6"/>
  <c r="BW429" i="6"/>
  <c r="CE428" i="6"/>
  <c r="CD428" i="6"/>
  <c r="CC428" i="6"/>
  <c r="CB428" i="6"/>
  <c r="CA428" i="6"/>
  <c r="BZ428" i="6"/>
  <c r="BY428" i="6"/>
  <c r="BX428" i="6"/>
  <c r="BW428" i="6"/>
  <c r="CE427" i="6"/>
  <c r="CD427" i="6"/>
  <c r="CC427" i="6"/>
  <c r="CB427" i="6"/>
  <c r="CA427" i="6"/>
  <c r="BZ427" i="6"/>
  <c r="BY427" i="6"/>
  <c r="BX427" i="6"/>
  <c r="BW427" i="6"/>
  <c r="CE426" i="6"/>
  <c r="CD426" i="6"/>
  <c r="CC426" i="6"/>
  <c r="CB426" i="6"/>
  <c r="CA426" i="6"/>
  <c r="BZ426" i="6"/>
  <c r="BY426" i="6"/>
  <c r="BX426" i="6"/>
  <c r="BW426" i="6"/>
  <c r="CE425" i="6"/>
  <c r="CD425" i="6"/>
  <c r="CC425" i="6"/>
  <c r="CB425" i="6"/>
  <c r="CA425" i="6"/>
  <c r="BZ425" i="6"/>
  <c r="BY425" i="6"/>
  <c r="BX425" i="6"/>
  <c r="BW425" i="6"/>
  <c r="CE424" i="6"/>
  <c r="CD424" i="6"/>
  <c r="CC424" i="6"/>
  <c r="CB424" i="6"/>
  <c r="CA424" i="6"/>
  <c r="BZ424" i="6"/>
  <c r="BY424" i="6"/>
  <c r="BX424" i="6"/>
  <c r="BW424" i="6"/>
  <c r="CE423" i="6"/>
  <c r="CD423" i="6"/>
  <c r="CC423" i="6"/>
  <c r="CB423" i="6"/>
  <c r="CA423" i="6"/>
  <c r="BZ423" i="6"/>
  <c r="BY423" i="6"/>
  <c r="BX423" i="6"/>
  <c r="BW423" i="6"/>
  <c r="CE422" i="6"/>
  <c r="CD422" i="6"/>
  <c r="CC422" i="6"/>
  <c r="CB422" i="6"/>
  <c r="CA422" i="6"/>
  <c r="BZ422" i="6"/>
  <c r="BY422" i="6"/>
  <c r="BX422" i="6"/>
  <c r="BW422" i="6"/>
  <c r="CE421" i="6"/>
  <c r="CD421" i="6"/>
  <c r="CC421" i="6"/>
  <c r="CB421" i="6"/>
  <c r="CA421" i="6"/>
  <c r="BZ421" i="6"/>
  <c r="BY421" i="6"/>
  <c r="BX421" i="6"/>
  <c r="BW421" i="6"/>
  <c r="CE420" i="6"/>
  <c r="CD420" i="6"/>
  <c r="CC420" i="6"/>
  <c r="CB420" i="6"/>
  <c r="CA420" i="6"/>
  <c r="BZ420" i="6"/>
  <c r="BY420" i="6"/>
  <c r="BX420" i="6"/>
  <c r="BW420" i="6"/>
  <c r="CE419" i="6"/>
  <c r="CD419" i="6"/>
  <c r="CC419" i="6"/>
  <c r="CB419" i="6"/>
  <c r="CA419" i="6"/>
  <c r="BZ419" i="6"/>
  <c r="BY419" i="6"/>
  <c r="BX419" i="6"/>
  <c r="BW419" i="6"/>
  <c r="CE418" i="6"/>
  <c r="CD418" i="6"/>
  <c r="CC418" i="6"/>
  <c r="CB418" i="6"/>
  <c r="CA418" i="6"/>
  <c r="BZ418" i="6"/>
  <c r="BY418" i="6"/>
  <c r="BX418" i="6"/>
  <c r="BW418" i="6"/>
  <c r="CE417" i="6"/>
  <c r="CD417" i="6"/>
  <c r="CC417" i="6"/>
  <c r="CB417" i="6"/>
  <c r="CA417" i="6"/>
  <c r="BZ417" i="6"/>
  <c r="BY417" i="6"/>
  <c r="BX417" i="6"/>
  <c r="BW417" i="6"/>
  <c r="CE416" i="6"/>
  <c r="CD416" i="6"/>
  <c r="CC416" i="6"/>
  <c r="CB416" i="6"/>
  <c r="CA416" i="6"/>
  <c r="BZ416" i="6"/>
  <c r="BY416" i="6"/>
  <c r="BX416" i="6"/>
  <c r="BW416" i="6"/>
  <c r="CE415" i="6"/>
  <c r="CD415" i="6"/>
  <c r="CC415" i="6"/>
  <c r="CB415" i="6"/>
  <c r="CA415" i="6"/>
  <c r="BZ415" i="6"/>
  <c r="BY415" i="6"/>
  <c r="BX415" i="6"/>
  <c r="BW415" i="6"/>
  <c r="CE414" i="6"/>
  <c r="CD414" i="6"/>
  <c r="CC414" i="6"/>
  <c r="CB414" i="6"/>
  <c r="CA414" i="6"/>
  <c r="BZ414" i="6"/>
  <c r="BY414" i="6"/>
  <c r="BX414" i="6"/>
  <c r="BW414" i="6"/>
  <c r="CE413" i="6"/>
  <c r="CD413" i="6"/>
  <c r="CC413" i="6"/>
  <c r="CB413" i="6"/>
  <c r="CA413" i="6"/>
  <c r="BZ413" i="6"/>
  <c r="BY413" i="6"/>
  <c r="BX413" i="6"/>
  <c r="BW413" i="6"/>
  <c r="CE412" i="6"/>
  <c r="CD412" i="6"/>
  <c r="CC412" i="6"/>
  <c r="CB412" i="6"/>
  <c r="CA412" i="6"/>
  <c r="BZ412" i="6"/>
  <c r="BY412" i="6"/>
  <c r="BX412" i="6"/>
  <c r="BW412" i="6"/>
  <c r="CE411" i="6"/>
  <c r="CD411" i="6"/>
  <c r="CC411" i="6"/>
  <c r="CB411" i="6"/>
  <c r="CA411" i="6"/>
  <c r="BZ411" i="6"/>
  <c r="BY411" i="6"/>
  <c r="BX411" i="6"/>
  <c r="BW411" i="6"/>
  <c r="CE410" i="6"/>
  <c r="CD410" i="6"/>
  <c r="CC410" i="6"/>
  <c r="CB410" i="6"/>
  <c r="CA410" i="6"/>
  <c r="BZ410" i="6"/>
  <c r="BY410" i="6"/>
  <c r="BX410" i="6"/>
  <c r="BW410" i="6"/>
  <c r="CE409" i="6"/>
  <c r="CD409" i="6"/>
  <c r="CC409" i="6"/>
  <c r="CB409" i="6"/>
  <c r="CA409" i="6"/>
  <c r="BZ409" i="6"/>
  <c r="BY409" i="6"/>
  <c r="BX409" i="6"/>
  <c r="BW409" i="6"/>
  <c r="CE408" i="6"/>
  <c r="CD408" i="6"/>
  <c r="CC408" i="6"/>
  <c r="CB408" i="6"/>
  <c r="CA408" i="6"/>
  <c r="BZ408" i="6"/>
  <c r="BY408" i="6"/>
  <c r="BX408" i="6"/>
  <c r="BW408" i="6"/>
  <c r="CE407" i="6"/>
  <c r="CD407" i="6"/>
  <c r="CC407" i="6"/>
  <c r="CB407" i="6"/>
  <c r="CA407" i="6"/>
  <c r="BZ407" i="6"/>
  <c r="BY407" i="6"/>
  <c r="BX407" i="6"/>
  <c r="BW407" i="6"/>
  <c r="CE406" i="6"/>
  <c r="CD406" i="6"/>
  <c r="CC406" i="6"/>
  <c r="CB406" i="6"/>
  <c r="CA406" i="6"/>
  <c r="BZ406" i="6"/>
  <c r="BY406" i="6"/>
  <c r="BX406" i="6"/>
  <c r="BW406" i="6"/>
  <c r="CE405" i="6"/>
  <c r="CD405" i="6"/>
  <c r="CC405" i="6"/>
  <c r="CB405" i="6"/>
  <c r="CA405" i="6"/>
  <c r="BZ405" i="6"/>
  <c r="BY405" i="6"/>
  <c r="BX405" i="6"/>
  <c r="BW405" i="6"/>
  <c r="CE404" i="6"/>
  <c r="CD404" i="6"/>
  <c r="CC404" i="6"/>
  <c r="CB404" i="6"/>
  <c r="CA404" i="6"/>
  <c r="BZ404" i="6"/>
  <c r="BY404" i="6"/>
  <c r="BX404" i="6"/>
  <c r="BW404" i="6"/>
  <c r="CE403" i="6"/>
  <c r="CD403" i="6"/>
  <c r="CC403" i="6"/>
  <c r="CB403" i="6"/>
  <c r="CA403" i="6"/>
  <c r="BZ403" i="6"/>
  <c r="BY403" i="6"/>
  <c r="BX403" i="6"/>
  <c r="BW403" i="6"/>
  <c r="CE402" i="6"/>
  <c r="CD402" i="6"/>
  <c r="CC402" i="6"/>
  <c r="CB402" i="6"/>
  <c r="CA402" i="6"/>
  <c r="BZ402" i="6"/>
  <c r="BY402" i="6"/>
  <c r="BX402" i="6"/>
  <c r="BW402" i="6"/>
  <c r="CE401" i="6"/>
  <c r="CD401" i="6"/>
  <c r="CC401" i="6"/>
  <c r="CB401" i="6"/>
  <c r="CA401" i="6"/>
  <c r="BZ401" i="6"/>
  <c r="BY401" i="6"/>
  <c r="BX401" i="6"/>
  <c r="BW401" i="6"/>
  <c r="CE400" i="6"/>
  <c r="CD400" i="6"/>
  <c r="CC400" i="6"/>
  <c r="CB400" i="6"/>
  <c r="CA400" i="6"/>
  <c r="BZ400" i="6"/>
  <c r="BY400" i="6"/>
  <c r="BX400" i="6"/>
  <c r="BW400" i="6"/>
  <c r="CE399" i="6"/>
  <c r="CD399" i="6"/>
  <c r="CC399" i="6"/>
  <c r="CB399" i="6"/>
  <c r="CA399" i="6"/>
  <c r="BZ399" i="6"/>
  <c r="BY399" i="6"/>
  <c r="BX399" i="6"/>
  <c r="BW399" i="6"/>
  <c r="CE398" i="6"/>
  <c r="CD398" i="6"/>
  <c r="CC398" i="6"/>
  <c r="CB398" i="6"/>
  <c r="CA398" i="6"/>
  <c r="BZ398" i="6"/>
  <c r="BY398" i="6"/>
  <c r="BX398" i="6"/>
  <c r="BW398" i="6"/>
  <c r="CE397" i="6"/>
  <c r="CD397" i="6"/>
  <c r="CC397" i="6"/>
  <c r="CB397" i="6"/>
  <c r="CA397" i="6"/>
  <c r="BZ397" i="6"/>
  <c r="BY397" i="6"/>
  <c r="BX397" i="6"/>
  <c r="BW397" i="6"/>
  <c r="CE396" i="6"/>
  <c r="CD396" i="6"/>
  <c r="CC396" i="6"/>
  <c r="CB396" i="6"/>
  <c r="CA396" i="6"/>
  <c r="BZ396" i="6"/>
  <c r="BY396" i="6"/>
  <c r="BX396" i="6"/>
  <c r="BW396" i="6"/>
  <c r="CE395" i="6"/>
  <c r="CD395" i="6"/>
  <c r="CC395" i="6"/>
  <c r="CB395" i="6"/>
  <c r="CA395" i="6"/>
  <c r="BZ395" i="6"/>
  <c r="BY395" i="6"/>
  <c r="BX395" i="6"/>
  <c r="BW395" i="6"/>
  <c r="CE394" i="6"/>
  <c r="CD394" i="6"/>
  <c r="CC394" i="6"/>
  <c r="CB394" i="6"/>
  <c r="CA394" i="6"/>
  <c r="BZ394" i="6"/>
  <c r="BY394" i="6"/>
  <c r="BX394" i="6"/>
  <c r="BW394" i="6"/>
  <c r="CE393" i="6"/>
  <c r="CD393" i="6"/>
  <c r="CC393" i="6"/>
  <c r="CB393" i="6"/>
  <c r="CA393" i="6"/>
  <c r="BZ393" i="6"/>
  <c r="BY393" i="6"/>
  <c r="BX393" i="6"/>
  <c r="BW393" i="6"/>
  <c r="CE392" i="6"/>
  <c r="CD392" i="6"/>
  <c r="CC392" i="6"/>
  <c r="CB392" i="6"/>
  <c r="CA392" i="6"/>
  <c r="BZ392" i="6"/>
  <c r="BY392" i="6"/>
  <c r="BX392" i="6"/>
  <c r="BW392" i="6"/>
  <c r="CE391" i="6"/>
  <c r="CD391" i="6"/>
  <c r="CC391" i="6"/>
  <c r="CB391" i="6"/>
  <c r="CA391" i="6"/>
  <c r="BZ391" i="6"/>
  <c r="BY391" i="6"/>
  <c r="BX391" i="6"/>
  <c r="BW391" i="6"/>
  <c r="CE390" i="6"/>
  <c r="CD390" i="6"/>
  <c r="CC390" i="6"/>
  <c r="CB390" i="6"/>
  <c r="CA390" i="6"/>
  <c r="BZ390" i="6"/>
  <c r="BY390" i="6"/>
  <c r="BX390" i="6"/>
  <c r="BW390" i="6"/>
  <c r="CE389" i="6"/>
  <c r="CD389" i="6"/>
  <c r="CC389" i="6"/>
  <c r="CB389" i="6"/>
  <c r="CA389" i="6"/>
  <c r="BZ389" i="6"/>
  <c r="BY389" i="6"/>
  <c r="BX389" i="6"/>
  <c r="BW389" i="6"/>
  <c r="CE388" i="6"/>
  <c r="CD388" i="6"/>
  <c r="CC388" i="6"/>
  <c r="CB388" i="6"/>
  <c r="CA388" i="6"/>
  <c r="BZ388" i="6"/>
  <c r="BY388" i="6"/>
  <c r="BX388" i="6"/>
  <c r="BW388" i="6"/>
  <c r="CE387" i="6"/>
  <c r="CD387" i="6"/>
  <c r="CC387" i="6"/>
  <c r="CB387" i="6"/>
  <c r="CA387" i="6"/>
  <c r="BZ387" i="6"/>
  <c r="BY387" i="6"/>
  <c r="BX387" i="6"/>
  <c r="BW387" i="6"/>
  <c r="CE386" i="6"/>
  <c r="CD386" i="6"/>
  <c r="CC386" i="6"/>
  <c r="CB386" i="6"/>
  <c r="CA386" i="6"/>
  <c r="BZ386" i="6"/>
  <c r="BY386" i="6"/>
  <c r="BX386" i="6"/>
  <c r="BW386" i="6"/>
  <c r="CE385" i="6"/>
  <c r="CD385" i="6"/>
  <c r="CC385" i="6"/>
  <c r="CB385" i="6"/>
  <c r="CA385" i="6"/>
  <c r="BZ385" i="6"/>
  <c r="BY385" i="6"/>
  <c r="BX385" i="6"/>
  <c r="BW385" i="6"/>
  <c r="CE384" i="6"/>
  <c r="CD384" i="6"/>
  <c r="CC384" i="6"/>
  <c r="CB384" i="6"/>
  <c r="CA384" i="6"/>
  <c r="BZ384" i="6"/>
  <c r="BY384" i="6"/>
  <c r="BX384" i="6"/>
  <c r="BW384" i="6"/>
  <c r="CE377" i="6"/>
  <c r="CD377" i="6"/>
  <c r="CC377" i="6"/>
  <c r="CB377" i="6"/>
  <c r="CA377" i="6"/>
  <c r="BZ377" i="6"/>
  <c r="BY377" i="6"/>
  <c r="BX377" i="6"/>
  <c r="BW377" i="6"/>
  <c r="CE376" i="6"/>
  <c r="CD376" i="6"/>
  <c r="CC376" i="6"/>
  <c r="CB376" i="6"/>
  <c r="CA376" i="6"/>
  <c r="BZ376" i="6"/>
  <c r="BY376" i="6"/>
  <c r="BX376" i="6"/>
  <c r="BW376" i="6"/>
  <c r="CE375" i="6"/>
  <c r="CD375" i="6"/>
  <c r="CC375" i="6"/>
  <c r="CB375" i="6"/>
  <c r="CA375" i="6"/>
  <c r="BZ375" i="6"/>
  <c r="BY375" i="6"/>
  <c r="BX375" i="6"/>
  <c r="BW375" i="6"/>
  <c r="CE374" i="6"/>
  <c r="CD374" i="6"/>
  <c r="CC374" i="6"/>
  <c r="CB374" i="6"/>
  <c r="CA374" i="6"/>
  <c r="BZ374" i="6"/>
  <c r="BY374" i="6"/>
  <c r="BX374" i="6"/>
  <c r="BW374" i="6"/>
  <c r="CE373" i="6"/>
  <c r="CD373" i="6"/>
  <c r="CC373" i="6"/>
  <c r="CB373" i="6"/>
  <c r="CA373" i="6"/>
  <c r="BZ373" i="6"/>
  <c r="BY373" i="6"/>
  <c r="BX373" i="6"/>
  <c r="BW373" i="6"/>
  <c r="CE372" i="6"/>
  <c r="CD372" i="6"/>
  <c r="CC372" i="6"/>
  <c r="CB372" i="6"/>
  <c r="CA372" i="6"/>
  <c r="BZ372" i="6"/>
  <c r="BY372" i="6"/>
  <c r="BX372" i="6"/>
  <c r="BW372" i="6"/>
  <c r="CE371" i="6"/>
  <c r="CD371" i="6"/>
  <c r="CC371" i="6"/>
  <c r="CB371" i="6"/>
  <c r="CA371" i="6"/>
  <c r="BZ371" i="6"/>
  <c r="BY371" i="6"/>
  <c r="BX371" i="6"/>
  <c r="BW371" i="6"/>
  <c r="CE370" i="6"/>
  <c r="CD370" i="6"/>
  <c r="CC370" i="6"/>
  <c r="CB370" i="6"/>
  <c r="CA370" i="6"/>
  <c r="BZ370" i="6"/>
  <c r="BY370" i="6"/>
  <c r="BX370" i="6"/>
  <c r="BW370" i="6"/>
  <c r="CE369" i="6"/>
  <c r="CD369" i="6"/>
  <c r="CC369" i="6"/>
  <c r="CB369" i="6"/>
  <c r="CA369" i="6"/>
  <c r="BZ369" i="6"/>
  <c r="BY369" i="6"/>
  <c r="BX369" i="6"/>
  <c r="BW369" i="6"/>
  <c r="CE368" i="6"/>
  <c r="CD368" i="6"/>
  <c r="CC368" i="6"/>
  <c r="CB368" i="6"/>
  <c r="CA368" i="6"/>
  <c r="BZ368" i="6"/>
  <c r="BY368" i="6"/>
  <c r="BX368" i="6"/>
  <c r="BW368" i="6"/>
  <c r="CE367" i="6"/>
  <c r="CD367" i="6"/>
  <c r="CC367" i="6"/>
  <c r="CB367" i="6"/>
  <c r="CA367" i="6"/>
  <c r="BZ367" i="6"/>
  <c r="BY367" i="6"/>
  <c r="BX367" i="6"/>
  <c r="BW367" i="6"/>
  <c r="CE366" i="6"/>
  <c r="CD366" i="6"/>
  <c r="CC366" i="6"/>
  <c r="CB366" i="6"/>
  <c r="CA366" i="6"/>
  <c r="BZ366" i="6"/>
  <c r="BY366" i="6"/>
  <c r="BX366" i="6"/>
  <c r="BW366" i="6"/>
  <c r="CE365" i="6"/>
  <c r="CD365" i="6"/>
  <c r="CC365" i="6"/>
  <c r="CB365" i="6"/>
  <c r="CA365" i="6"/>
  <c r="BZ365" i="6"/>
  <c r="BY365" i="6"/>
  <c r="BX365" i="6"/>
  <c r="BW365" i="6"/>
  <c r="CE364" i="6"/>
  <c r="CD364" i="6"/>
  <c r="CC364" i="6"/>
  <c r="CB364" i="6"/>
  <c r="CA364" i="6"/>
  <c r="BZ364" i="6"/>
  <c r="BY364" i="6"/>
  <c r="BX364" i="6"/>
  <c r="BW364" i="6"/>
  <c r="CE363" i="6"/>
  <c r="CD363" i="6"/>
  <c r="CC363" i="6"/>
  <c r="CB363" i="6"/>
  <c r="CA363" i="6"/>
  <c r="BZ363" i="6"/>
  <c r="BY363" i="6"/>
  <c r="BX363" i="6"/>
  <c r="BW363" i="6"/>
  <c r="CE362" i="6"/>
  <c r="CD362" i="6"/>
  <c r="CC362" i="6"/>
  <c r="CB362" i="6"/>
  <c r="CA362" i="6"/>
  <c r="BZ362" i="6"/>
  <c r="BY362" i="6"/>
  <c r="BX362" i="6"/>
  <c r="BW362" i="6"/>
  <c r="CE361" i="6"/>
  <c r="CD361" i="6"/>
  <c r="CC361" i="6"/>
  <c r="CB361" i="6"/>
  <c r="CA361" i="6"/>
  <c r="BZ361" i="6"/>
  <c r="BY361" i="6"/>
  <c r="BX361" i="6"/>
  <c r="BW361" i="6"/>
  <c r="CE360" i="6"/>
  <c r="CD360" i="6"/>
  <c r="CC360" i="6"/>
  <c r="CB360" i="6"/>
  <c r="CA360" i="6"/>
  <c r="BZ360" i="6"/>
  <c r="BY360" i="6"/>
  <c r="BX360" i="6"/>
  <c r="BW360" i="6"/>
  <c r="CE359" i="6"/>
  <c r="CD359" i="6"/>
  <c r="CC359" i="6"/>
  <c r="CB359" i="6"/>
  <c r="CA359" i="6"/>
  <c r="BZ359" i="6"/>
  <c r="BY359" i="6"/>
  <c r="BX359" i="6"/>
  <c r="BW359" i="6"/>
  <c r="CE358" i="6"/>
  <c r="CD358" i="6"/>
  <c r="CC358" i="6"/>
  <c r="CB358" i="6"/>
  <c r="CA358" i="6"/>
  <c r="BZ358" i="6"/>
  <c r="BY358" i="6"/>
  <c r="BX358" i="6"/>
  <c r="BW358" i="6"/>
  <c r="CE357" i="6"/>
  <c r="CD357" i="6"/>
  <c r="CC357" i="6"/>
  <c r="CB357" i="6"/>
  <c r="CA357" i="6"/>
  <c r="BZ357" i="6"/>
  <c r="BY357" i="6"/>
  <c r="BX357" i="6"/>
  <c r="BW357" i="6"/>
  <c r="CE356" i="6"/>
  <c r="CD356" i="6"/>
  <c r="CC356" i="6"/>
  <c r="CB356" i="6"/>
  <c r="CA356" i="6"/>
  <c r="BZ356" i="6"/>
  <c r="BY356" i="6"/>
  <c r="BX356" i="6"/>
  <c r="BW356" i="6"/>
  <c r="CE355" i="6"/>
  <c r="CD355" i="6"/>
  <c r="CC355" i="6"/>
  <c r="CB355" i="6"/>
  <c r="CA355" i="6"/>
  <c r="BZ355" i="6"/>
  <c r="BY355" i="6"/>
  <c r="BX355" i="6"/>
  <c r="BW355" i="6"/>
  <c r="CE354" i="6"/>
  <c r="CD354" i="6"/>
  <c r="CC354" i="6"/>
  <c r="CB354" i="6"/>
  <c r="CA354" i="6"/>
  <c r="BZ354" i="6"/>
  <c r="BY354" i="6"/>
  <c r="BX354" i="6"/>
  <c r="BW354" i="6"/>
  <c r="CE353" i="6"/>
  <c r="CD353" i="6"/>
  <c r="CC353" i="6"/>
  <c r="CB353" i="6"/>
  <c r="CA353" i="6"/>
  <c r="BZ353" i="6"/>
  <c r="BY353" i="6"/>
  <c r="BX353" i="6"/>
  <c r="BW353" i="6"/>
  <c r="CE352" i="6"/>
  <c r="CD352" i="6"/>
  <c r="CC352" i="6"/>
  <c r="CB352" i="6"/>
  <c r="CA352" i="6"/>
  <c r="BZ352" i="6"/>
  <c r="BY352" i="6"/>
  <c r="BX352" i="6"/>
  <c r="BW352" i="6"/>
  <c r="CE351" i="6"/>
  <c r="CD351" i="6"/>
  <c r="CC351" i="6"/>
  <c r="CB351" i="6"/>
  <c r="CA351" i="6"/>
  <c r="BZ351" i="6"/>
  <c r="BY351" i="6"/>
  <c r="BX351" i="6"/>
  <c r="BW351" i="6"/>
  <c r="CE350" i="6"/>
  <c r="CD350" i="6"/>
  <c r="CC350" i="6"/>
  <c r="CB350" i="6"/>
  <c r="CA350" i="6"/>
  <c r="BZ350" i="6"/>
  <c r="BY350" i="6"/>
  <c r="BX350" i="6"/>
  <c r="BW350" i="6"/>
  <c r="CE349" i="6"/>
  <c r="CD349" i="6"/>
  <c r="CC349" i="6"/>
  <c r="CB349" i="6"/>
  <c r="CA349" i="6"/>
  <c r="BZ349" i="6"/>
  <c r="BY349" i="6"/>
  <c r="BX349" i="6"/>
  <c r="BW349" i="6"/>
  <c r="CE348" i="6"/>
  <c r="CD348" i="6"/>
  <c r="CC348" i="6"/>
  <c r="CB348" i="6"/>
  <c r="CA348" i="6"/>
  <c r="BZ348" i="6"/>
  <c r="BY348" i="6"/>
  <c r="BX348" i="6"/>
  <c r="BW348" i="6"/>
  <c r="CE347" i="6"/>
  <c r="CD347" i="6"/>
  <c r="CC347" i="6"/>
  <c r="CB347" i="6"/>
  <c r="CA347" i="6"/>
  <c r="BZ347" i="6"/>
  <c r="BY347" i="6"/>
  <c r="BX347" i="6"/>
  <c r="BW347" i="6"/>
  <c r="CE346" i="6"/>
  <c r="CD346" i="6"/>
  <c r="CC346" i="6"/>
  <c r="CB346" i="6"/>
  <c r="CA346" i="6"/>
  <c r="BZ346" i="6"/>
  <c r="BY346" i="6"/>
  <c r="BX346" i="6"/>
  <c r="BW346" i="6"/>
  <c r="CE345" i="6"/>
  <c r="CD345" i="6"/>
  <c r="CC345" i="6"/>
  <c r="CB345" i="6"/>
  <c r="CA345" i="6"/>
  <c r="BZ345" i="6"/>
  <c r="BY345" i="6"/>
  <c r="BX345" i="6"/>
  <c r="BW345" i="6"/>
  <c r="CE344" i="6"/>
  <c r="CD344" i="6"/>
  <c r="CC344" i="6"/>
  <c r="CB344" i="6"/>
  <c r="CA344" i="6"/>
  <c r="BZ344" i="6"/>
  <c r="BY344" i="6"/>
  <c r="BX344" i="6"/>
  <c r="BW344" i="6"/>
  <c r="CE343" i="6"/>
  <c r="CD343" i="6"/>
  <c r="CC343" i="6"/>
  <c r="CB343" i="6"/>
  <c r="CA343" i="6"/>
  <c r="BZ343" i="6"/>
  <c r="BY343" i="6"/>
  <c r="BX343" i="6"/>
  <c r="BW343" i="6"/>
  <c r="CE342" i="6"/>
  <c r="CD342" i="6"/>
  <c r="CC342" i="6"/>
  <c r="CB342" i="6"/>
  <c r="CA342" i="6"/>
  <c r="BZ342" i="6"/>
  <c r="BY342" i="6"/>
  <c r="BX342" i="6"/>
  <c r="BW342" i="6"/>
  <c r="CE341" i="6"/>
  <c r="CD341" i="6"/>
  <c r="CC341" i="6"/>
  <c r="CB341" i="6"/>
  <c r="CA341" i="6"/>
  <c r="BZ341" i="6"/>
  <c r="BY341" i="6"/>
  <c r="BX341" i="6"/>
  <c r="BW341" i="6"/>
  <c r="CE340" i="6"/>
  <c r="CD340" i="6"/>
  <c r="CC340" i="6"/>
  <c r="CB340" i="6"/>
  <c r="CA340" i="6"/>
  <c r="BZ340" i="6"/>
  <c r="BY340" i="6"/>
  <c r="BX340" i="6"/>
  <c r="BW340" i="6"/>
  <c r="CE339" i="6"/>
  <c r="CD339" i="6"/>
  <c r="CC339" i="6"/>
  <c r="CB339" i="6"/>
  <c r="CA339" i="6"/>
  <c r="BZ339" i="6"/>
  <c r="BY339" i="6"/>
  <c r="BX339" i="6"/>
  <c r="BW339" i="6"/>
  <c r="CE338" i="6"/>
  <c r="CD338" i="6"/>
  <c r="CC338" i="6"/>
  <c r="CB338" i="6"/>
  <c r="CA338" i="6"/>
  <c r="BZ338" i="6"/>
  <c r="BY338" i="6"/>
  <c r="BX338" i="6"/>
  <c r="BW338" i="6"/>
  <c r="CE337" i="6"/>
  <c r="CD337" i="6"/>
  <c r="CC337" i="6"/>
  <c r="CB337" i="6"/>
  <c r="CA337" i="6"/>
  <c r="BZ337" i="6"/>
  <c r="BY337" i="6"/>
  <c r="BX337" i="6"/>
  <c r="BW337" i="6"/>
  <c r="CE336" i="6"/>
  <c r="CD336" i="6"/>
  <c r="CC336" i="6"/>
  <c r="CB336" i="6"/>
  <c r="CA336" i="6"/>
  <c r="BZ336" i="6"/>
  <c r="BY336" i="6"/>
  <c r="BX336" i="6"/>
  <c r="BW336" i="6"/>
  <c r="CE335" i="6"/>
  <c r="CD335" i="6"/>
  <c r="CC335" i="6"/>
  <c r="CB335" i="6"/>
  <c r="CA335" i="6"/>
  <c r="BZ335" i="6"/>
  <c r="BY335" i="6"/>
  <c r="BX335" i="6"/>
  <c r="BW335" i="6"/>
  <c r="CE334" i="6"/>
  <c r="CD334" i="6"/>
  <c r="CC334" i="6"/>
  <c r="CB334" i="6"/>
  <c r="CA334" i="6"/>
  <c r="BZ334" i="6"/>
  <c r="BY334" i="6"/>
  <c r="BX334" i="6"/>
  <c r="BW334" i="6"/>
  <c r="CE333" i="6"/>
  <c r="CD333" i="6"/>
  <c r="CC333" i="6"/>
  <c r="CB333" i="6"/>
  <c r="CA333" i="6"/>
  <c r="BZ333" i="6"/>
  <c r="BY333" i="6"/>
  <c r="BX333" i="6"/>
  <c r="BW333" i="6"/>
  <c r="CE332" i="6"/>
  <c r="CD332" i="6"/>
  <c r="CC332" i="6"/>
  <c r="CB332" i="6"/>
  <c r="CA332" i="6"/>
  <c r="BZ332" i="6"/>
  <c r="BY332" i="6"/>
  <c r="BX332" i="6"/>
  <c r="BW332" i="6"/>
  <c r="CE331" i="6"/>
  <c r="CD331" i="6"/>
  <c r="CC331" i="6"/>
  <c r="CB331" i="6"/>
  <c r="CA331" i="6"/>
  <c r="BZ331" i="6"/>
  <c r="BY331" i="6"/>
  <c r="BX331" i="6"/>
  <c r="BW331" i="6"/>
  <c r="CE330" i="6"/>
  <c r="CD330" i="6"/>
  <c r="CC330" i="6"/>
  <c r="CB330" i="6"/>
  <c r="CA330" i="6"/>
  <c r="BZ330" i="6"/>
  <c r="BY330" i="6"/>
  <c r="BX330" i="6"/>
  <c r="BW330" i="6"/>
  <c r="CE323" i="6"/>
  <c r="CD323" i="6"/>
  <c r="CC323" i="6"/>
  <c r="CB323" i="6"/>
  <c r="CA323" i="6"/>
  <c r="BZ323" i="6"/>
  <c r="BY323" i="6"/>
  <c r="BX323" i="6"/>
  <c r="BW323" i="6"/>
  <c r="CE322" i="6"/>
  <c r="CD322" i="6"/>
  <c r="CC322" i="6"/>
  <c r="CB322" i="6"/>
  <c r="CA322" i="6"/>
  <c r="BZ322" i="6"/>
  <c r="BY322" i="6"/>
  <c r="BX322" i="6"/>
  <c r="BW322" i="6"/>
  <c r="CE321" i="6"/>
  <c r="CD321" i="6"/>
  <c r="CC321" i="6"/>
  <c r="CB321" i="6"/>
  <c r="CA321" i="6"/>
  <c r="BZ321" i="6"/>
  <c r="BY321" i="6"/>
  <c r="BX321" i="6"/>
  <c r="BW321" i="6"/>
  <c r="CE320" i="6"/>
  <c r="CD320" i="6"/>
  <c r="CC320" i="6"/>
  <c r="CB320" i="6"/>
  <c r="CA320" i="6"/>
  <c r="BZ320" i="6"/>
  <c r="BY320" i="6"/>
  <c r="BX320" i="6"/>
  <c r="BW320" i="6"/>
  <c r="CE319" i="6"/>
  <c r="CD319" i="6"/>
  <c r="CC319" i="6"/>
  <c r="CB319" i="6"/>
  <c r="CA319" i="6"/>
  <c r="BZ319" i="6"/>
  <c r="BY319" i="6"/>
  <c r="BX319" i="6"/>
  <c r="BW319" i="6"/>
  <c r="CE318" i="6"/>
  <c r="CD318" i="6"/>
  <c r="CC318" i="6"/>
  <c r="CB318" i="6"/>
  <c r="CA318" i="6"/>
  <c r="BZ318" i="6"/>
  <c r="BY318" i="6"/>
  <c r="BX318" i="6"/>
  <c r="BW318" i="6"/>
  <c r="CE317" i="6"/>
  <c r="CD317" i="6"/>
  <c r="CC317" i="6"/>
  <c r="CB317" i="6"/>
  <c r="CA317" i="6"/>
  <c r="BZ317" i="6"/>
  <c r="BY317" i="6"/>
  <c r="BX317" i="6"/>
  <c r="BW317" i="6"/>
  <c r="CE316" i="6"/>
  <c r="CD316" i="6"/>
  <c r="CC316" i="6"/>
  <c r="CB316" i="6"/>
  <c r="CA316" i="6"/>
  <c r="BZ316" i="6"/>
  <c r="BY316" i="6"/>
  <c r="BX316" i="6"/>
  <c r="BW316" i="6"/>
  <c r="CE315" i="6"/>
  <c r="CD315" i="6"/>
  <c r="CC315" i="6"/>
  <c r="CB315" i="6"/>
  <c r="CA315" i="6"/>
  <c r="BZ315" i="6"/>
  <c r="BY315" i="6"/>
  <c r="BX315" i="6"/>
  <c r="BW315" i="6"/>
  <c r="CE314" i="6"/>
  <c r="CD314" i="6"/>
  <c r="CC314" i="6"/>
  <c r="CB314" i="6"/>
  <c r="CA314" i="6"/>
  <c r="BZ314" i="6"/>
  <c r="BY314" i="6"/>
  <c r="BX314" i="6"/>
  <c r="BW314" i="6"/>
  <c r="CE313" i="6"/>
  <c r="CD313" i="6"/>
  <c r="CC313" i="6"/>
  <c r="CB313" i="6"/>
  <c r="CA313" i="6"/>
  <c r="BZ313" i="6"/>
  <c r="BY313" i="6"/>
  <c r="BX313" i="6"/>
  <c r="BW313" i="6"/>
  <c r="CE312" i="6"/>
  <c r="CD312" i="6"/>
  <c r="CC312" i="6"/>
  <c r="CB312" i="6"/>
  <c r="CA312" i="6"/>
  <c r="BZ312" i="6"/>
  <c r="BY312" i="6"/>
  <c r="BX312" i="6"/>
  <c r="BW312" i="6"/>
  <c r="CE311" i="6"/>
  <c r="CD311" i="6"/>
  <c r="CC311" i="6"/>
  <c r="CB311" i="6"/>
  <c r="CA311" i="6"/>
  <c r="BZ311" i="6"/>
  <c r="BY311" i="6"/>
  <c r="BX311" i="6"/>
  <c r="BW311" i="6"/>
  <c r="CE310" i="6"/>
  <c r="CD310" i="6"/>
  <c r="CC310" i="6"/>
  <c r="CB310" i="6"/>
  <c r="CA310" i="6"/>
  <c r="BZ310" i="6"/>
  <c r="BY310" i="6"/>
  <c r="BX310" i="6"/>
  <c r="BW310" i="6"/>
  <c r="CE309" i="6"/>
  <c r="CD309" i="6"/>
  <c r="CC309" i="6"/>
  <c r="CB309" i="6"/>
  <c r="CA309" i="6"/>
  <c r="BZ309" i="6"/>
  <c r="BY309" i="6"/>
  <c r="BX309" i="6"/>
  <c r="BW309" i="6"/>
  <c r="CE308" i="6"/>
  <c r="CD308" i="6"/>
  <c r="CC308" i="6"/>
  <c r="CB308" i="6"/>
  <c r="CA308" i="6"/>
  <c r="BZ308" i="6"/>
  <c r="BY308" i="6"/>
  <c r="BX308" i="6"/>
  <c r="BW308" i="6"/>
  <c r="CE307" i="6"/>
  <c r="CD307" i="6"/>
  <c r="CC307" i="6"/>
  <c r="CB307" i="6"/>
  <c r="CA307" i="6"/>
  <c r="BZ307" i="6"/>
  <c r="BY307" i="6"/>
  <c r="BX307" i="6"/>
  <c r="BW307" i="6"/>
  <c r="CE306" i="6"/>
  <c r="CD306" i="6"/>
  <c r="CC306" i="6"/>
  <c r="CB306" i="6"/>
  <c r="CA306" i="6"/>
  <c r="BZ306" i="6"/>
  <c r="BY306" i="6"/>
  <c r="BX306" i="6"/>
  <c r="BW306" i="6"/>
  <c r="CE305" i="6"/>
  <c r="CD305" i="6"/>
  <c r="CC305" i="6"/>
  <c r="CB305" i="6"/>
  <c r="CA305" i="6"/>
  <c r="BZ305" i="6"/>
  <c r="BY305" i="6"/>
  <c r="BX305" i="6"/>
  <c r="BW305" i="6"/>
  <c r="CE304" i="6"/>
  <c r="CD304" i="6"/>
  <c r="CC304" i="6"/>
  <c r="CB304" i="6"/>
  <c r="CA304" i="6"/>
  <c r="BZ304" i="6"/>
  <c r="BY304" i="6"/>
  <c r="BX304" i="6"/>
  <c r="BW304" i="6"/>
  <c r="CE303" i="6"/>
  <c r="CD303" i="6"/>
  <c r="CC303" i="6"/>
  <c r="CB303" i="6"/>
  <c r="CA303" i="6"/>
  <c r="BZ303" i="6"/>
  <c r="BY303" i="6"/>
  <c r="BX303" i="6"/>
  <c r="BW303" i="6"/>
  <c r="CE302" i="6"/>
  <c r="CD302" i="6"/>
  <c r="CC302" i="6"/>
  <c r="CB302" i="6"/>
  <c r="CA302" i="6"/>
  <c r="BZ302" i="6"/>
  <c r="BY302" i="6"/>
  <c r="BX302" i="6"/>
  <c r="BW302" i="6"/>
  <c r="CE301" i="6"/>
  <c r="CD301" i="6"/>
  <c r="CC301" i="6"/>
  <c r="CB301" i="6"/>
  <c r="CA301" i="6"/>
  <c r="BZ301" i="6"/>
  <c r="BY301" i="6"/>
  <c r="BX301" i="6"/>
  <c r="BW301" i="6"/>
  <c r="CE300" i="6"/>
  <c r="CD300" i="6"/>
  <c r="CC300" i="6"/>
  <c r="CB300" i="6"/>
  <c r="CA300" i="6"/>
  <c r="BZ300" i="6"/>
  <c r="BY300" i="6"/>
  <c r="BX300" i="6"/>
  <c r="BW300" i="6"/>
  <c r="CE299" i="6"/>
  <c r="CD299" i="6"/>
  <c r="CC299" i="6"/>
  <c r="CB299" i="6"/>
  <c r="CA299" i="6"/>
  <c r="BZ299" i="6"/>
  <c r="BY299" i="6"/>
  <c r="BX299" i="6"/>
  <c r="BW299" i="6"/>
  <c r="CE298" i="6"/>
  <c r="CD298" i="6"/>
  <c r="CC298" i="6"/>
  <c r="CB298" i="6"/>
  <c r="CA298" i="6"/>
  <c r="BZ298" i="6"/>
  <c r="BY298" i="6"/>
  <c r="BX298" i="6"/>
  <c r="BW298" i="6"/>
  <c r="CE297" i="6"/>
  <c r="CD297" i="6"/>
  <c r="CC297" i="6"/>
  <c r="CB297" i="6"/>
  <c r="CA297" i="6"/>
  <c r="BZ297" i="6"/>
  <c r="BY297" i="6"/>
  <c r="BX297" i="6"/>
  <c r="BW297" i="6"/>
  <c r="CE296" i="6"/>
  <c r="CD296" i="6"/>
  <c r="CC296" i="6"/>
  <c r="CB296" i="6"/>
  <c r="CA296" i="6"/>
  <c r="BZ296" i="6"/>
  <c r="BY296" i="6"/>
  <c r="BX296" i="6"/>
  <c r="BW296" i="6"/>
  <c r="CE295" i="6"/>
  <c r="CD295" i="6"/>
  <c r="CC295" i="6"/>
  <c r="CB295" i="6"/>
  <c r="CA295" i="6"/>
  <c r="BZ295" i="6"/>
  <c r="BY295" i="6"/>
  <c r="BX295" i="6"/>
  <c r="BW295" i="6"/>
  <c r="CE294" i="6"/>
  <c r="CD294" i="6"/>
  <c r="CC294" i="6"/>
  <c r="CB294" i="6"/>
  <c r="CA294" i="6"/>
  <c r="BZ294" i="6"/>
  <c r="BY294" i="6"/>
  <c r="BX294" i="6"/>
  <c r="BW294" i="6"/>
  <c r="CE293" i="6"/>
  <c r="CD293" i="6"/>
  <c r="CC293" i="6"/>
  <c r="CB293" i="6"/>
  <c r="CA293" i="6"/>
  <c r="BZ293" i="6"/>
  <c r="BY293" i="6"/>
  <c r="BX293" i="6"/>
  <c r="BW293" i="6"/>
  <c r="CE292" i="6"/>
  <c r="CD292" i="6"/>
  <c r="CC292" i="6"/>
  <c r="CB292" i="6"/>
  <c r="CA292" i="6"/>
  <c r="BZ292" i="6"/>
  <c r="BY292" i="6"/>
  <c r="BX292" i="6"/>
  <c r="BW292" i="6"/>
  <c r="CE291" i="6"/>
  <c r="CD291" i="6"/>
  <c r="CC291" i="6"/>
  <c r="CB291" i="6"/>
  <c r="CA291" i="6"/>
  <c r="BZ291" i="6"/>
  <c r="BY291" i="6"/>
  <c r="BX291" i="6"/>
  <c r="BW291" i="6"/>
  <c r="CE290" i="6"/>
  <c r="CD290" i="6"/>
  <c r="CC290" i="6"/>
  <c r="CB290" i="6"/>
  <c r="CA290" i="6"/>
  <c r="BZ290" i="6"/>
  <c r="BY290" i="6"/>
  <c r="BX290" i="6"/>
  <c r="BW290" i="6"/>
  <c r="CE289" i="6"/>
  <c r="CD289" i="6"/>
  <c r="CC289" i="6"/>
  <c r="CB289" i="6"/>
  <c r="CA289" i="6"/>
  <c r="BZ289" i="6"/>
  <c r="BY289" i="6"/>
  <c r="BX289" i="6"/>
  <c r="BW289" i="6"/>
  <c r="CE288" i="6"/>
  <c r="CD288" i="6"/>
  <c r="CC288" i="6"/>
  <c r="CB288" i="6"/>
  <c r="CA288" i="6"/>
  <c r="BZ288" i="6"/>
  <c r="BY288" i="6"/>
  <c r="BX288" i="6"/>
  <c r="BW288" i="6"/>
  <c r="CE287" i="6"/>
  <c r="CD287" i="6"/>
  <c r="CC287" i="6"/>
  <c r="CB287" i="6"/>
  <c r="CA287" i="6"/>
  <c r="BZ287" i="6"/>
  <c r="BY287" i="6"/>
  <c r="BX287" i="6"/>
  <c r="BW287" i="6"/>
  <c r="CE286" i="6"/>
  <c r="CD286" i="6"/>
  <c r="CC286" i="6"/>
  <c r="CB286" i="6"/>
  <c r="CA286" i="6"/>
  <c r="BZ286" i="6"/>
  <c r="BY286" i="6"/>
  <c r="BX286" i="6"/>
  <c r="BW286" i="6"/>
  <c r="CE285" i="6"/>
  <c r="CD285" i="6"/>
  <c r="CC285" i="6"/>
  <c r="CB285" i="6"/>
  <c r="CA285" i="6"/>
  <c r="BZ285" i="6"/>
  <c r="BY285" i="6"/>
  <c r="BX285" i="6"/>
  <c r="BW285" i="6"/>
  <c r="CE284" i="6"/>
  <c r="CD284" i="6"/>
  <c r="CC284" i="6"/>
  <c r="CB284" i="6"/>
  <c r="CA284" i="6"/>
  <c r="BZ284" i="6"/>
  <c r="BY284" i="6"/>
  <c r="BX284" i="6"/>
  <c r="BW284" i="6"/>
  <c r="CE283" i="6"/>
  <c r="CD283" i="6"/>
  <c r="CC283" i="6"/>
  <c r="CB283" i="6"/>
  <c r="CA283" i="6"/>
  <c r="BZ283" i="6"/>
  <c r="BY283" i="6"/>
  <c r="BX283" i="6"/>
  <c r="BW283" i="6"/>
  <c r="CE282" i="6"/>
  <c r="CD282" i="6"/>
  <c r="CC282" i="6"/>
  <c r="CB282" i="6"/>
  <c r="CA282" i="6"/>
  <c r="BZ282" i="6"/>
  <c r="BY282" i="6"/>
  <c r="BX282" i="6"/>
  <c r="BW282" i="6"/>
  <c r="CE281" i="6"/>
  <c r="CD281" i="6"/>
  <c r="CC281" i="6"/>
  <c r="CB281" i="6"/>
  <c r="CA281" i="6"/>
  <c r="BZ281" i="6"/>
  <c r="BY281" i="6"/>
  <c r="BX281" i="6"/>
  <c r="BW281" i="6"/>
  <c r="CE280" i="6"/>
  <c r="CD280" i="6"/>
  <c r="CC280" i="6"/>
  <c r="CB280" i="6"/>
  <c r="CA280" i="6"/>
  <c r="BZ280" i="6"/>
  <c r="BY280" i="6"/>
  <c r="BX280" i="6"/>
  <c r="BW280" i="6"/>
  <c r="CE279" i="6"/>
  <c r="CD279" i="6"/>
  <c r="CC279" i="6"/>
  <c r="CB279" i="6"/>
  <c r="CA279" i="6"/>
  <c r="BZ279" i="6"/>
  <c r="BY279" i="6"/>
  <c r="BX279" i="6"/>
  <c r="BW279" i="6"/>
  <c r="CE278" i="6"/>
  <c r="CD278" i="6"/>
  <c r="CC278" i="6"/>
  <c r="CB278" i="6"/>
  <c r="CA278" i="6"/>
  <c r="BZ278" i="6"/>
  <c r="BY278" i="6"/>
  <c r="BX278" i="6"/>
  <c r="BW278" i="6"/>
  <c r="CE277" i="6"/>
  <c r="CD277" i="6"/>
  <c r="CC277" i="6"/>
  <c r="CB277" i="6"/>
  <c r="CA277" i="6"/>
  <c r="BZ277" i="6"/>
  <c r="BY277" i="6"/>
  <c r="BX277" i="6"/>
  <c r="BW277" i="6"/>
  <c r="CE276" i="6"/>
  <c r="CD276" i="6"/>
  <c r="CC276" i="6"/>
  <c r="CB276" i="6"/>
  <c r="CA276" i="6"/>
  <c r="BZ276" i="6"/>
  <c r="BY276" i="6"/>
  <c r="BX276" i="6"/>
  <c r="BW276" i="6"/>
  <c r="CE269" i="6"/>
  <c r="CD269" i="6"/>
  <c r="CC269" i="6"/>
  <c r="CB269" i="6"/>
  <c r="CA269" i="6"/>
  <c r="BZ269" i="6"/>
  <c r="BY269" i="6"/>
  <c r="BX269" i="6"/>
  <c r="BW269" i="6"/>
  <c r="CE268" i="6"/>
  <c r="CD268" i="6"/>
  <c r="CC268" i="6"/>
  <c r="CB268" i="6"/>
  <c r="CA268" i="6"/>
  <c r="BZ268" i="6"/>
  <c r="BY268" i="6"/>
  <c r="BX268" i="6"/>
  <c r="BW268" i="6"/>
  <c r="CE267" i="6"/>
  <c r="CD267" i="6"/>
  <c r="CC267" i="6"/>
  <c r="CB267" i="6"/>
  <c r="CA267" i="6"/>
  <c r="BZ267" i="6"/>
  <c r="BY267" i="6"/>
  <c r="BX267" i="6"/>
  <c r="BW267" i="6"/>
  <c r="CE266" i="6"/>
  <c r="CD266" i="6"/>
  <c r="CC266" i="6"/>
  <c r="CB266" i="6"/>
  <c r="CA266" i="6"/>
  <c r="BZ266" i="6"/>
  <c r="BY266" i="6"/>
  <c r="BX266" i="6"/>
  <c r="BW266" i="6"/>
  <c r="CE265" i="6"/>
  <c r="CD265" i="6"/>
  <c r="CC265" i="6"/>
  <c r="CB265" i="6"/>
  <c r="CA265" i="6"/>
  <c r="BZ265" i="6"/>
  <c r="BY265" i="6"/>
  <c r="BX265" i="6"/>
  <c r="BW265" i="6"/>
  <c r="CE264" i="6"/>
  <c r="CD264" i="6"/>
  <c r="CC264" i="6"/>
  <c r="CB264" i="6"/>
  <c r="CA264" i="6"/>
  <c r="BZ264" i="6"/>
  <c r="BY264" i="6"/>
  <c r="BX264" i="6"/>
  <c r="BW264" i="6"/>
  <c r="CE263" i="6"/>
  <c r="CD263" i="6"/>
  <c r="CC263" i="6"/>
  <c r="CB263" i="6"/>
  <c r="CA263" i="6"/>
  <c r="BZ263" i="6"/>
  <c r="BY263" i="6"/>
  <c r="BX263" i="6"/>
  <c r="BW263" i="6"/>
  <c r="CE262" i="6"/>
  <c r="CD262" i="6"/>
  <c r="CC262" i="6"/>
  <c r="CB262" i="6"/>
  <c r="CA262" i="6"/>
  <c r="BZ262" i="6"/>
  <c r="BY262" i="6"/>
  <c r="BX262" i="6"/>
  <c r="BW262" i="6"/>
  <c r="CE261" i="6"/>
  <c r="CD261" i="6"/>
  <c r="CC261" i="6"/>
  <c r="CB261" i="6"/>
  <c r="CA261" i="6"/>
  <c r="BZ261" i="6"/>
  <c r="BY261" i="6"/>
  <c r="BX261" i="6"/>
  <c r="BW261" i="6"/>
  <c r="CE260" i="6"/>
  <c r="CD260" i="6"/>
  <c r="CC260" i="6"/>
  <c r="CB260" i="6"/>
  <c r="CA260" i="6"/>
  <c r="BZ260" i="6"/>
  <c r="BY260" i="6"/>
  <c r="BX260" i="6"/>
  <c r="BW260" i="6"/>
  <c r="CE259" i="6"/>
  <c r="CD259" i="6"/>
  <c r="CC259" i="6"/>
  <c r="CB259" i="6"/>
  <c r="CA259" i="6"/>
  <c r="BZ259" i="6"/>
  <c r="BY259" i="6"/>
  <c r="BX259" i="6"/>
  <c r="BW259" i="6"/>
  <c r="CE258" i="6"/>
  <c r="CD258" i="6"/>
  <c r="CC258" i="6"/>
  <c r="CB258" i="6"/>
  <c r="CA258" i="6"/>
  <c r="BZ258" i="6"/>
  <c r="BY258" i="6"/>
  <c r="BX258" i="6"/>
  <c r="BW258" i="6"/>
  <c r="CE257" i="6"/>
  <c r="CD257" i="6"/>
  <c r="CC257" i="6"/>
  <c r="CB257" i="6"/>
  <c r="CA257" i="6"/>
  <c r="BZ257" i="6"/>
  <c r="BY257" i="6"/>
  <c r="BX257" i="6"/>
  <c r="BW257" i="6"/>
  <c r="CE256" i="6"/>
  <c r="CD256" i="6"/>
  <c r="CC256" i="6"/>
  <c r="CB256" i="6"/>
  <c r="CA256" i="6"/>
  <c r="BZ256" i="6"/>
  <c r="BY256" i="6"/>
  <c r="BX256" i="6"/>
  <c r="BW256" i="6"/>
  <c r="CE255" i="6"/>
  <c r="CD255" i="6"/>
  <c r="CC255" i="6"/>
  <c r="CB255" i="6"/>
  <c r="CA255" i="6"/>
  <c r="BZ255" i="6"/>
  <c r="BY255" i="6"/>
  <c r="BX255" i="6"/>
  <c r="BW255" i="6"/>
  <c r="CE254" i="6"/>
  <c r="CD254" i="6"/>
  <c r="CC254" i="6"/>
  <c r="CB254" i="6"/>
  <c r="CA254" i="6"/>
  <c r="BZ254" i="6"/>
  <c r="BY254" i="6"/>
  <c r="BX254" i="6"/>
  <c r="BW254" i="6"/>
  <c r="CE253" i="6"/>
  <c r="CD253" i="6"/>
  <c r="CC253" i="6"/>
  <c r="CB253" i="6"/>
  <c r="CA253" i="6"/>
  <c r="BZ253" i="6"/>
  <c r="BY253" i="6"/>
  <c r="BX253" i="6"/>
  <c r="BW253" i="6"/>
  <c r="CE252" i="6"/>
  <c r="CD252" i="6"/>
  <c r="CC252" i="6"/>
  <c r="CB252" i="6"/>
  <c r="CA252" i="6"/>
  <c r="BZ252" i="6"/>
  <c r="BY252" i="6"/>
  <c r="BX252" i="6"/>
  <c r="BW252" i="6"/>
  <c r="CE251" i="6"/>
  <c r="CD251" i="6"/>
  <c r="CC251" i="6"/>
  <c r="CB251" i="6"/>
  <c r="CA251" i="6"/>
  <c r="BZ251" i="6"/>
  <c r="BY251" i="6"/>
  <c r="BX251" i="6"/>
  <c r="BW251" i="6"/>
  <c r="CE250" i="6"/>
  <c r="CD250" i="6"/>
  <c r="CC250" i="6"/>
  <c r="CB250" i="6"/>
  <c r="CA250" i="6"/>
  <c r="BZ250" i="6"/>
  <c r="BY250" i="6"/>
  <c r="BX250" i="6"/>
  <c r="BW250" i="6"/>
  <c r="CE249" i="6"/>
  <c r="CD249" i="6"/>
  <c r="CC249" i="6"/>
  <c r="CB249" i="6"/>
  <c r="CA249" i="6"/>
  <c r="BZ249" i="6"/>
  <c r="BY249" i="6"/>
  <c r="BX249" i="6"/>
  <c r="BW249" i="6"/>
  <c r="CE248" i="6"/>
  <c r="CD248" i="6"/>
  <c r="CC248" i="6"/>
  <c r="CB248" i="6"/>
  <c r="CA248" i="6"/>
  <c r="BZ248" i="6"/>
  <c r="BY248" i="6"/>
  <c r="BX248" i="6"/>
  <c r="BW248" i="6"/>
  <c r="CE247" i="6"/>
  <c r="CD247" i="6"/>
  <c r="CC247" i="6"/>
  <c r="CB247" i="6"/>
  <c r="CA247" i="6"/>
  <c r="BZ247" i="6"/>
  <c r="BY247" i="6"/>
  <c r="BX247" i="6"/>
  <c r="BW247" i="6"/>
  <c r="CE246" i="6"/>
  <c r="CD246" i="6"/>
  <c r="CC246" i="6"/>
  <c r="CB246" i="6"/>
  <c r="CA246" i="6"/>
  <c r="BZ246" i="6"/>
  <c r="BY246" i="6"/>
  <c r="BX246" i="6"/>
  <c r="BW246" i="6"/>
  <c r="CE245" i="6"/>
  <c r="CD245" i="6"/>
  <c r="CC245" i="6"/>
  <c r="CB245" i="6"/>
  <c r="CA245" i="6"/>
  <c r="BZ245" i="6"/>
  <c r="BY245" i="6"/>
  <c r="BX245" i="6"/>
  <c r="BW245" i="6"/>
  <c r="CE244" i="6"/>
  <c r="CD244" i="6"/>
  <c r="CC244" i="6"/>
  <c r="CB244" i="6"/>
  <c r="CA244" i="6"/>
  <c r="BZ244" i="6"/>
  <c r="BY244" i="6"/>
  <c r="BX244" i="6"/>
  <c r="BW244" i="6"/>
  <c r="CE243" i="6"/>
  <c r="CD243" i="6"/>
  <c r="CC243" i="6"/>
  <c r="CB243" i="6"/>
  <c r="CA243" i="6"/>
  <c r="BZ243" i="6"/>
  <c r="BY243" i="6"/>
  <c r="BX243" i="6"/>
  <c r="BW243" i="6"/>
  <c r="CE242" i="6"/>
  <c r="CD242" i="6"/>
  <c r="CC242" i="6"/>
  <c r="CB242" i="6"/>
  <c r="CA242" i="6"/>
  <c r="BZ242" i="6"/>
  <c r="BY242" i="6"/>
  <c r="BX242" i="6"/>
  <c r="BW242" i="6"/>
  <c r="CE241" i="6"/>
  <c r="CD241" i="6"/>
  <c r="CC241" i="6"/>
  <c r="CB241" i="6"/>
  <c r="CA241" i="6"/>
  <c r="BZ241" i="6"/>
  <c r="BY241" i="6"/>
  <c r="BX241" i="6"/>
  <c r="BW241" i="6"/>
  <c r="CE240" i="6"/>
  <c r="CD240" i="6"/>
  <c r="CC240" i="6"/>
  <c r="CB240" i="6"/>
  <c r="CA240" i="6"/>
  <c r="BZ240" i="6"/>
  <c r="BY240" i="6"/>
  <c r="BX240" i="6"/>
  <c r="BW240" i="6"/>
  <c r="CE239" i="6"/>
  <c r="CD239" i="6"/>
  <c r="CC239" i="6"/>
  <c r="CB239" i="6"/>
  <c r="CA239" i="6"/>
  <c r="BZ239" i="6"/>
  <c r="BY239" i="6"/>
  <c r="BX239" i="6"/>
  <c r="BW239" i="6"/>
  <c r="CE238" i="6"/>
  <c r="CD238" i="6"/>
  <c r="CC238" i="6"/>
  <c r="CB238" i="6"/>
  <c r="CA238" i="6"/>
  <c r="BZ238" i="6"/>
  <c r="BY238" i="6"/>
  <c r="BX238" i="6"/>
  <c r="BW238" i="6"/>
  <c r="CE237" i="6"/>
  <c r="CD237" i="6"/>
  <c r="CC237" i="6"/>
  <c r="CB237" i="6"/>
  <c r="CA237" i="6"/>
  <c r="BZ237" i="6"/>
  <c r="BY237" i="6"/>
  <c r="BX237" i="6"/>
  <c r="BW237" i="6"/>
  <c r="CE236" i="6"/>
  <c r="CD236" i="6"/>
  <c r="CC236" i="6"/>
  <c r="CB236" i="6"/>
  <c r="CA236" i="6"/>
  <c r="BZ236" i="6"/>
  <c r="BY236" i="6"/>
  <c r="BX236" i="6"/>
  <c r="BW236" i="6"/>
  <c r="CE235" i="6"/>
  <c r="CD235" i="6"/>
  <c r="CC235" i="6"/>
  <c r="CB235" i="6"/>
  <c r="CA235" i="6"/>
  <c r="BZ235" i="6"/>
  <c r="BY235" i="6"/>
  <c r="BX235" i="6"/>
  <c r="BW235" i="6"/>
  <c r="CE234" i="6"/>
  <c r="CD234" i="6"/>
  <c r="CC234" i="6"/>
  <c r="CB234" i="6"/>
  <c r="CA234" i="6"/>
  <c r="BZ234" i="6"/>
  <c r="BY234" i="6"/>
  <c r="BX234" i="6"/>
  <c r="BW234" i="6"/>
  <c r="CE233" i="6"/>
  <c r="CD233" i="6"/>
  <c r="CC233" i="6"/>
  <c r="CB233" i="6"/>
  <c r="CA233" i="6"/>
  <c r="BZ233" i="6"/>
  <c r="BY233" i="6"/>
  <c r="BX233" i="6"/>
  <c r="BW233" i="6"/>
  <c r="CE232" i="6"/>
  <c r="CD232" i="6"/>
  <c r="CC232" i="6"/>
  <c r="CB232" i="6"/>
  <c r="CA232" i="6"/>
  <c r="BZ232" i="6"/>
  <c r="BY232" i="6"/>
  <c r="BX232" i="6"/>
  <c r="BW232" i="6"/>
  <c r="CE231" i="6"/>
  <c r="CD231" i="6"/>
  <c r="CC231" i="6"/>
  <c r="CB231" i="6"/>
  <c r="CA231" i="6"/>
  <c r="BZ231" i="6"/>
  <c r="BY231" i="6"/>
  <c r="BX231" i="6"/>
  <c r="BW231" i="6"/>
  <c r="CE230" i="6"/>
  <c r="CD230" i="6"/>
  <c r="CC230" i="6"/>
  <c r="CB230" i="6"/>
  <c r="CA230" i="6"/>
  <c r="BZ230" i="6"/>
  <c r="BY230" i="6"/>
  <c r="BX230" i="6"/>
  <c r="BW230" i="6"/>
  <c r="CE229" i="6"/>
  <c r="CD229" i="6"/>
  <c r="CC229" i="6"/>
  <c r="CB229" i="6"/>
  <c r="CA229" i="6"/>
  <c r="BZ229" i="6"/>
  <c r="BY229" i="6"/>
  <c r="BX229" i="6"/>
  <c r="BW229" i="6"/>
  <c r="CE228" i="6"/>
  <c r="CD228" i="6"/>
  <c r="CC228" i="6"/>
  <c r="CB228" i="6"/>
  <c r="CA228" i="6"/>
  <c r="BZ228" i="6"/>
  <c r="BY228" i="6"/>
  <c r="BX228" i="6"/>
  <c r="BW228" i="6"/>
  <c r="CE227" i="6"/>
  <c r="CD227" i="6"/>
  <c r="CC227" i="6"/>
  <c r="CB227" i="6"/>
  <c r="CA227" i="6"/>
  <c r="BZ227" i="6"/>
  <c r="BY227" i="6"/>
  <c r="BX227" i="6"/>
  <c r="BW227" i="6"/>
  <c r="CE226" i="6"/>
  <c r="CD226" i="6"/>
  <c r="CC226" i="6"/>
  <c r="CB226" i="6"/>
  <c r="CA226" i="6"/>
  <c r="BZ226" i="6"/>
  <c r="BY226" i="6"/>
  <c r="BX226" i="6"/>
  <c r="BW226" i="6"/>
  <c r="CE225" i="6"/>
  <c r="CD225" i="6"/>
  <c r="CC225" i="6"/>
  <c r="CB225" i="6"/>
  <c r="CA225" i="6"/>
  <c r="BZ225" i="6"/>
  <c r="BY225" i="6"/>
  <c r="BX225" i="6"/>
  <c r="BW225" i="6"/>
  <c r="CE224" i="6"/>
  <c r="CD224" i="6"/>
  <c r="CC224" i="6"/>
  <c r="CB224" i="6"/>
  <c r="CA224" i="6"/>
  <c r="BZ224" i="6"/>
  <c r="BY224" i="6"/>
  <c r="BX224" i="6"/>
  <c r="BW224" i="6"/>
  <c r="CE223" i="6"/>
  <c r="CD223" i="6"/>
  <c r="CC223" i="6"/>
  <c r="CB223" i="6"/>
  <c r="CA223" i="6"/>
  <c r="BZ223" i="6"/>
  <c r="BY223" i="6"/>
  <c r="BX223" i="6"/>
  <c r="BW223" i="6"/>
  <c r="CE222" i="6"/>
  <c r="CD222" i="6"/>
  <c r="CC222" i="6"/>
  <c r="CB222" i="6"/>
  <c r="CA222" i="6"/>
  <c r="BZ222" i="6"/>
  <c r="BY222" i="6"/>
  <c r="BX222" i="6"/>
  <c r="BW222" i="6"/>
  <c r="CE215" i="6"/>
  <c r="CD215" i="6"/>
  <c r="CC215" i="6"/>
  <c r="CB215" i="6"/>
  <c r="CA215" i="6"/>
  <c r="BZ215" i="6"/>
  <c r="BY215" i="6"/>
  <c r="BX215" i="6"/>
  <c r="BW215" i="6"/>
  <c r="CE214" i="6"/>
  <c r="CD214" i="6"/>
  <c r="CC214" i="6"/>
  <c r="CB214" i="6"/>
  <c r="CA214" i="6"/>
  <c r="BZ214" i="6"/>
  <c r="BY214" i="6"/>
  <c r="BX214" i="6"/>
  <c r="BW214" i="6"/>
  <c r="CE213" i="6"/>
  <c r="CD213" i="6"/>
  <c r="CC213" i="6"/>
  <c r="CB213" i="6"/>
  <c r="CA213" i="6"/>
  <c r="BZ213" i="6"/>
  <c r="BY213" i="6"/>
  <c r="BX213" i="6"/>
  <c r="BW213" i="6"/>
  <c r="CE212" i="6"/>
  <c r="CD212" i="6"/>
  <c r="CC212" i="6"/>
  <c r="CB212" i="6"/>
  <c r="CA212" i="6"/>
  <c r="BZ212" i="6"/>
  <c r="BY212" i="6"/>
  <c r="BX212" i="6"/>
  <c r="BW212" i="6"/>
  <c r="CE211" i="6"/>
  <c r="CD211" i="6"/>
  <c r="CC211" i="6"/>
  <c r="CB211" i="6"/>
  <c r="CA211" i="6"/>
  <c r="BZ211" i="6"/>
  <c r="BY211" i="6"/>
  <c r="BX211" i="6"/>
  <c r="BW211" i="6"/>
  <c r="CE210" i="6"/>
  <c r="CD210" i="6"/>
  <c r="CC210" i="6"/>
  <c r="CB210" i="6"/>
  <c r="CA210" i="6"/>
  <c r="BZ210" i="6"/>
  <c r="BY210" i="6"/>
  <c r="BX210" i="6"/>
  <c r="BW210" i="6"/>
  <c r="CE209" i="6"/>
  <c r="CD209" i="6"/>
  <c r="CC209" i="6"/>
  <c r="CB209" i="6"/>
  <c r="CA209" i="6"/>
  <c r="BZ209" i="6"/>
  <c r="BY209" i="6"/>
  <c r="BX209" i="6"/>
  <c r="BW209" i="6"/>
  <c r="CE208" i="6"/>
  <c r="CD208" i="6"/>
  <c r="CC208" i="6"/>
  <c r="CB208" i="6"/>
  <c r="CA208" i="6"/>
  <c r="BZ208" i="6"/>
  <c r="BY208" i="6"/>
  <c r="BX208" i="6"/>
  <c r="BW208" i="6"/>
  <c r="CE207" i="6"/>
  <c r="CD207" i="6"/>
  <c r="CC207" i="6"/>
  <c r="CB207" i="6"/>
  <c r="CA207" i="6"/>
  <c r="BZ207" i="6"/>
  <c r="BY207" i="6"/>
  <c r="BX207" i="6"/>
  <c r="BW207" i="6"/>
  <c r="CE206" i="6"/>
  <c r="CD206" i="6"/>
  <c r="CC206" i="6"/>
  <c r="CB206" i="6"/>
  <c r="CA206" i="6"/>
  <c r="BZ206" i="6"/>
  <c r="BY206" i="6"/>
  <c r="BX206" i="6"/>
  <c r="BW206" i="6"/>
  <c r="CE205" i="6"/>
  <c r="CD205" i="6"/>
  <c r="CC205" i="6"/>
  <c r="CB205" i="6"/>
  <c r="CA205" i="6"/>
  <c r="BZ205" i="6"/>
  <c r="BY205" i="6"/>
  <c r="BX205" i="6"/>
  <c r="BW205" i="6"/>
  <c r="CE204" i="6"/>
  <c r="CD204" i="6"/>
  <c r="CC204" i="6"/>
  <c r="CB204" i="6"/>
  <c r="CA204" i="6"/>
  <c r="BZ204" i="6"/>
  <c r="BY204" i="6"/>
  <c r="BX204" i="6"/>
  <c r="BW204" i="6"/>
  <c r="CE203" i="6"/>
  <c r="CD203" i="6"/>
  <c r="CC203" i="6"/>
  <c r="CB203" i="6"/>
  <c r="CA203" i="6"/>
  <c r="BZ203" i="6"/>
  <c r="BY203" i="6"/>
  <c r="BX203" i="6"/>
  <c r="BW203" i="6"/>
  <c r="CE202" i="6"/>
  <c r="CD202" i="6"/>
  <c r="CC202" i="6"/>
  <c r="CB202" i="6"/>
  <c r="CA202" i="6"/>
  <c r="BZ202" i="6"/>
  <c r="BY202" i="6"/>
  <c r="BX202" i="6"/>
  <c r="BW202" i="6"/>
  <c r="CE201" i="6"/>
  <c r="CD201" i="6"/>
  <c r="CC201" i="6"/>
  <c r="CB201" i="6"/>
  <c r="CA201" i="6"/>
  <c r="BZ201" i="6"/>
  <c r="BY201" i="6"/>
  <c r="BX201" i="6"/>
  <c r="BW201" i="6"/>
  <c r="CE200" i="6"/>
  <c r="CD200" i="6"/>
  <c r="CC200" i="6"/>
  <c r="CB200" i="6"/>
  <c r="CA200" i="6"/>
  <c r="BZ200" i="6"/>
  <c r="BY200" i="6"/>
  <c r="BX200" i="6"/>
  <c r="BW200" i="6"/>
  <c r="CE199" i="6"/>
  <c r="CD199" i="6"/>
  <c r="CC199" i="6"/>
  <c r="CB199" i="6"/>
  <c r="CA199" i="6"/>
  <c r="BZ199" i="6"/>
  <c r="BY199" i="6"/>
  <c r="BX199" i="6"/>
  <c r="BW199" i="6"/>
  <c r="CE198" i="6"/>
  <c r="CD198" i="6"/>
  <c r="CC198" i="6"/>
  <c r="CB198" i="6"/>
  <c r="CA198" i="6"/>
  <c r="BZ198" i="6"/>
  <c r="BY198" i="6"/>
  <c r="BX198" i="6"/>
  <c r="BW198" i="6"/>
  <c r="CE197" i="6"/>
  <c r="CD197" i="6"/>
  <c r="CC197" i="6"/>
  <c r="CB197" i="6"/>
  <c r="CA197" i="6"/>
  <c r="BZ197" i="6"/>
  <c r="BY197" i="6"/>
  <c r="BX197" i="6"/>
  <c r="BW197" i="6"/>
  <c r="CE196" i="6"/>
  <c r="CD196" i="6"/>
  <c r="CC196" i="6"/>
  <c r="CB196" i="6"/>
  <c r="CA196" i="6"/>
  <c r="BZ196" i="6"/>
  <c r="BY196" i="6"/>
  <c r="BX196" i="6"/>
  <c r="BW196" i="6"/>
  <c r="CE195" i="6"/>
  <c r="CD195" i="6"/>
  <c r="CC195" i="6"/>
  <c r="CB195" i="6"/>
  <c r="CA195" i="6"/>
  <c r="BZ195" i="6"/>
  <c r="BY195" i="6"/>
  <c r="BX195" i="6"/>
  <c r="BW195" i="6"/>
  <c r="CE194" i="6"/>
  <c r="CD194" i="6"/>
  <c r="CC194" i="6"/>
  <c r="CB194" i="6"/>
  <c r="CA194" i="6"/>
  <c r="BZ194" i="6"/>
  <c r="BY194" i="6"/>
  <c r="BX194" i="6"/>
  <c r="BW194" i="6"/>
  <c r="CE193" i="6"/>
  <c r="CD193" i="6"/>
  <c r="CC193" i="6"/>
  <c r="CB193" i="6"/>
  <c r="CA193" i="6"/>
  <c r="BZ193" i="6"/>
  <c r="BY193" i="6"/>
  <c r="BX193" i="6"/>
  <c r="BW193" i="6"/>
  <c r="CE192" i="6"/>
  <c r="CD192" i="6"/>
  <c r="CC192" i="6"/>
  <c r="CB192" i="6"/>
  <c r="CA192" i="6"/>
  <c r="BZ192" i="6"/>
  <c r="BY192" i="6"/>
  <c r="BX192" i="6"/>
  <c r="BW192" i="6"/>
  <c r="CE191" i="6"/>
  <c r="CD191" i="6"/>
  <c r="CC191" i="6"/>
  <c r="CB191" i="6"/>
  <c r="CA191" i="6"/>
  <c r="BZ191" i="6"/>
  <c r="BY191" i="6"/>
  <c r="BX191" i="6"/>
  <c r="BW191" i="6"/>
  <c r="CE190" i="6"/>
  <c r="CD190" i="6"/>
  <c r="CC190" i="6"/>
  <c r="CB190" i="6"/>
  <c r="CA190" i="6"/>
  <c r="BZ190" i="6"/>
  <c r="BY190" i="6"/>
  <c r="BX190" i="6"/>
  <c r="BW190" i="6"/>
  <c r="CE189" i="6"/>
  <c r="CD189" i="6"/>
  <c r="CC189" i="6"/>
  <c r="CB189" i="6"/>
  <c r="CA189" i="6"/>
  <c r="BZ189" i="6"/>
  <c r="BY189" i="6"/>
  <c r="BX189" i="6"/>
  <c r="BW189" i="6"/>
  <c r="CE188" i="6"/>
  <c r="CD188" i="6"/>
  <c r="CC188" i="6"/>
  <c r="CB188" i="6"/>
  <c r="CA188" i="6"/>
  <c r="BZ188" i="6"/>
  <c r="BY188" i="6"/>
  <c r="BX188" i="6"/>
  <c r="BW188" i="6"/>
  <c r="CE187" i="6"/>
  <c r="CD187" i="6"/>
  <c r="CC187" i="6"/>
  <c r="CB187" i="6"/>
  <c r="CA187" i="6"/>
  <c r="BZ187" i="6"/>
  <c r="BY187" i="6"/>
  <c r="BX187" i="6"/>
  <c r="BW187" i="6"/>
  <c r="CE186" i="6"/>
  <c r="CD186" i="6"/>
  <c r="CC186" i="6"/>
  <c r="CB186" i="6"/>
  <c r="CA186" i="6"/>
  <c r="BZ186" i="6"/>
  <c r="BY186" i="6"/>
  <c r="BX186" i="6"/>
  <c r="BW186" i="6"/>
  <c r="CE185" i="6"/>
  <c r="CD185" i="6"/>
  <c r="CC185" i="6"/>
  <c r="CB185" i="6"/>
  <c r="CA185" i="6"/>
  <c r="BZ185" i="6"/>
  <c r="BY185" i="6"/>
  <c r="BX185" i="6"/>
  <c r="BW185" i="6"/>
  <c r="CE184" i="6"/>
  <c r="CD184" i="6"/>
  <c r="CC184" i="6"/>
  <c r="CB184" i="6"/>
  <c r="CA184" i="6"/>
  <c r="BZ184" i="6"/>
  <c r="BY184" i="6"/>
  <c r="BX184" i="6"/>
  <c r="BW184" i="6"/>
  <c r="CE183" i="6"/>
  <c r="CD183" i="6"/>
  <c r="CC183" i="6"/>
  <c r="CB183" i="6"/>
  <c r="CA183" i="6"/>
  <c r="BZ183" i="6"/>
  <c r="BY183" i="6"/>
  <c r="BX183" i="6"/>
  <c r="BW183" i="6"/>
  <c r="CE182" i="6"/>
  <c r="CD182" i="6"/>
  <c r="CC182" i="6"/>
  <c r="CB182" i="6"/>
  <c r="CA182" i="6"/>
  <c r="BZ182" i="6"/>
  <c r="BY182" i="6"/>
  <c r="BX182" i="6"/>
  <c r="BW182" i="6"/>
  <c r="CE181" i="6"/>
  <c r="CD181" i="6"/>
  <c r="CC181" i="6"/>
  <c r="CB181" i="6"/>
  <c r="CA181" i="6"/>
  <c r="BZ181" i="6"/>
  <c r="BY181" i="6"/>
  <c r="BX181" i="6"/>
  <c r="BW181" i="6"/>
  <c r="CE180" i="6"/>
  <c r="CD180" i="6"/>
  <c r="CC180" i="6"/>
  <c r="CB180" i="6"/>
  <c r="CA180" i="6"/>
  <c r="BZ180" i="6"/>
  <c r="BY180" i="6"/>
  <c r="BX180" i="6"/>
  <c r="BW180" i="6"/>
  <c r="CE179" i="6"/>
  <c r="CD179" i="6"/>
  <c r="CC179" i="6"/>
  <c r="CB179" i="6"/>
  <c r="CA179" i="6"/>
  <c r="BZ179" i="6"/>
  <c r="BY179" i="6"/>
  <c r="BX179" i="6"/>
  <c r="BW179" i="6"/>
  <c r="CE178" i="6"/>
  <c r="CD178" i="6"/>
  <c r="CC178" i="6"/>
  <c r="CB178" i="6"/>
  <c r="CA178" i="6"/>
  <c r="BZ178" i="6"/>
  <c r="BY178" i="6"/>
  <c r="BX178" i="6"/>
  <c r="BW178" i="6"/>
  <c r="CE177" i="6"/>
  <c r="CD177" i="6"/>
  <c r="CC177" i="6"/>
  <c r="CB177" i="6"/>
  <c r="CA177" i="6"/>
  <c r="BZ177" i="6"/>
  <c r="BY177" i="6"/>
  <c r="BX177" i="6"/>
  <c r="BW177" i="6"/>
  <c r="CE176" i="6"/>
  <c r="CD176" i="6"/>
  <c r="CC176" i="6"/>
  <c r="CB176" i="6"/>
  <c r="CA176" i="6"/>
  <c r="BZ176" i="6"/>
  <c r="BY176" i="6"/>
  <c r="BX176" i="6"/>
  <c r="BW176" i="6"/>
  <c r="CE175" i="6"/>
  <c r="CD175" i="6"/>
  <c r="CC175" i="6"/>
  <c r="CB175" i="6"/>
  <c r="CA175" i="6"/>
  <c r="BZ175" i="6"/>
  <c r="BY175" i="6"/>
  <c r="BX175" i="6"/>
  <c r="BW175" i="6"/>
  <c r="CE174" i="6"/>
  <c r="CD174" i="6"/>
  <c r="CC174" i="6"/>
  <c r="CB174" i="6"/>
  <c r="CA174" i="6"/>
  <c r="BZ174" i="6"/>
  <c r="BY174" i="6"/>
  <c r="BX174" i="6"/>
  <c r="BW174" i="6"/>
  <c r="CE173" i="6"/>
  <c r="CD173" i="6"/>
  <c r="CC173" i="6"/>
  <c r="CB173" i="6"/>
  <c r="CA173" i="6"/>
  <c r="BZ173" i="6"/>
  <c r="BY173" i="6"/>
  <c r="BX173" i="6"/>
  <c r="BW173" i="6"/>
  <c r="CE172" i="6"/>
  <c r="CD172" i="6"/>
  <c r="CC172" i="6"/>
  <c r="CB172" i="6"/>
  <c r="CA172" i="6"/>
  <c r="BZ172" i="6"/>
  <c r="BY172" i="6"/>
  <c r="BX172" i="6"/>
  <c r="BW172" i="6"/>
  <c r="CE171" i="6"/>
  <c r="CD171" i="6"/>
  <c r="CC171" i="6"/>
  <c r="CB171" i="6"/>
  <c r="CA171" i="6"/>
  <c r="BZ171" i="6"/>
  <c r="BY171" i="6"/>
  <c r="BX171" i="6"/>
  <c r="BW171" i="6"/>
  <c r="CE170" i="6"/>
  <c r="CD170" i="6"/>
  <c r="CC170" i="6"/>
  <c r="CB170" i="6"/>
  <c r="CA170" i="6"/>
  <c r="BZ170" i="6"/>
  <c r="BY170" i="6"/>
  <c r="BX170" i="6"/>
  <c r="BW170" i="6"/>
  <c r="CE169" i="6"/>
  <c r="CD169" i="6"/>
  <c r="CC169" i="6"/>
  <c r="CB169" i="6"/>
  <c r="CA169" i="6"/>
  <c r="BZ169" i="6"/>
  <c r="BY169" i="6"/>
  <c r="BX169" i="6"/>
  <c r="BW169" i="6"/>
  <c r="CE168" i="6"/>
  <c r="CD168" i="6"/>
  <c r="CC168" i="6"/>
  <c r="CB168" i="6"/>
  <c r="CA168" i="6"/>
  <c r="BZ168" i="6"/>
  <c r="BY168" i="6"/>
  <c r="BX168" i="6"/>
  <c r="BW168" i="6"/>
  <c r="CE161" i="6"/>
  <c r="CD161" i="6"/>
  <c r="CC161" i="6"/>
  <c r="CB161" i="6"/>
  <c r="CA161" i="6"/>
  <c r="BZ161" i="6"/>
  <c r="BY161" i="6"/>
  <c r="BX161" i="6"/>
  <c r="BW161" i="6"/>
  <c r="CE160" i="6"/>
  <c r="CD160" i="6"/>
  <c r="CC160" i="6"/>
  <c r="CB160" i="6"/>
  <c r="CA160" i="6"/>
  <c r="BZ160" i="6"/>
  <c r="BY160" i="6"/>
  <c r="BX160" i="6"/>
  <c r="BW160" i="6"/>
  <c r="CE159" i="6"/>
  <c r="CD159" i="6"/>
  <c r="CC159" i="6"/>
  <c r="CB159" i="6"/>
  <c r="CA159" i="6"/>
  <c r="BZ159" i="6"/>
  <c r="BY159" i="6"/>
  <c r="BX159" i="6"/>
  <c r="BW159" i="6"/>
  <c r="CE158" i="6"/>
  <c r="CD158" i="6"/>
  <c r="CC158" i="6"/>
  <c r="CB158" i="6"/>
  <c r="CA158" i="6"/>
  <c r="BZ158" i="6"/>
  <c r="BY158" i="6"/>
  <c r="BX158" i="6"/>
  <c r="BW158" i="6"/>
  <c r="CE157" i="6"/>
  <c r="CD157" i="6"/>
  <c r="CC157" i="6"/>
  <c r="CB157" i="6"/>
  <c r="CA157" i="6"/>
  <c r="BZ157" i="6"/>
  <c r="BY157" i="6"/>
  <c r="BX157" i="6"/>
  <c r="BW157" i="6"/>
  <c r="CE156" i="6"/>
  <c r="CD156" i="6"/>
  <c r="CC156" i="6"/>
  <c r="CB156" i="6"/>
  <c r="CA156" i="6"/>
  <c r="BZ156" i="6"/>
  <c r="BY156" i="6"/>
  <c r="BX156" i="6"/>
  <c r="BW156" i="6"/>
  <c r="CE155" i="6"/>
  <c r="CD155" i="6"/>
  <c r="CC155" i="6"/>
  <c r="CB155" i="6"/>
  <c r="CA155" i="6"/>
  <c r="BZ155" i="6"/>
  <c r="BY155" i="6"/>
  <c r="BX155" i="6"/>
  <c r="BW155" i="6"/>
  <c r="CE154" i="6"/>
  <c r="CD154" i="6"/>
  <c r="CC154" i="6"/>
  <c r="CB154" i="6"/>
  <c r="CA154" i="6"/>
  <c r="BZ154" i="6"/>
  <c r="BY154" i="6"/>
  <c r="BX154" i="6"/>
  <c r="BW154" i="6"/>
  <c r="CE153" i="6"/>
  <c r="CD153" i="6"/>
  <c r="CC153" i="6"/>
  <c r="CB153" i="6"/>
  <c r="CA153" i="6"/>
  <c r="BZ153" i="6"/>
  <c r="BY153" i="6"/>
  <c r="BX153" i="6"/>
  <c r="BW153" i="6"/>
  <c r="CE152" i="6"/>
  <c r="CD152" i="6"/>
  <c r="CC152" i="6"/>
  <c r="CB152" i="6"/>
  <c r="CA152" i="6"/>
  <c r="BZ152" i="6"/>
  <c r="BY152" i="6"/>
  <c r="BX152" i="6"/>
  <c r="BW152" i="6"/>
  <c r="CE151" i="6"/>
  <c r="CD151" i="6"/>
  <c r="CC151" i="6"/>
  <c r="CB151" i="6"/>
  <c r="CA151" i="6"/>
  <c r="BZ151" i="6"/>
  <c r="BY151" i="6"/>
  <c r="BX151" i="6"/>
  <c r="BW151" i="6"/>
  <c r="CE150" i="6"/>
  <c r="CD150" i="6"/>
  <c r="CC150" i="6"/>
  <c r="CB150" i="6"/>
  <c r="CA150" i="6"/>
  <c r="BZ150" i="6"/>
  <c r="BY150" i="6"/>
  <c r="BX150" i="6"/>
  <c r="BW150" i="6"/>
  <c r="CE149" i="6"/>
  <c r="CD149" i="6"/>
  <c r="CC149" i="6"/>
  <c r="CB149" i="6"/>
  <c r="CA149" i="6"/>
  <c r="BZ149" i="6"/>
  <c r="BY149" i="6"/>
  <c r="BX149" i="6"/>
  <c r="BW149" i="6"/>
  <c r="CE148" i="6"/>
  <c r="CD148" i="6"/>
  <c r="CC148" i="6"/>
  <c r="CB148" i="6"/>
  <c r="CA148" i="6"/>
  <c r="BZ148" i="6"/>
  <c r="BY148" i="6"/>
  <c r="BX148" i="6"/>
  <c r="BW148" i="6"/>
  <c r="CE147" i="6"/>
  <c r="CD147" i="6"/>
  <c r="CC147" i="6"/>
  <c r="CB147" i="6"/>
  <c r="CA147" i="6"/>
  <c r="BZ147" i="6"/>
  <c r="BY147" i="6"/>
  <c r="BX147" i="6"/>
  <c r="BW147" i="6"/>
  <c r="CE146" i="6"/>
  <c r="CD146" i="6"/>
  <c r="CC146" i="6"/>
  <c r="CB146" i="6"/>
  <c r="CA146" i="6"/>
  <c r="BZ146" i="6"/>
  <c r="BY146" i="6"/>
  <c r="BX146" i="6"/>
  <c r="BW146" i="6"/>
  <c r="CE145" i="6"/>
  <c r="CD145" i="6"/>
  <c r="CC145" i="6"/>
  <c r="CB145" i="6"/>
  <c r="CA145" i="6"/>
  <c r="BZ145" i="6"/>
  <c r="BY145" i="6"/>
  <c r="BX145" i="6"/>
  <c r="BW145" i="6"/>
  <c r="CE144" i="6"/>
  <c r="CD144" i="6"/>
  <c r="CC144" i="6"/>
  <c r="CB144" i="6"/>
  <c r="CA144" i="6"/>
  <c r="BZ144" i="6"/>
  <c r="BY144" i="6"/>
  <c r="BX144" i="6"/>
  <c r="BW144" i="6"/>
  <c r="CE143" i="6"/>
  <c r="CD143" i="6"/>
  <c r="CC143" i="6"/>
  <c r="CB143" i="6"/>
  <c r="CA143" i="6"/>
  <c r="BZ143" i="6"/>
  <c r="BY143" i="6"/>
  <c r="BX143" i="6"/>
  <c r="BW143" i="6"/>
  <c r="CE142" i="6"/>
  <c r="CD142" i="6"/>
  <c r="CC142" i="6"/>
  <c r="CB142" i="6"/>
  <c r="CA142" i="6"/>
  <c r="BZ142" i="6"/>
  <c r="BY142" i="6"/>
  <c r="BX142" i="6"/>
  <c r="BW142" i="6"/>
  <c r="CE141" i="6"/>
  <c r="CD141" i="6"/>
  <c r="CC141" i="6"/>
  <c r="CB141" i="6"/>
  <c r="CA141" i="6"/>
  <c r="BZ141" i="6"/>
  <c r="BY141" i="6"/>
  <c r="BX141" i="6"/>
  <c r="BW141" i="6"/>
  <c r="CE140" i="6"/>
  <c r="CD140" i="6"/>
  <c r="CC140" i="6"/>
  <c r="CB140" i="6"/>
  <c r="CA140" i="6"/>
  <c r="BZ140" i="6"/>
  <c r="BY140" i="6"/>
  <c r="BX140" i="6"/>
  <c r="BW140" i="6"/>
  <c r="CE139" i="6"/>
  <c r="CD139" i="6"/>
  <c r="CC139" i="6"/>
  <c r="CB139" i="6"/>
  <c r="CA139" i="6"/>
  <c r="BZ139" i="6"/>
  <c r="BY139" i="6"/>
  <c r="BX139" i="6"/>
  <c r="BW139" i="6"/>
  <c r="CE138" i="6"/>
  <c r="CD138" i="6"/>
  <c r="CC138" i="6"/>
  <c r="CB138" i="6"/>
  <c r="CA138" i="6"/>
  <c r="BZ138" i="6"/>
  <c r="BY138" i="6"/>
  <c r="BX138" i="6"/>
  <c r="BW138" i="6"/>
  <c r="CE137" i="6"/>
  <c r="CD137" i="6"/>
  <c r="CC137" i="6"/>
  <c r="CB137" i="6"/>
  <c r="CA137" i="6"/>
  <c r="BZ137" i="6"/>
  <c r="BY137" i="6"/>
  <c r="BX137" i="6"/>
  <c r="BW137" i="6"/>
  <c r="CE136" i="6"/>
  <c r="CD136" i="6"/>
  <c r="CC136" i="6"/>
  <c r="CB136" i="6"/>
  <c r="CA136" i="6"/>
  <c r="BZ136" i="6"/>
  <c r="BY136" i="6"/>
  <c r="BX136" i="6"/>
  <c r="BW136" i="6"/>
  <c r="CE135" i="6"/>
  <c r="CD135" i="6"/>
  <c r="CC135" i="6"/>
  <c r="CB135" i="6"/>
  <c r="CA135" i="6"/>
  <c r="BZ135" i="6"/>
  <c r="BY135" i="6"/>
  <c r="BX135" i="6"/>
  <c r="BW135" i="6"/>
  <c r="CE134" i="6"/>
  <c r="CD134" i="6"/>
  <c r="CC134" i="6"/>
  <c r="CB134" i="6"/>
  <c r="CA134" i="6"/>
  <c r="BZ134" i="6"/>
  <c r="BY134" i="6"/>
  <c r="BX134" i="6"/>
  <c r="BW134" i="6"/>
  <c r="CE133" i="6"/>
  <c r="CD133" i="6"/>
  <c r="CC133" i="6"/>
  <c r="CB133" i="6"/>
  <c r="CA133" i="6"/>
  <c r="BZ133" i="6"/>
  <c r="BY133" i="6"/>
  <c r="BX133" i="6"/>
  <c r="BW133" i="6"/>
  <c r="CE132" i="6"/>
  <c r="CD132" i="6"/>
  <c r="CC132" i="6"/>
  <c r="CB132" i="6"/>
  <c r="CA132" i="6"/>
  <c r="BZ132" i="6"/>
  <c r="BY132" i="6"/>
  <c r="BX132" i="6"/>
  <c r="BW132" i="6"/>
  <c r="CE131" i="6"/>
  <c r="CD131" i="6"/>
  <c r="CC131" i="6"/>
  <c r="CB131" i="6"/>
  <c r="CA131" i="6"/>
  <c r="BZ131" i="6"/>
  <c r="BY131" i="6"/>
  <c r="BX131" i="6"/>
  <c r="BW131" i="6"/>
  <c r="CE130" i="6"/>
  <c r="CD130" i="6"/>
  <c r="CC130" i="6"/>
  <c r="CB130" i="6"/>
  <c r="CA130" i="6"/>
  <c r="BZ130" i="6"/>
  <c r="BY130" i="6"/>
  <c r="BX130" i="6"/>
  <c r="BW130" i="6"/>
  <c r="CE129" i="6"/>
  <c r="CD129" i="6"/>
  <c r="CC129" i="6"/>
  <c r="CB129" i="6"/>
  <c r="CA129" i="6"/>
  <c r="BZ129" i="6"/>
  <c r="BY129" i="6"/>
  <c r="BX129" i="6"/>
  <c r="BW129" i="6"/>
  <c r="CE128" i="6"/>
  <c r="CD128" i="6"/>
  <c r="CC128" i="6"/>
  <c r="CB128" i="6"/>
  <c r="CA128" i="6"/>
  <c r="BZ128" i="6"/>
  <c r="BY128" i="6"/>
  <c r="BX128" i="6"/>
  <c r="BW128" i="6"/>
  <c r="CE127" i="6"/>
  <c r="CD127" i="6"/>
  <c r="CC127" i="6"/>
  <c r="CB127" i="6"/>
  <c r="CA127" i="6"/>
  <c r="BZ127" i="6"/>
  <c r="BY127" i="6"/>
  <c r="BX127" i="6"/>
  <c r="BW127" i="6"/>
  <c r="CE126" i="6"/>
  <c r="CD126" i="6"/>
  <c r="CC126" i="6"/>
  <c r="CB126" i="6"/>
  <c r="CA126" i="6"/>
  <c r="BZ126" i="6"/>
  <c r="BY126" i="6"/>
  <c r="BX126" i="6"/>
  <c r="BW126" i="6"/>
  <c r="CE125" i="6"/>
  <c r="CD125" i="6"/>
  <c r="CC125" i="6"/>
  <c r="CB125" i="6"/>
  <c r="CA125" i="6"/>
  <c r="BZ125" i="6"/>
  <c r="BY125" i="6"/>
  <c r="BX125" i="6"/>
  <c r="BW125" i="6"/>
  <c r="CE124" i="6"/>
  <c r="CD124" i="6"/>
  <c r="CC124" i="6"/>
  <c r="CB124" i="6"/>
  <c r="CA124" i="6"/>
  <c r="BZ124" i="6"/>
  <c r="BY124" i="6"/>
  <c r="BX124" i="6"/>
  <c r="BW124" i="6"/>
  <c r="CE123" i="6"/>
  <c r="CD123" i="6"/>
  <c r="CC123" i="6"/>
  <c r="CB123" i="6"/>
  <c r="CA123" i="6"/>
  <c r="BZ123" i="6"/>
  <c r="BY123" i="6"/>
  <c r="BX123" i="6"/>
  <c r="BW123" i="6"/>
  <c r="CE122" i="6"/>
  <c r="CD122" i="6"/>
  <c r="CC122" i="6"/>
  <c r="CB122" i="6"/>
  <c r="CA122" i="6"/>
  <c r="BZ122" i="6"/>
  <c r="BY122" i="6"/>
  <c r="BX122" i="6"/>
  <c r="BW122" i="6"/>
  <c r="CE121" i="6"/>
  <c r="CD121" i="6"/>
  <c r="CC121" i="6"/>
  <c r="CB121" i="6"/>
  <c r="CA121" i="6"/>
  <c r="BZ121" i="6"/>
  <c r="BY121" i="6"/>
  <c r="BX121" i="6"/>
  <c r="BW121" i="6"/>
  <c r="CE120" i="6"/>
  <c r="CD120" i="6"/>
  <c r="CC120" i="6"/>
  <c r="CB120" i="6"/>
  <c r="CA120" i="6"/>
  <c r="BZ120" i="6"/>
  <c r="BY120" i="6"/>
  <c r="BX120" i="6"/>
  <c r="BW120" i="6"/>
  <c r="CE119" i="6"/>
  <c r="CD119" i="6"/>
  <c r="CC119" i="6"/>
  <c r="CB119" i="6"/>
  <c r="CA119" i="6"/>
  <c r="BZ119" i="6"/>
  <c r="BY119" i="6"/>
  <c r="BX119" i="6"/>
  <c r="BW119" i="6"/>
  <c r="CE118" i="6"/>
  <c r="CD118" i="6"/>
  <c r="CC118" i="6"/>
  <c r="CB118" i="6"/>
  <c r="CA118" i="6"/>
  <c r="BZ118" i="6"/>
  <c r="BY118" i="6"/>
  <c r="BX118" i="6"/>
  <c r="BW118" i="6"/>
  <c r="CE117" i="6"/>
  <c r="CD117" i="6"/>
  <c r="CC117" i="6"/>
  <c r="CB117" i="6"/>
  <c r="CA117" i="6"/>
  <c r="BZ117" i="6"/>
  <c r="BY117" i="6"/>
  <c r="BX117" i="6"/>
  <c r="BW117" i="6"/>
  <c r="CE116" i="6"/>
  <c r="CD116" i="6"/>
  <c r="CC116" i="6"/>
  <c r="CB116" i="6"/>
  <c r="CA116" i="6"/>
  <c r="BZ116" i="6"/>
  <c r="BY116" i="6"/>
  <c r="BX116" i="6"/>
  <c r="BW116" i="6"/>
  <c r="CE115" i="6"/>
  <c r="CD115" i="6"/>
  <c r="CC115" i="6"/>
  <c r="CB115" i="6"/>
  <c r="CA115" i="6"/>
  <c r="BZ115" i="6"/>
  <c r="BY115" i="6"/>
  <c r="BX115" i="6"/>
  <c r="BW115" i="6"/>
  <c r="CE114" i="6"/>
  <c r="CD114" i="6"/>
  <c r="CC114" i="6"/>
  <c r="CB114" i="6"/>
  <c r="CA114" i="6"/>
  <c r="BZ114" i="6"/>
  <c r="BY114" i="6"/>
  <c r="BX114" i="6"/>
  <c r="BW114" i="6"/>
  <c r="BW61" i="6"/>
  <c r="BX61" i="6"/>
  <c r="BY61" i="6"/>
  <c r="BZ61" i="6"/>
  <c r="CA61" i="6"/>
  <c r="CB61" i="6"/>
  <c r="CC61" i="6"/>
  <c r="CD61" i="6"/>
  <c r="CE61" i="6"/>
  <c r="BW62" i="6"/>
  <c r="BX62" i="6"/>
  <c r="BY62" i="6"/>
  <c r="BZ62" i="6"/>
  <c r="CA62" i="6"/>
  <c r="CB62" i="6"/>
  <c r="CC62" i="6"/>
  <c r="CD62" i="6"/>
  <c r="CE62" i="6"/>
  <c r="BW63" i="6"/>
  <c r="BX63" i="6"/>
  <c r="BY63" i="6"/>
  <c r="BZ63" i="6"/>
  <c r="CA63" i="6"/>
  <c r="CB63" i="6"/>
  <c r="CC63" i="6"/>
  <c r="CD63" i="6"/>
  <c r="CE63" i="6"/>
  <c r="BW64" i="6"/>
  <c r="BX64" i="6"/>
  <c r="BY64" i="6"/>
  <c r="BZ64" i="6"/>
  <c r="CA64" i="6"/>
  <c r="CB64" i="6"/>
  <c r="CC64" i="6"/>
  <c r="CD64" i="6"/>
  <c r="CE64" i="6"/>
  <c r="BW65" i="6"/>
  <c r="BX65" i="6"/>
  <c r="BY65" i="6"/>
  <c r="BZ65" i="6"/>
  <c r="CA65" i="6"/>
  <c r="CB65" i="6"/>
  <c r="CC65" i="6"/>
  <c r="CD65" i="6"/>
  <c r="CE65" i="6"/>
  <c r="BW66" i="6"/>
  <c r="BX66" i="6"/>
  <c r="BY66" i="6"/>
  <c r="BZ66" i="6"/>
  <c r="CA66" i="6"/>
  <c r="CB66" i="6"/>
  <c r="CC66" i="6"/>
  <c r="CD66" i="6"/>
  <c r="CE66" i="6"/>
  <c r="BW67" i="6"/>
  <c r="BX67" i="6"/>
  <c r="BY67" i="6"/>
  <c r="BZ67" i="6"/>
  <c r="CA67" i="6"/>
  <c r="CB67" i="6"/>
  <c r="CC67" i="6"/>
  <c r="CD67" i="6"/>
  <c r="CE67" i="6"/>
  <c r="BW68" i="6"/>
  <c r="BX68" i="6"/>
  <c r="BY68" i="6"/>
  <c r="BZ68" i="6"/>
  <c r="CA68" i="6"/>
  <c r="CB68" i="6"/>
  <c r="CC68" i="6"/>
  <c r="CD68" i="6"/>
  <c r="CE68" i="6"/>
  <c r="BW69" i="6"/>
  <c r="BX69" i="6"/>
  <c r="BY69" i="6"/>
  <c r="BZ69" i="6"/>
  <c r="CA69" i="6"/>
  <c r="CB69" i="6"/>
  <c r="CC69" i="6"/>
  <c r="CD69" i="6"/>
  <c r="CE69" i="6"/>
  <c r="BW70" i="6"/>
  <c r="BX70" i="6"/>
  <c r="BY70" i="6"/>
  <c r="BZ70" i="6"/>
  <c r="CA70" i="6"/>
  <c r="CB70" i="6"/>
  <c r="CC70" i="6"/>
  <c r="CD70" i="6"/>
  <c r="CE70" i="6"/>
  <c r="BW71" i="6"/>
  <c r="BX71" i="6"/>
  <c r="BY71" i="6"/>
  <c r="BZ71" i="6"/>
  <c r="CA71" i="6"/>
  <c r="CB71" i="6"/>
  <c r="CC71" i="6"/>
  <c r="CD71" i="6"/>
  <c r="CE71" i="6"/>
  <c r="BW72" i="6"/>
  <c r="BX72" i="6"/>
  <c r="BY72" i="6"/>
  <c r="BZ72" i="6"/>
  <c r="CA72" i="6"/>
  <c r="CB72" i="6"/>
  <c r="CC72" i="6"/>
  <c r="CD72" i="6"/>
  <c r="CE72" i="6"/>
  <c r="BW73" i="6"/>
  <c r="BX73" i="6"/>
  <c r="BY73" i="6"/>
  <c r="BZ73" i="6"/>
  <c r="CA73" i="6"/>
  <c r="CB73" i="6"/>
  <c r="CC73" i="6"/>
  <c r="CD73" i="6"/>
  <c r="CE73" i="6"/>
  <c r="BW74" i="6"/>
  <c r="BX74" i="6"/>
  <c r="BY74" i="6"/>
  <c r="BZ74" i="6"/>
  <c r="CA74" i="6"/>
  <c r="CB74" i="6"/>
  <c r="CC74" i="6"/>
  <c r="CD74" i="6"/>
  <c r="CE74" i="6"/>
  <c r="BW75" i="6"/>
  <c r="BX75" i="6"/>
  <c r="BY75" i="6"/>
  <c r="BZ75" i="6"/>
  <c r="CA75" i="6"/>
  <c r="CB75" i="6"/>
  <c r="CC75" i="6"/>
  <c r="CD75" i="6"/>
  <c r="CE75" i="6"/>
  <c r="BW76" i="6"/>
  <c r="BX76" i="6"/>
  <c r="BY76" i="6"/>
  <c r="BZ76" i="6"/>
  <c r="CA76" i="6"/>
  <c r="CB76" i="6"/>
  <c r="CC76" i="6"/>
  <c r="CD76" i="6"/>
  <c r="CE76" i="6"/>
  <c r="BW77" i="6"/>
  <c r="BX77" i="6"/>
  <c r="BY77" i="6"/>
  <c r="BZ77" i="6"/>
  <c r="CA77" i="6"/>
  <c r="CB77" i="6"/>
  <c r="CC77" i="6"/>
  <c r="CD77" i="6"/>
  <c r="CE77" i="6"/>
  <c r="BW78" i="6"/>
  <c r="BX78" i="6"/>
  <c r="BY78" i="6"/>
  <c r="BZ78" i="6"/>
  <c r="CA78" i="6"/>
  <c r="CB78" i="6"/>
  <c r="CC78" i="6"/>
  <c r="CD78" i="6"/>
  <c r="CE78" i="6"/>
  <c r="BW79" i="6"/>
  <c r="BX79" i="6"/>
  <c r="BY79" i="6"/>
  <c r="BZ79" i="6"/>
  <c r="CA79" i="6"/>
  <c r="CB79" i="6"/>
  <c r="CC79" i="6"/>
  <c r="CD79" i="6"/>
  <c r="CE79" i="6"/>
  <c r="BW80" i="6"/>
  <c r="BX80" i="6"/>
  <c r="BY80" i="6"/>
  <c r="BZ80" i="6"/>
  <c r="CA80" i="6"/>
  <c r="CB80" i="6"/>
  <c r="CC80" i="6"/>
  <c r="CD80" i="6"/>
  <c r="CE80" i="6"/>
  <c r="BW81" i="6"/>
  <c r="BX81" i="6"/>
  <c r="BY81" i="6"/>
  <c r="BZ81" i="6"/>
  <c r="CA81" i="6"/>
  <c r="CB81" i="6"/>
  <c r="CC81" i="6"/>
  <c r="CD81" i="6"/>
  <c r="CE81" i="6"/>
  <c r="BW82" i="6"/>
  <c r="BX82" i="6"/>
  <c r="BY82" i="6"/>
  <c r="BZ82" i="6"/>
  <c r="CA82" i="6"/>
  <c r="CB82" i="6"/>
  <c r="CC82" i="6"/>
  <c r="CD82" i="6"/>
  <c r="CE82" i="6"/>
  <c r="BW83" i="6"/>
  <c r="BX83" i="6"/>
  <c r="BY83" i="6"/>
  <c r="BZ83" i="6"/>
  <c r="CA83" i="6"/>
  <c r="CB83" i="6"/>
  <c r="CC83" i="6"/>
  <c r="CD83" i="6"/>
  <c r="CE83" i="6"/>
  <c r="BW84" i="6"/>
  <c r="BX84" i="6"/>
  <c r="BY84" i="6"/>
  <c r="BZ84" i="6"/>
  <c r="CA84" i="6"/>
  <c r="CB84" i="6"/>
  <c r="CC84" i="6"/>
  <c r="CD84" i="6"/>
  <c r="CE84" i="6"/>
  <c r="BW85" i="6"/>
  <c r="BX85" i="6"/>
  <c r="BY85" i="6"/>
  <c r="BZ85" i="6"/>
  <c r="CA85" i="6"/>
  <c r="CB85" i="6"/>
  <c r="CC85" i="6"/>
  <c r="CD85" i="6"/>
  <c r="CE85" i="6"/>
  <c r="BW86" i="6"/>
  <c r="BX86" i="6"/>
  <c r="BY86" i="6"/>
  <c r="BZ86" i="6"/>
  <c r="CA86" i="6"/>
  <c r="CB86" i="6"/>
  <c r="CC86" i="6"/>
  <c r="CD86" i="6"/>
  <c r="CE86" i="6"/>
  <c r="BW87" i="6"/>
  <c r="BX87" i="6"/>
  <c r="BY87" i="6"/>
  <c r="BZ87" i="6"/>
  <c r="CA87" i="6"/>
  <c r="CB87" i="6"/>
  <c r="CC87" i="6"/>
  <c r="CD87" i="6"/>
  <c r="CE87" i="6"/>
  <c r="BW88" i="6"/>
  <c r="BX88" i="6"/>
  <c r="BY88" i="6"/>
  <c r="BZ88" i="6"/>
  <c r="CA88" i="6"/>
  <c r="CB88" i="6"/>
  <c r="CC88" i="6"/>
  <c r="CD88" i="6"/>
  <c r="CE88" i="6"/>
  <c r="BW89" i="6"/>
  <c r="BX89" i="6"/>
  <c r="BY89" i="6"/>
  <c r="BZ89" i="6"/>
  <c r="CA89" i="6"/>
  <c r="CB89" i="6"/>
  <c r="CC89" i="6"/>
  <c r="CD89" i="6"/>
  <c r="CE89" i="6"/>
  <c r="BW90" i="6"/>
  <c r="BX90" i="6"/>
  <c r="BY90" i="6"/>
  <c r="BZ90" i="6"/>
  <c r="CA90" i="6"/>
  <c r="CB90" i="6"/>
  <c r="CC90" i="6"/>
  <c r="CD90" i="6"/>
  <c r="CE90" i="6"/>
  <c r="BW91" i="6"/>
  <c r="BX91" i="6"/>
  <c r="BY91" i="6"/>
  <c r="BZ91" i="6"/>
  <c r="CA91" i="6"/>
  <c r="CB91" i="6"/>
  <c r="CC91" i="6"/>
  <c r="CD91" i="6"/>
  <c r="CE91" i="6"/>
  <c r="BW92" i="6"/>
  <c r="BX92" i="6"/>
  <c r="BY92" i="6"/>
  <c r="BZ92" i="6"/>
  <c r="CA92" i="6"/>
  <c r="CB92" i="6"/>
  <c r="CC92" i="6"/>
  <c r="CD92" i="6"/>
  <c r="CE92" i="6"/>
  <c r="BW93" i="6"/>
  <c r="BX93" i="6"/>
  <c r="BY93" i="6"/>
  <c r="BZ93" i="6"/>
  <c r="CA93" i="6"/>
  <c r="CB93" i="6"/>
  <c r="CC93" i="6"/>
  <c r="CD93" i="6"/>
  <c r="CE93" i="6"/>
  <c r="BW94" i="6"/>
  <c r="BX94" i="6"/>
  <c r="BY94" i="6"/>
  <c r="BZ94" i="6"/>
  <c r="CA94" i="6"/>
  <c r="CB94" i="6"/>
  <c r="CC94" i="6"/>
  <c r="CD94" i="6"/>
  <c r="CE94" i="6"/>
  <c r="BW95" i="6"/>
  <c r="BX95" i="6"/>
  <c r="BY95" i="6"/>
  <c r="BZ95" i="6"/>
  <c r="CA95" i="6"/>
  <c r="CB95" i="6"/>
  <c r="CC95" i="6"/>
  <c r="CD95" i="6"/>
  <c r="CE95" i="6"/>
  <c r="BW96" i="6"/>
  <c r="BX96" i="6"/>
  <c r="BY96" i="6"/>
  <c r="BZ96" i="6"/>
  <c r="CA96" i="6"/>
  <c r="CB96" i="6"/>
  <c r="CC96" i="6"/>
  <c r="CD96" i="6"/>
  <c r="CE96" i="6"/>
  <c r="BW97" i="6"/>
  <c r="BX97" i="6"/>
  <c r="BY97" i="6"/>
  <c r="BZ97" i="6"/>
  <c r="CA97" i="6"/>
  <c r="CB97" i="6"/>
  <c r="CC97" i="6"/>
  <c r="CD97" i="6"/>
  <c r="CE97" i="6"/>
  <c r="BW98" i="6"/>
  <c r="BX98" i="6"/>
  <c r="BY98" i="6"/>
  <c r="BZ98" i="6"/>
  <c r="CA98" i="6"/>
  <c r="CB98" i="6"/>
  <c r="CC98" i="6"/>
  <c r="CD98" i="6"/>
  <c r="CE98" i="6"/>
  <c r="BW99" i="6"/>
  <c r="BX99" i="6"/>
  <c r="BY99" i="6"/>
  <c r="BZ99" i="6"/>
  <c r="CA99" i="6"/>
  <c r="CB99" i="6"/>
  <c r="CC99" i="6"/>
  <c r="CD99" i="6"/>
  <c r="CE99" i="6"/>
  <c r="BW100" i="6"/>
  <c r="BX100" i="6"/>
  <c r="BY100" i="6"/>
  <c r="BZ100" i="6"/>
  <c r="CA100" i="6"/>
  <c r="CB100" i="6"/>
  <c r="CC100" i="6"/>
  <c r="CD100" i="6"/>
  <c r="CE100" i="6"/>
  <c r="BW101" i="6"/>
  <c r="BX101" i="6"/>
  <c r="BY101" i="6"/>
  <c r="BZ101" i="6"/>
  <c r="CA101" i="6"/>
  <c r="CB101" i="6"/>
  <c r="CC101" i="6"/>
  <c r="CD101" i="6"/>
  <c r="CE101" i="6"/>
  <c r="BW102" i="6"/>
  <c r="BX102" i="6"/>
  <c r="BY102" i="6"/>
  <c r="BZ102" i="6"/>
  <c r="CA102" i="6"/>
  <c r="CB102" i="6"/>
  <c r="CC102" i="6"/>
  <c r="CD102" i="6"/>
  <c r="CE102" i="6"/>
  <c r="BW103" i="6"/>
  <c r="BX103" i="6"/>
  <c r="BY103" i="6"/>
  <c r="BZ103" i="6"/>
  <c r="CA103" i="6"/>
  <c r="CB103" i="6"/>
  <c r="CC103" i="6"/>
  <c r="CD103" i="6"/>
  <c r="CE103" i="6"/>
  <c r="BW104" i="6"/>
  <c r="BX104" i="6"/>
  <c r="BY104" i="6"/>
  <c r="BZ104" i="6"/>
  <c r="CA104" i="6"/>
  <c r="CB104" i="6"/>
  <c r="CC104" i="6"/>
  <c r="CD104" i="6"/>
  <c r="CE104" i="6"/>
  <c r="BW105" i="6"/>
  <c r="BX105" i="6"/>
  <c r="BY105" i="6"/>
  <c r="BZ105" i="6"/>
  <c r="CA105" i="6"/>
  <c r="CB105" i="6"/>
  <c r="CC105" i="6"/>
  <c r="CD105" i="6"/>
  <c r="CE105" i="6"/>
  <c r="BW106" i="6"/>
  <c r="BX106" i="6"/>
  <c r="BY106" i="6"/>
  <c r="BZ106" i="6"/>
  <c r="CA106" i="6"/>
  <c r="CB106" i="6"/>
  <c r="CC106" i="6"/>
  <c r="CD106" i="6"/>
  <c r="CE106" i="6"/>
  <c r="BW107" i="6"/>
  <c r="BX107" i="6"/>
  <c r="BY107" i="6"/>
  <c r="BZ107" i="6"/>
  <c r="CA107" i="6"/>
  <c r="CB107" i="6"/>
  <c r="CC107" i="6"/>
  <c r="CD107" i="6"/>
  <c r="CE107" i="6"/>
  <c r="BX60" i="6"/>
  <c r="BY60" i="6"/>
  <c r="BZ60" i="6"/>
  <c r="CA60" i="6"/>
  <c r="CB60" i="6"/>
  <c r="CC60" i="6"/>
  <c r="CD60" i="6"/>
  <c r="CE60" i="6"/>
  <c r="BW60" i="6"/>
  <c r="BU2" i="6"/>
  <c r="BV2" i="6" s="1"/>
  <c r="A488" i="6"/>
  <c r="BU488" i="6" s="1"/>
  <c r="BV488" i="6" s="1"/>
  <c r="B434" i="6"/>
  <c r="AL434" i="6" s="1"/>
  <c r="A56" i="6"/>
  <c r="B56" i="6" s="1"/>
  <c r="AL56" i="6" s="1"/>
  <c r="B2" i="6"/>
  <c r="A1" i="6"/>
  <c r="C3" i="10" s="1"/>
  <c r="C87" i="11" a="1"/>
  <c r="F83" i="11" l="1"/>
  <c r="F97" i="11"/>
  <c r="C87" i="11"/>
  <c r="BK586" i="6"/>
  <c r="BK647" i="6"/>
  <c r="BK645" i="6"/>
  <c r="BK643" i="6"/>
  <c r="BK641" i="6"/>
  <c r="BK644" i="6"/>
  <c r="BK627" i="6"/>
  <c r="BK623" i="6"/>
  <c r="BK619" i="6"/>
  <c r="BK638" i="6"/>
  <c r="BK624" i="6"/>
  <c r="BK620" i="6"/>
  <c r="BK642" i="6"/>
  <c r="BK635" i="6"/>
  <c r="BK633" i="6"/>
  <c r="BK615" i="6"/>
  <c r="BK613" i="6"/>
  <c r="BK640" i="6"/>
  <c r="BK637" i="6"/>
  <c r="BK625" i="6"/>
  <c r="BK621" i="6"/>
  <c r="BK612" i="6"/>
  <c r="BK632" i="6"/>
  <c r="BK631" i="6"/>
  <c r="BK617" i="6"/>
  <c r="BK629" i="6"/>
  <c r="BK639" i="6"/>
  <c r="BK646" i="6"/>
  <c r="BK636" i="6"/>
  <c r="BK634" i="6"/>
  <c r="BK607" i="6"/>
  <c r="BK611" i="6"/>
  <c r="BK604" i="6"/>
  <c r="BK610" i="6"/>
  <c r="BK609" i="6"/>
  <c r="BK618" i="6"/>
  <c r="BK602" i="6"/>
  <c r="BK626" i="6"/>
  <c r="BK605" i="6"/>
  <c r="BK600" i="6"/>
  <c r="BK606" i="6"/>
  <c r="BK616" i="6"/>
  <c r="BK614" i="6"/>
  <c r="BK603" i="6"/>
  <c r="BK622" i="6"/>
  <c r="BK601" i="6"/>
  <c r="BK608" i="6"/>
  <c r="BK628" i="6"/>
  <c r="BK630" i="6"/>
  <c r="BL619" i="6"/>
  <c r="BL613" i="6"/>
  <c r="BL631" i="6"/>
  <c r="BL627" i="6"/>
  <c r="BL623" i="6"/>
  <c r="BL605" i="6"/>
  <c r="BL609" i="6"/>
  <c r="BL635" i="6"/>
  <c r="BL641" i="6"/>
  <c r="BL602" i="6"/>
  <c r="BL601" i="6"/>
  <c r="BL632" i="6"/>
  <c r="BL636" i="6"/>
  <c r="BL633" i="6"/>
  <c r="BL643" i="6"/>
  <c r="BL639" i="6"/>
  <c r="BL646" i="6"/>
  <c r="BL626" i="6"/>
  <c r="BL645" i="6"/>
  <c r="BL606" i="6"/>
  <c r="BL600" i="6"/>
  <c r="BL628" i="6"/>
  <c r="BL610" i="6"/>
  <c r="BL620" i="6"/>
  <c r="BL611" i="6"/>
  <c r="BL604" i="6"/>
  <c r="BL603" i="6"/>
  <c r="BL629" i="6"/>
  <c r="BL618" i="6"/>
  <c r="BL615" i="6"/>
  <c r="BL608" i="6"/>
  <c r="BL612" i="6"/>
  <c r="BL637" i="6"/>
  <c r="BL630" i="6"/>
  <c r="BL614" i="6"/>
  <c r="BL616" i="6"/>
  <c r="BL607" i="6"/>
  <c r="BL624" i="6"/>
  <c r="BL617" i="6"/>
  <c r="BL644" i="6"/>
  <c r="BL622" i="6"/>
  <c r="BL642" i="6"/>
  <c r="BL647" i="6"/>
  <c r="BL625" i="6"/>
  <c r="BL621" i="6"/>
  <c r="BL638" i="6"/>
  <c r="BL640" i="6"/>
  <c r="BL634" i="6"/>
  <c r="BM647" i="6"/>
  <c r="BM645" i="6"/>
  <c r="BM643" i="6"/>
  <c r="BM641" i="6"/>
  <c r="BM615" i="6"/>
  <c r="BM613" i="6"/>
  <c r="BM637" i="6"/>
  <c r="BM631" i="6"/>
  <c r="BM610" i="6"/>
  <c r="BM608" i="6"/>
  <c r="BM606" i="6"/>
  <c r="BM604" i="6"/>
  <c r="BM602" i="6"/>
  <c r="BM600" i="6"/>
  <c r="BM623" i="6"/>
  <c r="BM619" i="6"/>
  <c r="BM627" i="6"/>
  <c r="BM639" i="6"/>
  <c r="BM607" i="6"/>
  <c r="BM603" i="6"/>
  <c r="BM609" i="6"/>
  <c r="BM605" i="6"/>
  <c r="BM611" i="6"/>
  <c r="BM601" i="6"/>
  <c r="BM620" i="6"/>
  <c r="BM634" i="6"/>
  <c r="BM622" i="6"/>
  <c r="BM616" i="6"/>
  <c r="BM642" i="6"/>
  <c r="BM646" i="6"/>
  <c r="BM624" i="6"/>
  <c r="BM640" i="6"/>
  <c r="BM626" i="6"/>
  <c r="BM632" i="6"/>
  <c r="BM618" i="6"/>
  <c r="BM638" i="6"/>
  <c r="BM612" i="6"/>
  <c r="BM628" i="6"/>
  <c r="BM644" i="6"/>
  <c r="BM629" i="6"/>
  <c r="BM621" i="6"/>
  <c r="BM625" i="6"/>
  <c r="BM635" i="6"/>
  <c r="BM636" i="6"/>
  <c r="BM617" i="6"/>
  <c r="BM630" i="6"/>
  <c r="BM614" i="6"/>
  <c r="BM633" i="6"/>
  <c r="BN615" i="6"/>
  <c r="BN610" i="6"/>
  <c r="BN608" i="6"/>
  <c r="BN606" i="6"/>
  <c r="BN604" i="6"/>
  <c r="BN602" i="6"/>
  <c r="BN600" i="6"/>
  <c r="BN605" i="6"/>
  <c r="BN603" i="6"/>
  <c r="BN629" i="6"/>
  <c r="BN611" i="6"/>
  <c r="BN627" i="6"/>
  <c r="BN623" i="6"/>
  <c r="BN619" i="6"/>
  <c r="BN609" i="6"/>
  <c r="BN607" i="6"/>
  <c r="BN601" i="6"/>
  <c r="BN621" i="6"/>
  <c r="BN640" i="6"/>
  <c r="BN622" i="6"/>
  <c r="BN639" i="6"/>
  <c r="BN641" i="6"/>
  <c r="BN616" i="6"/>
  <c r="BN643" i="6"/>
  <c r="BN624" i="6"/>
  <c r="BN636" i="6"/>
  <c r="BN635" i="6"/>
  <c r="BN642" i="6"/>
  <c r="BN626" i="6"/>
  <c r="BN646" i="6"/>
  <c r="BN617" i="6"/>
  <c r="BN630" i="6"/>
  <c r="BN612" i="6"/>
  <c r="BN632" i="6"/>
  <c r="BN637" i="6"/>
  <c r="BN633" i="6"/>
  <c r="BN631" i="6"/>
  <c r="BN644" i="6"/>
  <c r="BN628" i="6"/>
  <c r="BN647" i="6"/>
  <c r="BN625" i="6"/>
  <c r="BN645" i="6"/>
  <c r="BN618" i="6"/>
  <c r="BN620" i="6"/>
  <c r="BN638" i="6"/>
  <c r="BN614" i="6"/>
  <c r="BN613" i="6"/>
  <c r="BN634" i="6"/>
  <c r="BO646" i="6"/>
  <c r="BO644" i="6"/>
  <c r="BO642" i="6"/>
  <c r="BO640" i="6"/>
  <c r="BO638" i="6"/>
  <c r="BO630" i="6"/>
  <c r="BO600" i="6"/>
  <c r="BO624" i="6"/>
  <c r="BO620" i="6"/>
  <c r="BO628" i="6"/>
  <c r="BO625" i="6"/>
  <c r="BO621" i="6"/>
  <c r="BO614" i="6"/>
  <c r="BO617" i="6"/>
  <c r="BO610" i="6"/>
  <c r="BO608" i="6"/>
  <c r="BO606" i="6"/>
  <c r="BO604" i="6"/>
  <c r="BO602" i="6"/>
  <c r="BO616" i="6"/>
  <c r="BO611" i="6"/>
  <c r="BO626" i="6"/>
  <c r="BO622" i="6"/>
  <c r="BO618" i="6"/>
  <c r="BO609" i="6"/>
  <c r="BO605" i="6"/>
  <c r="BO601" i="6"/>
  <c r="BO632" i="6"/>
  <c r="BO636" i="6"/>
  <c r="BO634" i="6"/>
  <c r="BO607" i="6"/>
  <c r="BO603" i="6"/>
  <c r="BO627" i="6"/>
  <c r="BO635" i="6"/>
  <c r="BO637" i="6"/>
  <c r="BO643" i="6"/>
  <c r="BO613" i="6"/>
  <c r="BO615" i="6"/>
  <c r="BO629" i="6"/>
  <c r="BO612" i="6"/>
  <c r="BO641" i="6"/>
  <c r="BO633" i="6"/>
  <c r="BO647" i="6"/>
  <c r="BO645" i="6"/>
  <c r="BO619" i="6"/>
  <c r="BO639" i="6"/>
  <c r="BO623" i="6"/>
  <c r="BO631" i="6"/>
  <c r="BK574" i="6"/>
  <c r="BP646" i="6"/>
  <c r="BP644" i="6"/>
  <c r="BP642" i="6"/>
  <c r="BP640" i="6"/>
  <c r="BP638" i="6"/>
  <c r="BP624" i="6"/>
  <c r="BP620" i="6"/>
  <c r="BP628" i="6"/>
  <c r="BP614" i="6"/>
  <c r="BP617" i="6"/>
  <c r="BP616" i="6"/>
  <c r="BP612" i="6"/>
  <c r="BP626" i="6"/>
  <c r="BP622" i="6"/>
  <c r="BP618" i="6"/>
  <c r="BP636" i="6"/>
  <c r="BP634" i="6"/>
  <c r="BP630" i="6"/>
  <c r="BP632" i="6"/>
  <c r="BP610" i="6"/>
  <c r="BP625" i="6"/>
  <c r="BP645" i="6"/>
  <c r="BP619" i="6"/>
  <c r="BP641" i="6"/>
  <c r="BP611" i="6"/>
  <c r="BP613" i="6"/>
  <c r="BP639" i="6"/>
  <c r="BP606" i="6"/>
  <c r="BP600" i="6"/>
  <c r="BP635" i="6"/>
  <c r="BP637" i="6"/>
  <c r="BP608" i="6"/>
  <c r="BP633" i="6"/>
  <c r="BP609" i="6"/>
  <c r="BP629" i="6"/>
  <c r="BP647" i="6"/>
  <c r="BP627" i="6"/>
  <c r="BP615" i="6"/>
  <c r="BP643" i="6"/>
  <c r="BP605" i="6"/>
  <c r="BP631" i="6"/>
  <c r="BP621" i="6"/>
  <c r="BP601" i="6"/>
  <c r="BP602" i="6"/>
  <c r="BP623" i="6"/>
  <c r="BP603" i="6"/>
  <c r="BP604" i="6"/>
  <c r="BP607" i="6"/>
  <c r="BQ646" i="6"/>
  <c r="BQ644" i="6"/>
  <c r="BQ642" i="6"/>
  <c r="BQ640" i="6"/>
  <c r="BQ645" i="6"/>
  <c r="BQ638" i="6"/>
  <c r="BQ628" i="6"/>
  <c r="BQ614" i="6"/>
  <c r="BQ635" i="6"/>
  <c r="BQ616" i="6"/>
  <c r="BQ643" i="6"/>
  <c r="BQ631" i="6"/>
  <c r="BQ637" i="6"/>
  <c r="BQ612" i="6"/>
  <c r="BQ626" i="6"/>
  <c r="BQ622" i="6"/>
  <c r="BQ618" i="6"/>
  <c r="BQ641" i="6"/>
  <c r="BQ636" i="6"/>
  <c r="BQ634" i="6"/>
  <c r="BQ630" i="6"/>
  <c r="BQ620" i="6"/>
  <c r="BQ615" i="6"/>
  <c r="BQ624" i="6"/>
  <c r="BQ632" i="6"/>
  <c r="BQ647" i="6"/>
  <c r="BQ639" i="6"/>
  <c r="BQ613" i="6"/>
  <c r="BQ603" i="6"/>
  <c r="BQ625" i="6"/>
  <c r="BQ633" i="6"/>
  <c r="BQ604" i="6"/>
  <c r="BQ609" i="6"/>
  <c r="BQ619" i="6"/>
  <c r="BQ608" i="6"/>
  <c r="BQ602" i="6"/>
  <c r="BQ605" i="6"/>
  <c r="BQ627" i="6"/>
  <c r="BQ621" i="6"/>
  <c r="BQ606" i="6"/>
  <c r="BQ610" i="6"/>
  <c r="BQ601" i="6"/>
  <c r="BQ607" i="6"/>
  <c r="BQ623" i="6"/>
  <c r="BQ600" i="6"/>
  <c r="BQ611" i="6"/>
  <c r="BQ629" i="6"/>
  <c r="BQ617" i="6"/>
  <c r="BR612" i="6"/>
  <c r="BR614" i="6"/>
  <c r="BR626" i="6"/>
  <c r="BR622" i="6"/>
  <c r="BR618" i="6"/>
  <c r="BR634" i="6"/>
  <c r="BR630" i="6"/>
  <c r="BR620" i="6"/>
  <c r="BR628" i="6"/>
  <c r="BR624" i="6"/>
  <c r="BR613" i="6"/>
  <c r="BR606" i="6"/>
  <c r="BR623" i="6"/>
  <c r="BR609" i="6"/>
  <c r="BR621" i="6"/>
  <c r="BR635" i="6"/>
  <c r="BR604" i="6"/>
  <c r="BR616" i="6"/>
  <c r="BR642" i="6"/>
  <c r="BR629" i="6"/>
  <c r="BR644" i="6"/>
  <c r="BR605" i="6"/>
  <c r="BR637" i="6"/>
  <c r="BR607" i="6"/>
  <c r="BR611" i="6"/>
  <c r="BR625" i="6"/>
  <c r="BR639" i="6"/>
  <c r="BR641" i="6"/>
  <c r="BR646" i="6"/>
  <c r="BR610" i="6"/>
  <c r="BR631" i="6"/>
  <c r="BR600" i="6"/>
  <c r="BR643" i="6"/>
  <c r="BR633" i="6"/>
  <c r="BR608" i="6"/>
  <c r="BR619" i="6"/>
  <c r="BR640" i="6"/>
  <c r="BR636" i="6"/>
  <c r="BR617" i="6"/>
  <c r="BR645" i="6"/>
  <c r="BR603" i="6"/>
  <c r="BR601" i="6"/>
  <c r="BR615" i="6"/>
  <c r="BR647" i="6"/>
  <c r="BR632" i="6"/>
  <c r="BR638" i="6"/>
  <c r="BR602" i="6"/>
  <c r="BR627" i="6"/>
  <c r="BS646" i="6"/>
  <c r="BS644" i="6"/>
  <c r="BS642" i="6"/>
  <c r="BS640" i="6"/>
  <c r="BS626" i="6"/>
  <c r="BS622" i="6"/>
  <c r="BS618" i="6"/>
  <c r="BS634" i="6"/>
  <c r="BS636" i="6"/>
  <c r="BS611" i="6"/>
  <c r="BS609" i="6"/>
  <c r="BS607" i="6"/>
  <c r="BS605" i="6"/>
  <c r="BS603" i="6"/>
  <c r="BS601" i="6"/>
  <c r="BS614" i="6"/>
  <c r="BS628" i="6"/>
  <c r="BS613" i="6"/>
  <c r="BS638" i="6"/>
  <c r="BS624" i="6"/>
  <c r="BS620" i="6"/>
  <c r="BS608" i="6"/>
  <c r="BS604" i="6"/>
  <c r="BS600" i="6"/>
  <c r="BS610" i="6"/>
  <c r="BS602" i="6"/>
  <c r="BS606" i="6"/>
  <c r="BS643" i="6"/>
  <c r="BS639" i="6"/>
  <c r="BS633" i="6"/>
  <c r="BS617" i="6"/>
  <c r="BS645" i="6"/>
  <c r="BS647" i="6"/>
  <c r="BS629" i="6"/>
  <c r="BS635" i="6"/>
  <c r="BS615" i="6"/>
  <c r="BS616" i="6"/>
  <c r="BS630" i="6"/>
  <c r="BS637" i="6"/>
  <c r="BS641" i="6"/>
  <c r="BS631" i="6"/>
  <c r="BS625" i="6"/>
  <c r="BS623" i="6"/>
  <c r="BS619" i="6"/>
  <c r="BS627" i="6"/>
  <c r="BS621" i="6"/>
  <c r="BS612" i="6"/>
  <c r="BS632" i="6"/>
  <c r="P547" i="6"/>
  <c r="AZ547" i="6"/>
  <c r="BL547" i="6"/>
  <c r="S548" i="6"/>
  <c r="BC548" i="6"/>
  <c r="BO548" i="6"/>
  <c r="V549" i="6"/>
  <c r="BF549" i="6"/>
  <c r="BR549" i="6"/>
  <c r="P551" i="6"/>
  <c r="AZ551" i="6"/>
  <c r="BL551" i="6"/>
  <c r="S552" i="6"/>
  <c r="BC552" i="6"/>
  <c r="BO552" i="6"/>
  <c r="V553" i="6"/>
  <c r="BF553" i="6"/>
  <c r="BR553" i="6"/>
  <c r="P555" i="6"/>
  <c r="AZ555" i="6"/>
  <c r="BL555" i="6"/>
  <c r="S556" i="6"/>
  <c r="BC556" i="6"/>
  <c r="BO556" i="6"/>
  <c r="V557" i="6"/>
  <c r="BF557" i="6"/>
  <c r="BR557" i="6"/>
  <c r="P559" i="6"/>
  <c r="AZ559" i="6"/>
  <c r="BL559" i="6"/>
  <c r="S560" i="6"/>
  <c r="BC560" i="6"/>
  <c r="BO560" i="6"/>
  <c r="V561" i="6"/>
  <c r="BF561" i="6"/>
  <c r="BR561" i="6"/>
  <c r="P563" i="6"/>
  <c r="AZ563" i="6"/>
  <c r="BL563" i="6"/>
  <c r="S564" i="6"/>
  <c r="BC564" i="6"/>
  <c r="BO564" i="6"/>
  <c r="V565" i="6"/>
  <c r="BF565" i="6"/>
  <c r="BR565" i="6"/>
  <c r="P567" i="6"/>
  <c r="AZ567" i="6"/>
  <c r="BL567" i="6"/>
  <c r="S568" i="6"/>
  <c r="BC568" i="6"/>
  <c r="BO568" i="6"/>
  <c r="V569" i="6"/>
  <c r="BF569" i="6"/>
  <c r="BR569" i="6"/>
  <c r="P571" i="6"/>
  <c r="AZ571" i="6"/>
  <c r="BL571" i="6"/>
  <c r="S572" i="6"/>
  <c r="BC572" i="6"/>
  <c r="BO572" i="6"/>
  <c r="V573" i="6"/>
  <c r="BF573" i="6"/>
  <c r="BR573" i="6"/>
  <c r="P575" i="6"/>
  <c r="AZ575" i="6"/>
  <c r="BL575" i="6"/>
  <c r="S576" i="6"/>
  <c r="BC576" i="6"/>
  <c r="BO576" i="6"/>
  <c r="V577" i="6"/>
  <c r="BF577" i="6"/>
  <c r="BR577" i="6"/>
  <c r="P579" i="6"/>
  <c r="AZ579" i="6"/>
  <c r="BL579" i="6"/>
  <c r="S580" i="6"/>
  <c r="BC580" i="6"/>
  <c r="BO580" i="6"/>
  <c r="V581" i="6"/>
  <c r="BF581" i="6"/>
  <c r="BR581" i="6"/>
  <c r="P583" i="6"/>
  <c r="AZ583" i="6"/>
  <c r="BL583" i="6"/>
  <c r="S584" i="6"/>
  <c r="BC584" i="6"/>
  <c r="BO584" i="6"/>
  <c r="V585" i="6"/>
  <c r="BF585" i="6"/>
  <c r="BR585" i="6"/>
  <c r="P587" i="6"/>
  <c r="AZ587" i="6"/>
  <c r="BL587" i="6"/>
  <c r="S588" i="6"/>
  <c r="BC588" i="6"/>
  <c r="BO588" i="6"/>
  <c r="V589" i="6"/>
  <c r="BF589" i="6"/>
  <c r="BR589" i="6"/>
  <c r="P591" i="6"/>
  <c r="AZ591" i="6"/>
  <c r="BL591" i="6"/>
  <c r="S592" i="6"/>
  <c r="BC592" i="6"/>
  <c r="BO592" i="6"/>
  <c r="V593" i="6"/>
  <c r="BF593" i="6"/>
  <c r="BR593" i="6"/>
  <c r="BK568" i="6"/>
  <c r="BK593" i="6"/>
  <c r="BK571" i="6"/>
  <c r="BK549" i="6"/>
  <c r="BK552" i="6"/>
  <c r="BK577" i="6"/>
  <c r="R572" i="6"/>
  <c r="BN572" i="6"/>
  <c r="BB572" i="6"/>
  <c r="Q547" i="6"/>
  <c r="BA547" i="6"/>
  <c r="BM547" i="6"/>
  <c r="T548" i="6"/>
  <c r="BD548" i="6"/>
  <c r="BP548" i="6"/>
  <c r="W549" i="6"/>
  <c r="BG549" i="6"/>
  <c r="BS549" i="6"/>
  <c r="Q551" i="6"/>
  <c r="BA551" i="6"/>
  <c r="BM551" i="6"/>
  <c r="T552" i="6"/>
  <c r="BD552" i="6"/>
  <c r="BP552" i="6"/>
  <c r="W553" i="6"/>
  <c r="BG553" i="6"/>
  <c r="BS553" i="6"/>
  <c r="Q555" i="6"/>
  <c r="BA555" i="6"/>
  <c r="BM555" i="6"/>
  <c r="T556" i="6"/>
  <c r="BD556" i="6"/>
  <c r="BP556" i="6"/>
  <c r="W557" i="6"/>
  <c r="BG557" i="6"/>
  <c r="BS557" i="6"/>
  <c r="Q559" i="6"/>
  <c r="BA559" i="6"/>
  <c r="BM559" i="6"/>
  <c r="T560" i="6"/>
  <c r="BD560" i="6"/>
  <c r="BP560" i="6"/>
  <c r="W561" i="6"/>
  <c r="BG561" i="6"/>
  <c r="BS561" i="6"/>
  <c r="Q563" i="6"/>
  <c r="BA563" i="6"/>
  <c r="BM563" i="6"/>
  <c r="T564" i="6"/>
  <c r="BD564" i="6"/>
  <c r="BP564" i="6"/>
  <c r="W565" i="6"/>
  <c r="BG565" i="6"/>
  <c r="BS565" i="6"/>
  <c r="Q567" i="6"/>
  <c r="BA567" i="6"/>
  <c r="BM567" i="6"/>
  <c r="T568" i="6"/>
  <c r="BD568" i="6"/>
  <c r="BP568" i="6"/>
  <c r="W569" i="6"/>
  <c r="BG569" i="6"/>
  <c r="BS569" i="6"/>
  <c r="Q571" i="6"/>
  <c r="BA571" i="6"/>
  <c r="BM571" i="6"/>
  <c r="T572" i="6"/>
  <c r="BD572" i="6"/>
  <c r="BP572" i="6"/>
  <c r="W573" i="6"/>
  <c r="BG573" i="6"/>
  <c r="BS573" i="6"/>
  <c r="Q575" i="6"/>
  <c r="BA575" i="6"/>
  <c r="BM575" i="6"/>
  <c r="T576" i="6"/>
  <c r="BD576" i="6"/>
  <c r="BP576" i="6"/>
  <c r="W577" i="6"/>
  <c r="BG577" i="6"/>
  <c r="BS577" i="6"/>
  <c r="Q579" i="6"/>
  <c r="BA579" i="6"/>
  <c r="BM579" i="6"/>
  <c r="T580" i="6"/>
  <c r="BD580" i="6"/>
  <c r="BP580" i="6"/>
  <c r="W581" i="6"/>
  <c r="BG581" i="6"/>
  <c r="BS581" i="6"/>
  <c r="Q583" i="6"/>
  <c r="BA583" i="6"/>
  <c r="BM583" i="6"/>
  <c r="T584" i="6"/>
  <c r="BD584" i="6"/>
  <c r="BP584" i="6"/>
  <c r="W585" i="6"/>
  <c r="BG585" i="6"/>
  <c r="BS585" i="6"/>
  <c r="Q587" i="6"/>
  <c r="BA587" i="6"/>
  <c r="BM587" i="6"/>
  <c r="T588" i="6"/>
  <c r="BD588" i="6"/>
  <c r="BP588" i="6"/>
  <c r="W589" i="6"/>
  <c r="BG589" i="6"/>
  <c r="BS589" i="6"/>
  <c r="Q591" i="6"/>
  <c r="BA591" i="6"/>
  <c r="BM591" i="6"/>
  <c r="T592" i="6"/>
  <c r="BD592" i="6"/>
  <c r="BP592" i="6"/>
  <c r="W593" i="6"/>
  <c r="BG593" i="6"/>
  <c r="BS593" i="6"/>
  <c r="BK558" i="6"/>
  <c r="R548" i="6"/>
  <c r="BN548" i="6"/>
  <c r="BB548" i="6"/>
  <c r="R560" i="6"/>
  <c r="BN560" i="6"/>
  <c r="BB560" i="6"/>
  <c r="U561" i="6"/>
  <c r="BQ561" i="6"/>
  <c r="BE561" i="6"/>
  <c r="R564" i="6"/>
  <c r="BN564" i="6"/>
  <c r="BB564" i="6"/>
  <c r="U565" i="6"/>
  <c r="BQ565" i="6"/>
  <c r="BE565" i="6"/>
  <c r="R568" i="6"/>
  <c r="BN568" i="6"/>
  <c r="BB568" i="6"/>
  <c r="R580" i="6"/>
  <c r="BN580" i="6"/>
  <c r="BB580" i="6"/>
  <c r="U581" i="6"/>
  <c r="BQ581" i="6"/>
  <c r="BE581" i="6"/>
  <c r="R584" i="6"/>
  <c r="BN584" i="6"/>
  <c r="BB584" i="6"/>
  <c r="U585" i="6"/>
  <c r="BQ585" i="6"/>
  <c r="BE585" i="6"/>
  <c r="R588" i="6"/>
  <c r="BN588" i="6"/>
  <c r="BB588" i="6"/>
  <c r="R592" i="6"/>
  <c r="BN592" i="6"/>
  <c r="BB592" i="6"/>
  <c r="U593" i="6"/>
  <c r="BQ593" i="6"/>
  <c r="BE593" i="6"/>
  <c r="O546" i="6"/>
  <c r="AY546" i="6"/>
  <c r="BK546" i="6"/>
  <c r="R547" i="6"/>
  <c r="BB547" i="6"/>
  <c r="BN547" i="6"/>
  <c r="U548" i="6"/>
  <c r="BE548" i="6"/>
  <c r="BQ548" i="6"/>
  <c r="R551" i="6"/>
  <c r="BB551" i="6"/>
  <c r="BN551" i="6"/>
  <c r="U552" i="6"/>
  <c r="BE552" i="6"/>
  <c r="BQ552" i="6"/>
  <c r="R555" i="6"/>
  <c r="BB555" i="6"/>
  <c r="BN555" i="6"/>
  <c r="U556" i="6"/>
  <c r="BE556" i="6"/>
  <c r="BQ556" i="6"/>
  <c r="R559" i="6"/>
  <c r="BB559" i="6"/>
  <c r="BN559" i="6"/>
  <c r="U560" i="6"/>
  <c r="BE560" i="6"/>
  <c r="BQ560" i="6"/>
  <c r="R563" i="6"/>
  <c r="BB563" i="6"/>
  <c r="BN563" i="6"/>
  <c r="U564" i="6"/>
  <c r="BE564" i="6"/>
  <c r="BQ564" i="6"/>
  <c r="R567" i="6"/>
  <c r="BB567" i="6"/>
  <c r="BN567" i="6"/>
  <c r="U568" i="6"/>
  <c r="BE568" i="6"/>
  <c r="BQ568" i="6"/>
  <c r="R571" i="6"/>
  <c r="BB571" i="6"/>
  <c r="BN571" i="6"/>
  <c r="U572" i="6"/>
  <c r="BE572" i="6"/>
  <c r="BQ572" i="6"/>
  <c r="R575" i="6"/>
  <c r="BB575" i="6"/>
  <c r="BN575" i="6"/>
  <c r="U576" i="6"/>
  <c r="BE576" i="6"/>
  <c r="BQ576" i="6"/>
  <c r="R579" i="6"/>
  <c r="BB579" i="6"/>
  <c r="BN579" i="6"/>
  <c r="U580" i="6"/>
  <c r="BE580" i="6"/>
  <c r="BQ580" i="6"/>
  <c r="R583" i="6"/>
  <c r="BB583" i="6"/>
  <c r="BN583" i="6"/>
  <c r="U584" i="6"/>
  <c r="BE584" i="6"/>
  <c r="BQ584" i="6"/>
  <c r="R587" i="6"/>
  <c r="BB587" i="6"/>
  <c r="BN587" i="6"/>
  <c r="U588" i="6"/>
  <c r="BE588" i="6"/>
  <c r="BQ588" i="6"/>
  <c r="R591" i="6"/>
  <c r="BB591" i="6"/>
  <c r="BN591" i="6"/>
  <c r="U592" i="6"/>
  <c r="BE592" i="6"/>
  <c r="BQ592" i="6"/>
  <c r="BK555" i="6"/>
  <c r="BK580" i="6"/>
  <c r="BK583" i="6"/>
  <c r="BK561" i="6"/>
  <c r="BK564" i="6"/>
  <c r="BK589" i="6"/>
  <c r="U557" i="6"/>
  <c r="BQ557" i="6"/>
  <c r="BE557" i="6"/>
  <c r="P546" i="6"/>
  <c r="BL546" i="6"/>
  <c r="AZ546" i="6"/>
  <c r="S547" i="6"/>
  <c r="BO547" i="6"/>
  <c r="BC547" i="6"/>
  <c r="V548" i="6"/>
  <c r="BR548" i="6"/>
  <c r="BF548" i="6"/>
  <c r="P550" i="6"/>
  <c r="BL550" i="6"/>
  <c r="AZ550" i="6"/>
  <c r="S551" i="6"/>
  <c r="BO551" i="6"/>
  <c r="BC551" i="6"/>
  <c r="V552" i="6"/>
  <c r="BR552" i="6"/>
  <c r="BF552" i="6"/>
  <c r="P554" i="6"/>
  <c r="BL554" i="6"/>
  <c r="AZ554" i="6"/>
  <c r="S555" i="6"/>
  <c r="BO555" i="6"/>
  <c r="BC555" i="6"/>
  <c r="V556" i="6"/>
  <c r="BR556" i="6"/>
  <c r="BF556" i="6"/>
  <c r="P558" i="6"/>
  <c r="BL558" i="6"/>
  <c r="AZ558" i="6"/>
  <c r="S559" i="6"/>
  <c r="BO559" i="6"/>
  <c r="BC559" i="6"/>
  <c r="V560" i="6"/>
  <c r="BR560" i="6"/>
  <c r="BF560" i="6"/>
  <c r="P562" i="6"/>
  <c r="BL562" i="6"/>
  <c r="AZ562" i="6"/>
  <c r="S563" i="6"/>
  <c r="BO563" i="6"/>
  <c r="BC563" i="6"/>
  <c r="V564" i="6"/>
  <c r="BR564" i="6"/>
  <c r="BF564" i="6"/>
  <c r="P566" i="6"/>
  <c r="BL566" i="6"/>
  <c r="AZ566" i="6"/>
  <c r="S567" i="6"/>
  <c r="BO567" i="6"/>
  <c r="BC567" i="6"/>
  <c r="V568" i="6"/>
  <c r="BR568" i="6"/>
  <c r="BF568" i="6"/>
  <c r="P570" i="6"/>
  <c r="BL570" i="6"/>
  <c r="AZ570" i="6"/>
  <c r="S571" i="6"/>
  <c r="BO571" i="6"/>
  <c r="BC571" i="6"/>
  <c r="V572" i="6"/>
  <c r="BR572" i="6"/>
  <c r="BF572" i="6"/>
  <c r="P574" i="6"/>
  <c r="BL574" i="6"/>
  <c r="AZ574" i="6"/>
  <c r="S575" i="6"/>
  <c r="BO575" i="6"/>
  <c r="BC575" i="6"/>
  <c r="V576" i="6"/>
  <c r="BR576" i="6"/>
  <c r="BF576" i="6"/>
  <c r="P578" i="6"/>
  <c r="BL578" i="6"/>
  <c r="AZ578" i="6"/>
  <c r="S579" i="6"/>
  <c r="BO579" i="6"/>
  <c r="BC579" i="6"/>
  <c r="V580" i="6"/>
  <c r="BR580" i="6"/>
  <c r="BF580" i="6"/>
  <c r="P582" i="6"/>
  <c r="BL582" i="6"/>
  <c r="AZ582" i="6"/>
  <c r="S583" i="6"/>
  <c r="BO583" i="6"/>
  <c r="BC583" i="6"/>
  <c r="V584" i="6"/>
  <c r="BR584" i="6"/>
  <c r="BF584" i="6"/>
  <c r="P586" i="6"/>
  <c r="BL586" i="6"/>
  <c r="AZ586" i="6"/>
  <c r="S587" i="6"/>
  <c r="BO587" i="6"/>
  <c r="BC587" i="6"/>
  <c r="V588" i="6"/>
  <c r="BR588" i="6"/>
  <c r="BF588" i="6"/>
  <c r="P590" i="6"/>
  <c r="BL590" i="6"/>
  <c r="AZ590" i="6"/>
  <c r="S591" i="6"/>
  <c r="BO591" i="6"/>
  <c r="BC591" i="6"/>
  <c r="V592" i="6"/>
  <c r="BR592" i="6"/>
  <c r="BF592" i="6"/>
  <c r="BK570" i="6"/>
  <c r="BK554" i="6"/>
  <c r="U549" i="6"/>
  <c r="BQ549" i="6"/>
  <c r="BE549" i="6"/>
  <c r="U573" i="6"/>
  <c r="BQ573" i="6"/>
  <c r="BE573" i="6"/>
  <c r="Q546" i="6"/>
  <c r="BM546" i="6"/>
  <c r="BA546" i="6"/>
  <c r="T547" i="6"/>
  <c r="BP547" i="6"/>
  <c r="BD547" i="6"/>
  <c r="W548" i="6"/>
  <c r="BS548" i="6"/>
  <c r="BG548" i="6"/>
  <c r="Q550" i="6"/>
  <c r="BA550" i="6"/>
  <c r="BM550" i="6"/>
  <c r="T551" i="6"/>
  <c r="BP551" i="6"/>
  <c r="BD551" i="6"/>
  <c r="W552" i="6"/>
  <c r="BG552" i="6"/>
  <c r="BS552" i="6"/>
  <c r="Q554" i="6"/>
  <c r="BA554" i="6"/>
  <c r="BM554" i="6"/>
  <c r="T555" i="6"/>
  <c r="BP555" i="6"/>
  <c r="BD555" i="6"/>
  <c r="W556" i="6"/>
  <c r="BS556" i="6"/>
  <c r="BG556" i="6"/>
  <c r="Q558" i="6"/>
  <c r="BM558" i="6"/>
  <c r="BA558" i="6"/>
  <c r="T559" i="6"/>
  <c r="BD559" i="6"/>
  <c r="BP559" i="6"/>
  <c r="W560" i="6"/>
  <c r="BG560" i="6"/>
  <c r="BS560" i="6"/>
  <c r="Q562" i="6"/>
  <c r="BM562" i="6"/>
  <c r="BA562" i="6"/>
  <c r="T563" i="6"/>
  <c r="BD563" i="6"/>
  <c r="BP563" i="6"/>
  <c r="W564" i="6"/>
  <c r="BS564" i="6"/>
  <c r="BG564" i="6"/>
  <c r="Q566" i="6"/>
  <c r="BM566" i="6"/>
  <c r="BA566" i="6"/>
  <c r="T567" i="6"/>
  <c r="BD567" i="6"/>
  <c r="BP567" i="6"/>
  <c r="W568" i="6"/>
  <c r="BS568" i="6"/>
  <c r="BG568" i="6"/>
  <c r="Q570" i="6"/>
  <c r="BA570" i="6"/>
  <c r="BM570" i="6"/>
  <c r="T571" i="6"/>
  <c r="BP571" i="6"/>
  <c r="BD571" i="6"/>
  <c r="W572" i="6"/>
  <c r="BS572" i="6"/>
  <c r="BG572" i="6"/>
  <c r="Q574" i="6"/>
  <c r="BM574" i="6"/>
  <c r="BA574" i="6"/>
  <c r="T575" i="6"/>
  <c r="BP575" i="6"/>
  <c r="BD575" i="6"/>
  <c r="W576" i="6"/>
  <c r="BS576" i="6"/>
  <c r="BG576" i="6"/>
  <c r="Q578" i="6"/>
  <c r="BM578" i="6"/>
  <c r="BA578" i="6"/>
  <c r="T579" i="6"/>
  <c r="BD579" i="6"/>
  <c r="BP579" i="6"/>
  <c r="W580" i="6"/>
  <c r="BS580" i="6"/>
  <c r="BG580" i="6"/>
  <c r="Q582" i="6"/>
  <c r="BA582" i="6"/>
  <c r="BM582" i="6"/>
  <c r="T583" i="6"/>
  <c r="BP583" i="6"/>
  <c r="BD583" i="6"/>
  <c r="W584" i="6"/>
  <c r="BS584" i="6"/>
  <c r="BG584" i="6"/>
  <c r="Q586" i="6"/>
  <c r="BM586" i="6"/>
  <c r="BA586" i="6"/>
  <c r="T587" i="6"/>
  <c r="BP587" i="6"/>
  <c r="BD587" i="6"/>
  <c r="W588" i="6"/>
  <c r="BS588" i="6"/>
  <c r="BG588" i="6"/>
  <c r="Q590" i="6"/>
  <c r="BM590" i="6"/>
  <c r="BA590" i="6"/>
  <c r="T591" i="6"/>
  <c r="BP591" i="6"/>
  <c r="BD591" i="6"/>
  <c r="W592" i="6"/>
  <c r="BS592" i="6"/>
  <c r="BG592" i="6"/>
  <c r="BK567" i="6"/>
  <c r="BK592" i="6"/>
  <c r="BK548" i="6"/>
  <c r="BK573" i="6"/>
  <c r="BK551" i="6"/>
  <c r="BK576" i="6"/>
  <c r="U569" i="6"/>
  <c r="BQ569" i="6"/>
  <c r="BE569" i="6"/>
  <c r="R546" i="6"/>
  <c r="BB546" i="6"/>
  <c r="BN546" i="6"/>
  <c r="U547" i="6"/>
  <c r="BQ547" i="6"/>
  <c r="BE547" i="6"/>
  <c r="R550" i="6"/>
  <c r="BN550" i="6"/>
  <c r="BB550" i="6"/>
  <c r="U551" i="6"/>
  <c r="BQ551" i="6"/>
  <c r="BE551" i="6"/>
  <c r="R554" i="6"/>
  <c r="BN554" i="6"/>
  <c r="BB554" i="6"/>
  <c r="U555" i="6"/>
  <c r="BQ555" i="6"/>
  <c r="BE555" i="6"/>
  <c r="R558" i="6"/>
  <c r="BN558" i="6"/>
  <c r="BB558" i="6"/>
  <c r="U559" i="6"/>
  <c r="BQ559" i="6"/>
  <c r="BE559" i="6"/>
  <c r="R562" i="6"/>
  <c r="BN562" i="6"/>
  <c r="BB562" i="6"/>
  <c r="U563" i="6"/>
  <c r="BQ563" i="6"/>
  <c r="BE563" i="6"/>
  <c r="R566" i="6"/>
  <c r="BN566" i="6"/>
  <c r="BB566" i="6"/>
  <c r="U567" i="6"/>
  <c r="BQ567" i="6"/>
  <c r="BE567" i="6"/>
  <c r="R570" i="6"/>
  <c r="BN570" i="6"/>
  <c r="BB570" i="6"/>
  <c r="U571" i="6"/>
  <c r="BQ571" i="6"/>
  <c r="BE571" i="6"/>
  <c r="R574" i="6"/>
  <c r="BN574" i="6"/>
  <c r="BB574" i="6"/>
  <c r="U575" i="6"/>
  <c r="BQ575" i="6"/>
  <c r="BE575" i="6"/>
  <c r="R578" i="6"/>
  <c r="BN578" i="6"/>
  <c r="BB578" i="6"/>
  <c r="U579" i="6"/>
  <c r="BQ579" i="6"/>
  <c r="BE579" i="6"/>
  <c r="R582" i="6"/>
  <c r="BN582" i="6"/>
  <c r="BB582" i="6"/>
  <c r="U583" i="6"/>
  <c r="BQ583" i="6"/>
  <c r="BE583" i="6"/>
  <c r="R586" i="6"/>
  <c r="BN586" i="6"/>
  <c r="BB586" i="6"/>
  <c r="U587" i="6"/>
  <c r="BQ587" i="6"/>
  <c r="BE587" i="6"/>
  <c r="R590" i="6"/>
  <c r="BN590" i="6"/>
  <c r="BB590" i="6"/>
  <c r="U591" i="6"/>
  <c r="BQ591" i="6"/>
  <c r="BE591" i="6"/>
  <c r="BK582" i="6"/>
  <c r="BK566" i="6"/>
  <c r="R556" i="6"/>
  <c r="BN556" i="6"/>
  <c r="BB556" i="6"/>
  <c r="U589" i="6"/>
  <c r="BQ589" i="6"/>
  <c r="BE589" i="6"/>
  <c r="S546" i="6"/>
  <c r="BC546" i="6"/>
  <c r="BO546" i="6"/>
  <c r="V547" i="6"/>
  <c r="BF547" i="6"/>
  <c r="BR547" i="6"/>
  <c r="P549" i="6"/>
  <c r="AZ549" i="6"/>
  <c r="BL549" i="6"/>
  <c r="S550" i="6"/>
  <c r="BC550" i="6"/>
  <c r="BO550" i="6"/>
  <c r="V551" i="6"/>
  <c r="BF551" i="6"/>
  <c r="BR551" i="6"/>
  <c r="P553" i="6"/>
  <c r="AZ553" i="6"/>
  <c r="BL553" i="6"/>
  <c r="S554" i="6"/>
  <c r="BC554" i="6"/>
  <c r="BO554" i="6"/>
  <c r="V555" i="6"/>
  <c r="BF555" i="6"/>
  <c r="BR555" i="6"/>
  <c r="P557" i="6"/>
  <c r="AZ557" i="6"/>
  <c r="BL557" i="6"/>
  <c r="S558" i="6"/>
  <c r="BC558" i="6"/>
  <c r="BO558" i="6"/>
  <c r="V559" i="6"/>
  <c r="BF559" i="6"/>
  <c r="BR559" i="6"/>
  <c r="P561" i="6"/>
  <c r="AZ561" i="6"/>
  <c r="BL561" i="6"/>
  <c r="S562" i="6"/>
  <c r="BC562" i="6"/>
  <c r="BO562" i="6"/>
  <c r="V563" i="6"/>
  <c r="BF563" i="6"/>
  <c r="BR563" i="6"/>
  <c r="P565" i="6"/>
  <c r="AZ565" i="6"/>
  <c r="BL565" i="6"/>
  <c r="S566" i="6"/>
  <c r="BC566" i="6"/>
  <c r="BO566" i="6"/>
  <c r="V567" i="6"/>
  <c r="BF567" i="6"/>
  <c r="BR567" i="6"/>
  <c r="P569" i="6"/>
  <c r="AZ569" i="6"/>
  <c r="BL569" i="6"/>
  <c r="S570" i="6"/>
  <c r="BC570" i="6"/>
  <c r="BO570" i="6"/>
  <c r="V571" i="6"/>
  <c r="BF571" i="6"/>
  <c r="BR571" i="6"/>
  <c r="P573" i="6"/>
  <c r="AZ573" i="6"/>
  <c r="BL573" i="6"/>
  <c r="S574" i="6"/>
  <c r="BC574" i="6"/>
  <c r="BO574" i="6"/>
  <c r="V575" i="6"/>
  <c r="BF575" i="6"/>
  <c r="BR575" i="6"/>
  <c r="P577" i="6"/>
  <c r="AZ577" i="6"/>
  <c r="BL577" i="6"/>
  <c r="S578" i="6"/>
  <c r="BC578" i="6"/>
  <c r="BO578" i="6"/>
  <c r="V579" i="6"/>
  <c r="BF579" i="6"/>
  <c r="BR579" i="6"/>
  <c r="P581" i="6"/>
  <c r="AZ581" i="6"/>
  <c r="BL581" i="6"/>
  <c r="S582" i="6"/>
  <c r="BC582" i="6"/>
  <c r="BO582" i="6"/>
  <c r="V583" i="6"/>
  <c r="BF583" i="6"/>
  <c r="BR583" i="6"/>
  <c r="P585" i="6"/>
  <c r="AZ585" i="6"/>
  <c r="BL585" i="6"/>
  <c r="S586" i="6"/>
  <c r="BC586" i="6"/>
  <c r="BO586" i="6"/>
  <c r="V587" i="6"/>
  <c r="BF587" i="6"/>
  <c r="BR587" i="6"/>
  <c r="P589" i="6"/>
  <c r="AZ589" i="6"/>
  <c r="BL589" i="6"/>
  <c r="S590" i="6"/>
  <c r="BC590" i="6"/>
  <c r="BO590" i="6"/>
  <c r="V591" i="6"/>
  <c r="BF591" i="6"/>
  <c r="BR591" i="6"/>
  <c r="P593" i="6"/>
  <c r="AZ593" i="6"/>
  <c r="BL593" i="6"/>
  <c r="BK579" i="6"/>
  <c r="BK557" i="6"/>
  <c r="BK560" i="6"/>
  <c r="BK585" i="6"/>
  <c r="BK563" i="6"/>
  <c r="BK588" i="6"/>
  <c r="T546" i="6"/>
  <c r="BD546" i="6"/>
  <c r="BP546" i="6"/>
  <c r="W547" i="6"/>
  <c r="BS547" i="6"/>
  <c r="BG547" i="6"/>
  <c r="Q549" i="6"/>
  <c r="BM549" i="6"/>
  <c r="BA549" i="6"/>
  <c r="T550" i="6"/>
  <c r="BP550" i="6"/>
  <c r="BD550" i="6"/>
  <c r="W551" i="6"/>
  <c r="BS551" i="6"/>
  <c r="BG551" i="6"/>
  <c r="Q553" i="6"/>
  <c r="BM553" i="6"/>
  <c r="BA553" i="6"/>
  <c r="T554" i="6"/>
  <c r="BP554" i="6"/>
  <c r="BD554" i="6"/>
  <c r="W555" i="6"/>
  <c r="BG555" i="6"/>
  <c r="BS555" i="6"/>
  <c r="Q557" i="6"/>
  <c r="BA557" i="6"/>
  <c r="BM557" i="6"/>
  <c r="T558" i="6"/>
  <c r="BD558" i="6"/>
  <c r="BP558" i="6"/>
  <c r="W559" i="6"/>
  <c r="BG559" i="6"/>
  <c r="BS559" i="6"/>
  <c r="Q561" i="6"/>
  <c r="BM561" i="6"/>
  <c r="BA561" i="6"/>
  <c r="T562" i="6"/>
  <c r="BD562" i="6"/>
  <c r="BP562" i="6"/>
  <c r="W563" i="6"/>
  <c r="BS563" i="6"/>
  <c r="BG563" i="6"/>
  <c r="Q565" i="6"/>
  <c r="BA565" i="6"/>
  <c r="BM565" i="6"/>
  <c r="T566" i="6"/>
  <c r="BP566" i="6"/>
  <c r="BD566" i="6"/>
  <c r="W567" i="6"/>
  <c r="BG567" i="6"/>
  <c r="BS567" i="6"/>
  <c r="Q569" i="6"/>
  <c r="BA569" i="6"/>
  <c r="BM569" i="6"/>
  <c r="T570" i="6"/>
  <c r="BP570" i="6"/>
  <c r="BD570" i="6"/>
  <c r="W571" i="6"/>
  <c r="BG571" i="6"/>
  <c r="BS571" i="6"/>
  <c r="Q573" i="6"/>
  <c r="BA573" i="6"/>
  <c r="BM573" i="6"/>
  <c r="T574" i="6"/>
  <c r="BP574" i="6"/>
  <c r="BD574" i="6"/>
  <c r="W575" i="6"/>
  <c r="BG575" i="6"/>
  <c r="BS575" i="6"/>
  <c r="Q577" i="6"/>
  <c r="BA577" i="6"/>
  <c r="BM577" i="6"/>
  <c r="T578" i="6"/>
  <c r="BP578" i="6"/>
  <c r="BD578" i="6"/>
  <c r="W579" i="6"/>
  <c r="BG579" i="6"/>
  <c r="BS579" i="6"/>
  <c r="Q581" i="6"/>
  <c r="BA581" i="6"/>
  <c r="BM581" i="6"/>
  <c r="T582" i="6"/>
  <c r="BD582" i="6"/>
  <c r="BP582" i="6"/>
  <c r="W583" i="6"/>
  <c r="BG583" i="6"/>
  <c r="BS583" i="6"/>
  <c r="Q585" i="6"/>
  <c r="BA585" i="6"/>
  <c r="BM585" i="6"/>
  <c r="T586" i="6"/>
  <c r="BD586" i="6"/>
  <c r="BP586" i="6"/>
  <c r="W587" i="6"/>
  <c r="BG587" i="6"/>
  <c r="BS587" i="6"/>
  <c r="Q589" i="6"/>
  <c r="BA589" i="6"/>
  <c r="BM589" i="6"/>
  <c r="T590" i="6"/>
  <c r="BD590" i="6"/>
  <c r="BP590" i="6"/>
  <c r="W591" i="6"/>
  <c r="BG591" i="6"/>
  <c r="BS591" i="6"/>
  <c r="Q593" i="6"/>
  <c r="BA593" i="6"/>
  <c r="BM593" i="6"/>
  <c r="BK550" i="6"/>
  <c r="BK578" i="6"/>
  <c r="U546" i="6"/>
  <c r="BE546" i="6"/>
  <c r="BQ546" i="6"/>
  <c r="R549" i="6"/>
  <c r="BN549" i="6"/>
  <c r="BB549" i="6"/>
  <c r="U550" i="6"/>
  <c r="BQ550" i="6"/>
  <c r="BE550" i="6"/>
  <c r="R553" i="6"/>
  <c r="BN553" i="6"/>
  <c r="BB553" i="6"/>
  <c r="U554" i="6"/>
  <c r="BQ554" i="6"/>
  <c r="BE554" i="6"/>
  <c r="R557" i="6"/>
  <c r="BN557" i="6"/>
  <c r="BB557" i="6"/>
  <c r="U558" i="6"/>
  <c r="BQ558" i="6"/>
  <c r="BE558" i="6"/>
  <c r="R561" i="6"/>
  <c r="BN561" i="6"/>
  <c r="BB561" i="6"/>
  <c r="U562" i="6"/>
  <c r="BQ562" i="6"/>
  <c r="BE562" i="6"/>
  <c r="R565" i="6"/>
  <c r="BN565" i="6"/>
  <c r="BB565" i="6"/>
  <c r="U566" i="6"/>
  <c r="BQ566" i="6"/>
  <c r="BE566" i="6"/>
  <c r="R569" i="6"/>
  <c r="BN569" i="6"/>
  <c r="BB569" i="6"/>
  <c r="U570" i="6"/>
  <c r="BQ570" i="6"/>
  <c r="BE570" i="6"/>
  <c r="R573" i="6"/>
  <c r="BN573" i="6"/>
  <c r="BB573" i="6"/>
  <c r="U574" i="6"/>
  <c r="BQ574" i="6"/>
  <c r="BE574" i="6"/>
  <c r="R577" i="6"/>
  <c r="BN577" i="6"/>
  <c r="BB577" i="6"/>
  <c r="U578" i="6"/>
  <c r="BQ578" i="6"/>
  <c r="BE578" i="6"/>
  <c r="R581" i="6"/>
  <c r="BN581" i="6"/>
  <c r="BB581" i="6"/>
  <c r="U582" i="6"/>
  <c r="BQ582" i="6"/>
  <c r="BE582" i="6"/>
  <c r="R585" i="6"/>
  <c r="BN585" i="6"/>
  <c r="BB585" i="6"/>
  <c r="U586" i="6"/>
  <c r="BQ586" i="6"/>
  <c r="BE586" i="6"/>
  <c r="R589" i="6"/>
  <c r="BN589" i="6"/>
  <c r="BB589" i="6"/>
  <c r="U590" i="6"/>
  <c r="BQ590" i="6"/>
  <c r="BE590" i="6"/>
  <c r="R593" i="6"/>
  <c r="BN593" i="6"/>
  <c r="BB593" i="6"/>
  <c r="BK591" i="6"/>
  <c r="BK569" i="6"/>
  <c r="BK547" i="6"/>
  <c r="BK572" i="6"/>
  <c r="BK575" i="6"/>
  <c r="BK553" i="6"/>
  <c r="U553" i="6"/>
  <c r="BQ553" i="6"/>
  <c r="BE553" i="6"/>
  <c r="U577" i="6"/>
  <c r="BQ577" i="6"/>
  <c r="BE577" i="6"/>
  <c r="V546" i="6"/>
  <c r="BF546" i="6"/>
  <c r="BR546" i="6"/>
  <c r="P548" i="6"/>
  <c r="BL548" i="6"/>
  <c r="AZ548" i="6"/>
  <c r="S549" i="6"/>
  <c r="BO549" i="6"/>
  <c r="BC549" i="6"/>
  <c r="V550" i="6"/>
  <c r="BR550" i="6"/>
  <c r="BF550" i="6"/>
  <c r="P552" i="6"/>
  <c r="BL552" i="6"/>
  <c r="AZ552" i="6"/>
  <c r="S553" i="6"/>
  <c r="BO553" i="6"/>
  <c r="BC553" i="6"/>
  <c r="V554" i="6"/>
  <c r="BR554" i="6"/>
  <c r="BF554" i="6"/>
  <c r="P556" i="6"/>
  <c r="BL556" i="6"/>
  <c r="AZ556" i="6"/>
  <c r="S557" i="6"/>
  <c r="BO557" i="6"/>
  <c r="BC557" i="6"/>
  <c r="V558" i="6"/>
  <c r="BR558" i="6"/>
  <c r="BF558" i="6"/>
  <c r="P560" i="6"/>
  <c r="BL560" i="6"/>
  <c r="AZ560" i="6"/>
  <c r="S561" i="6"/>
  <c r="BO561" i="6"/>
  <c r="BC561" i="6"/>
  <c r="V562" i="6"/>
  <c r="BR562" i="6"/>
  <c r="BF562" i="6"/>
  <c r="P564" i="6"/>
  <c r="BL564" i="6"/>
  <c r="AZ564" i="6"/>
  <c r="S565" i="6"/>
  <c r="BO565" i="6"/>
  <c r="BC565" i="6"/>
  <c r="V566" i="6"/>
  <c r="BR566" i="6"/>
  <c r="BF566" i="6"/>
  <c r="P568" i="6"/>
  <c r="BL568" i="6"/>
  <c r="AZ568" i="6"/>
  <c r="S569" i="6"/>
  <c r="BO569" i="6"/>
  <c r="BC569" i="6"/>
  <c r="V570" i="6"/>
  <c r="BR570" i="6"/>
  <c r="BF570" i="6"/>
  <c r="P572" i="6"/>
  <c r="BL572" i="6"/>
  <c r="AZ572" i="6"/>
  <c r="S573" i="6"/>
  <c r="BO573" i="6"/>
  <c r="BC573" i="6"/>
  <c r="V574" i="6"/>
  <c r="BR574" i="6"/>
  <c r="BF574" i="6"/>
  <c r="P576" i="6"/>
  <c r="BL576" i="6"/>
  <c r="AZ576" i="6"/>
  <c r="S577" i="6"/>
  <c r="BO577" i="6"/>
  <c r="BC577" i="6"/>
  <c r="V578" i="6"/>
  <c r="BR578" i="6"/>
  <c r="BF578" i="6"/>
  <c r="P580" i="6"/>
  <c r="BL580" i="6"/>
  <c r="AZ580" i="6"/>
  <c r="S581" i="6"/>
  <c r="BO581" i="6"/>
  <c r="BC581" i="6"/>
  <c r="V582" i="6"/>
  <c r="BR582" i="6"/>
  <c r="BF582" i="6"/>
  <c r="P584" i="6"/>
  <c r="BL584" i="6"/>
  <c r="AZ584" i="6"/>
  <c r="S585" i="6"/>
  <c r="BO585" i="6"/>
  <c r="BC585" i="6"/>
  <c r="V586" i="6"/>
  <c r="BR586" i="6"/>
  <c r="BF586" i="6"/>
  <c r="P588" i="6"/>
  <c r="BL588" i="6"/>
  <c r="AZ588" i="6"/>
  <c r="S589" i="6"/>
  <c r="BO589" i="6"/>
  <c r="BC589" i="6"/>
  <c r="V590" i="6"/>
  <c r="BR590" i="6"/>
  <c r="BF590" i="6"/>
  <c r="P592" i="6"/>
  <c r="BL592" i="6"/>
  <c r="AZ592" i="6"/>
  <c r="S593" i="6"/>
  <c r="BO593" i="6"/>
  <c r="BC593" i="6"/>
  <c r="BK562" i="6"/>
  <c r="BK590" i="6"/>
  <c r="R552" i="6"/>
  <c r="BN552" i="6"/>
  <c r="BB552" i="6"/>
  <c r="R576" i="6"/>
  <c r="BN576" i="6"/>
  <c r="BB576" i="6"/>
  <c r="W546" i="6"/>
  <c r="BG546" i="6"/>
  <c r="BS546" i="6"/>
  <c r="Q548" i="6"/>
  <c r="BM548" i="6"/>
  <c r="BA548" i="6"/>
  <c r="T549" i="6"/>
  <c r="BP549" i="6"/>
  <c r="BD549" i="6"/>
  <c r="W550" i="6"/>
  <c r="BS550" i="6"/>
  <c r="BG550" i="6"/>
  <c r="Q552" i="6"/>
  <c r="BM552" i="6"/>
  <c r="BA552" i="6"/>
  <c r="T553" i="6"/>
  <c r="BP553" i="6"/>
  <c r="BD553" i="6"/>
  <c r="W554" i="6"/>
  <c r="BS554" i="6"/>
  <c r="BG554" i="6"/>
  <c r="Q556" i="6"/>
  <c r="BM556" i="6"/>
  <c r="BA556" i="6"/>
  <c r="T557" i="6"/>
  <c r="BP557" i="6"/>
  <c r="BD557" i="6"/>
  <c r="W558" i="6"/>
  <c r="BS558" i="6"/>
  <c r="BG558" i="6"/>
  <c r="Q560" i="6"/>
  <c r="BM560" i="6"/>
  <c r="BA560" i="6"/>
  <c r="T561" i="6"/>
  <c r="BP561" i="6"/>
  <c r="BD561" i="6"/>
  <c r="W562" i="6"/>
  <c r="BS562" i="6"/>
  <c r="BG562" i="6"/>
  <c r="Q564" i="6"/>
  <c r="BM564" i="6"/>
  <c r="BA564" i="6"/>
  <c r="T565" i="6"/>
  <c r="BP565" i="6"/>
  <c r="BD565" i="6"/>
  <c r="W566" i="6"/>
  <c r="BS566" i="6"/>
  <c r="BG566" i="6"/>
  <c r="Q568" i="6"/>
  <c r="BM568" i="6"/>
  <c r="BA568" i="6"/>
  <c r="T569" i="6"/>
  <c r="BP569" i="6"/>
  <c r="BD569" i="6"/>
  <c r="W570" i="6"/>
  <c r="BS570" i="6"/>
  <c r="BG570" i="6"/>
  <c r="Q572" i="6"/>
  <c r="BM572" i="6"/>
  <c r="BA572" i="6"/>
  <c r="T573" i="6"/>
  <c r="BP573" i="6"/>
  <c r="BD573" i="6"/>
  <c r="W574" i="6"/>
  <c r="BS574" i="6"/>
  <c r="BG574" i="6"/>
  <c r="Q576" i="6"/>
  <c r="BM576" i="6"/>
  <c r="BA576" i="6"/>
  <c r="T577" i="6"/>
  <c r="BP577" i="6"/>
  <c r="BD577" i="6"/>
  <c r="W578" i="6"/>
  <c r="BS578" i="6"/>
  <c r="BG578" i="6"/>
  <c r="Q580" i="6"/>
  <c r="BM580" i="6"/>
  <c r="BA580" i="6"/>
  <c r="T581" i="6"/>
  <c r="BP581" i="6"/>
  <c r="BD581" i="6"/>
  <c r="W582" i="6"/>
  <c r="BS582" i="6"/>
  <c r="BG582" i="6"/>
  <c r="Q584" i="6"/>
  <c r="BM584" i="6"/>
  <c r="BA584" i="6"/>
  <c r="T585" i="6"/>
  <c r="BP585" i="6"/>
  <c r="BD585" i="6"/>
  <c r="W586" i="6"/>
  <c r="BS586" i="6"/>
  <c r="BG586" i="6"/>
  <c r="Q588" i="6"/>
  <c r="BM588" i="6"/>
  <c r="BA588" i="6"/>
  <c r="T589" i="6"/>
  <c r="BP589" i="6"/>
  <c r="BD589" i="6"/>
  <c r="W590" i="6"/>
  <c r="BS590" i="6"/>
  <c r="BG590" i="6"/>
  <c r="Q592" i="6"/>
  <c r="BM592" i="6"/>
  <c r="BA592" i="6"/>
  <c r="T593" i="6"/>
  <c r="BP593" i="6"/>
  <c r="BD593" i="6"/>
  <c r="BK556" i="6"/>
  <c r="BK581" i="6"/>
  <c r="BK559" i="6"/>
  <c r="BK584" i="6"/>
  <c r="BK587" i="6"/>
  <c r="BK565" i="6"/>
  <c r="T518" i="6"/>
  <c r="BD518" i="6"/>
  <c r="BP518" i="6"/>
  <c r="O492" i="6"/>
  <c r="AY492" i="6"/>
  <c r="BK492" i="6"/>
  <c r="R493" i="6"/>
  <c r="BB493" i="6"/>
  <c r="BN493" i="6"/>
  <c r="U494" i="6"/>
  <c r="BE494" i="6"/>
  <c r="BQ494" i="6"/>
  <c r="O496" i="6"/>
  <c r="AY496" i="6"/>
  <c r="BK496" i="6"/>
  <c r="R497" i="6"/>
  <c r="BB497" i="6"/>
  <c r="BN497" i="6"/>
  <c r="U498" i="6"/>
  <c r="BE498" i="6"/>
  <c r="BQ498" i="6"/>
  <c r="O500" i="6"/>
  <c r="AY500" i="6"/>
  <c r="BK500" i="6"/>
  <c r="R501" i="6"/>
  <c r="BB501" i="6"/>
  <c r="BN501" i="6"/>
  <c r="U502" i="6"/>
  <c r="BE502" i="6"/>
  <c r="BQ502" i="6"/>
  <c r="O504" i="6"/>
  <c r="AY504" i="6"/>
  <c r="BK504" i="6"/>
  <c r="R505" i="6"/>
  <c r="BB505" i="6"/>
  <c r="BN505" i="6"/>
  <c r="U506" i="6"/>
  <c r="BE506" i="6"/>
  <c r="BQ506" i="6"/>
  <c r="O508" i="6"/>
  <c r="AY508" i="6"/>
  <c r="BK508" i="6"/>
  <c r="R509" i="6"/>
  <c r="BB509" i="6"/>
  <c r="BN509" i="6"/>
  <c r="U510" i="6"/>
  <c r="BE510" i="6"/>
  <c r="BQ510" i="6"/>
  <c r="O512" i="6"/>
  <c r="AY512" i="6"/>
  <c r="BK512" i="6"/>
  <c r="R513" i="6"/>
  <c r="BB513" i="6"/>
  <c r="BN513" i="6"/>
  <c r="U514" i="6"/>
  <c r="BE514" i="6"/>
  <c r="BQ514" i="6"/>
  <c r="O516" i="6"/>
  <c r="AY516" i="6"/>
  <c r="BK516" i="6"/>
  <c r="R517" i="6"/>
  <c r="BB517" i="6"/>
  <c r="BN517" i="6"/>
  <c r="U518" i="6"/>
  <c r="BE518" i="6"/>
  <c r="BQ518" i="6"/>
  <c r="O520" i="6"/>
  <c r="AY520" i="6"/>
  <c r="BK520" i="6"/>
  <c r="R521" i="6"/>
  <c r="BB521" i="6"/>
  <c r="BN521" i="6"/>
  <c r="U522" i="6"/>
  <c r="BE522" i="6"/>
  <c r="BQ522" i="6"/>
  <c r="O524" i="6"/>
  <c r="AY524" i="6"/>
  <c r="BK524" i="6"/>
  <c r="R525" i="6"/>
  <c r="BB525" i="6"/>
  <c r="BN525" i="6"/>
  <c r="U526" i="6"/>
  <c r="BE526" i="6"/>
  <c r="BQ526" i="6"/>
  <c r="O528" i="6"/>
  <c r="AY528" i="6"/>
  <c r="BK528" i="6"/>
  <c r="R529" i="6"/>
  <c r="BB529" i="6"/>
  <c r="BN529" i="6"/>
  <c r="U530" i="6"/>
  <c r="BE530" i="6"/>
  <c r="BQ530" i="6"/>
  <c r="O532" i="6"/>
  <c r="AY532" i="6"/>
  <c r="BK532" i="6"/>
  <c r="R533" i="6"/>
  <c r="BB533" i="6"/>
  <c r="BN533" i="6"/>
  <c r="U534" i="6"/>
  <c r="BE534" i="6"/>
  <c r="BQ534" i="6"/>
  <c r="O536" i="6"/>
  <c r="AY536" i="6"/>
  <c r="BK536" i="6"/>
  <c r="R537" i="6"/>
  <c r="BB537" i="6"/>
  <c r="BN537" i="6"/>
  <c r="U538" i="6"/>
  <c r="BE538" i="6"/>
  <c r="BQ538" i="6"/>
  <c r="T494" i="6"/>
  <c r="BD494" i="6"/>
  <c r="BP494" i="6"/>
  <c r="Q497" i="6"/>
  <c r="BA497" i="6"/>
  <c r="BM497" i="6"/>
  <c r="Q501" i="6"/>
  <c r="BA501" i="6"/>
  <c r="BM501" i="6"/>
  <c r="W503" i="6"/>
  <c r="BG503" i="6"/>
  <c r="BS503" i="6"/>
  <c r="T506" i="6"/>
  <c r="BD506" i="6"/>
  <c r="BP506" i="6"/>
  <c r="Q509" i="6"/>
  <c r="BA509" i="6"/>
  <c r="BM509" i="6"/>
  <c r="W511" i="6"/>
  <c r="BG511" i="6"/>
  <c r="BS511" i="6"/>
  <c r="T514" i="6"/>
  <c r="BD514" i="6"/>
  <c r="BP514" i="6"/>
  <c r="Q517" i="6"/>
  <c r="BA517" i="6"/>
  <c r="BM517" i="6"/>
  <c r="T526" i="6"/>
  <c r="BD526" i="6"/>
  <c r="BP526" i="6"/>
  <c r="Q529" i="6"/>
  <c r="BA529" i="6"/>
  <c r="BM529" i="6"/>
  <c r="W531" i="6"/>
  <c r="BG531" i="6"/>
  <c r="BS531" i="6"/>
  <c r="W539" i="6"/>
  <c r="BG539" i="6"/>
  <c r="BS539" i="6"/>
  <c r="P492" i="6"/>
  <c r="BL492" i="6"/>
  <c r="AZ492" i="6"/>
  <c r="S493" i="6"/>
  <c r="BO493" i="6"/>
  <c r="BC493" i="6"/>
  <c r="V494" i="6"/>
  <c r="BR494" i="6"/>
  <c r="BF494" i="6"/>
  <c r="P496" i="6"/>
  <c r="BL496" i="6"/>
  <c r="AZ496" i="6"/>
  <c r="S497" i="6"/>
  <c r="BO497" i="6"/>
  <c r="BC497" i="6"/>
  <c r="V498" i="6"/>
  <c r="BR498" i="6"/>
  <c r="BF498" i="6"/>
  <c r="P500" i="6"/>
  <c r="BL500" i="6"/>
  <c r="AZ500" i="6"/>
  <c r="S501" i="6"/>
  <c r="BO501" i="6"/>
  <c r="BC501" i="6"/>
  <c r="V502" i="6"/>
  <c r="BR502" i="6"/>
  <c r="BF502" i="6"/>
  <c r="P504" i="6"/>
  <c r="BL504" i="6"/>
  <c r="AZ504" i="6"/>
  <c r="S505" i="6"/>
  <c r="BO505" i="6"/>
  <c r="BC505" i="6"/>
  <c r="V506" i="6"/>
  <c r="BR506" i="6"/>
  <c r="BF506" i="6"/>
  <c r="P508" i="6"/>
  <c r="BL508" i="6"/>
  <c r="AZ508" i="6"/>
  <c r="S509" i="6"/>
  <c r="BO509" i="6"/>
  <c r="BC509" i="6"/>
  <c r="V510" i="6"/>
  <c r="BR510" i="6"/>
  <c r="BF510" i="6"/>
  <c r="P512" i="6"/>
  <c r="BL512" i="6"/>
  <c r="AZ512" i="6"/>
  <c r="S513" i="6"/>
  <c r="BO513" i="6"/>
  <c r="BC513" i="6"/>
  <c r="V514" i="6"/>
  <c r="BR514" i="6"/>
  <c r="BF514" i="6"/>
  <c r="P516" i="6"/>
  <c r="BL516" i="6"/>
  <c r="AZ516" i="6"/>
  <c r="S517" i="6"/>
  <c r="BO517" i="6"/>
  <c r="BC517" i="6"/>
  <c r="V518" i="6"/>
  <c r="BR518" i="6"/>
  <c r="BF518" i="6"/>
  <c r="P520" i="6"/>
  <c r="BL520" i="6"/>
  <c r="AZ520" i="6"/>
  <c r="S521" i="6"/>
  <c r="BO521" i="6"/>
  <c r="BC521" i="6"/>
  <c r="V522" i="6"/>
  <c r="BR522" i="6"/>
  <c r="BF522" i="6"/>
  <c r="P524" i="6"/>
  <c r="BL524" i="6"/>
  <c r="AZ524" i="6"/>
  <c r="S525" i="6"/>
  <c r="BO525" i="6"/>
  <c r="BC525" i="6"/>
  <c r="V526" i="6"/>
  <c r="BR526" i="6"/>
  <c r="BF526" i="6"/>
  <c r="P528" i="6"/>
  <c r="BL528" i="6"/>
  <c r="AZ528" i="6"/>
  <c r="S529" i="6"/>
  <c r="BC529" i="6"/>
  <c r="BO529" i="6"/>
  <c r="V530" i="6"/>
  <c r="BF530" i="6"/>
  <c r="BR530" i="6"/>
  <c r="P532" i="6"/>
  <c r="BL532" i="6"/>
  <c r="AZ532" i="6"/>
  <c r="S533" i="6"/>
  <c r="BO533" i="6"/>
  <c r="BC533" i="6"/>
  <c r="V534" i="6"/>
  <c r="BF534" i="6"/>
  <c r="BR534" i="6"/>
  <c r="P536" i="6"/>
  <c r="BL536" i="6"/>
  <c r="AZ536" i="6"/>
  <c r="S537" i="6"/>
  <c r="BO537" i="6"/>
  <c r="BC537" i="6"/>
  <c r="V538" i="6"/>
  <c r="BR538" i="6"/>
  <c r="BF538" i="6"/>
  <c r="T498" i="6"/>
  <c r="BD498" i="6"/>
  <c r="BP498" i="6"/>
  <c r="Q537" i="6"/>
  <c r="BA537" i="6"/>
  <c r="BM537" i="6"/>
  <c r="Q492" i="6"/>
  <c r="BM492" i="6"/>
  <c r="BA492" i="6"/>
  <c r="T493" i="6"/>
  <c r="BP493" i="6"/>
  <c r="BD493" i="6"/>
  <c r="W494" i="6"/>
  <c r="BS494" i="6"/>
  <c r="BG494" i="6"/>
  <c r="Q496" i="6"/>
  <c r="BM496" i="6"/>
  <c r="BA496" i="6"/>
  <c r="T497" i="6"/>
  <c r="BP497" i="6"/>
  <c r="BD497" i="6"/>
  <c r="W498" i="6"/>
  <c r="BS498" i="6"/>
  <c r="BG498" i="6"/>
  <c r="Q500" i="6"/>
  <c r="BM500" i="6"/>
  <c r="BA500" i="6"/>
  <c r="T501" i="6"/>
  <c r="BP501" i="6"/>
  <c r="BD501" i="6"/>
  <c r="W502" i="6"/>
  <c r="BS502" i="6"/>
  <c r="BG502" i="6"/>
  <c r="Q504" i="6"/>
  <c r="BM504" i="6"/>
  <c r="BA504" i="6"/>
  <c r="T505" i="6"/>
  <c r="BP505" i="6"/>
  <c r="BD505" i="6"/>
  <c r="W506" i="6"/>
  <c r="BS506" i="6"/>
  <c r="BG506" i="6"/>
  <c r="Q508" i="6"/>
  <c r="BM508" i="6"/>
  <c r="BA508" i="6"/>
  <c r="T509" i="6"/>
  <c r="BP509" i="6"/>
  <c r="BD509" i="6"/>
  <c r="W510" i="6"/>
  <c r="BS510" i="6"/>
  <c r="BG510" i="6"/>
  <c r="Q512" i="6"/>
  <c r="BM512" i="6"/>
  <c r="BA512" i="6"/>
  <c r="T513" i="6"/>
  <c r="BP513" i="6"/>
  <c r="BD513" i="6"/>
  <c r="W514" i="6"/>
  <c r="BS514" i="6"/>
  <c r="BG514" i="6"/>
  <c r="Q516" i="6"/>
  <c r="BM516" i="6"/>
  <c r="BA516" i="6"/>
  <c r="T517" i="6"/>
  <c r="BP517" i="6"/>
  <c r="BD517" i="6"/>
  <c r="W518" i="6"/>
  <c r="BS518" i="6"/>
  <c r="BG518" i="6"/>
  <c r="Q520" i="6"/>
  <c r="BM520" i="6"/>
  <c r="BA520" i="6"/>
  <c r="T521" i="6"/>
  <c r="BP521" i="6"/>
  <c r="BD521" i="6"/>
  <c r="W522" i="6"/>
  <c r="BS522" i="6"/>
  <c r="BG522" i="6"/>
  <c r="Q524" i="6"/>
  <c r="BM524" i="6"/>
  <c r="BA524" i="6"/>
  <c r="T525" i="6"/>
  <c r="BP525" i="6"/>
  <c r="BD525" i="6"/>
  <c r="W526" i="6"/>
  <c r="BS526" i="6"/>
  <c r="BG526" i="6"/>
  <c r="Q528" i="6"/>
  <c r="BM528" i="6"/>
  <c r="BA528" i="6"/>
  <c r="T529" i="6"/>
  <c r="BP529" i="6"/>
  <c r="BD529" i="6"/>
  <c r="W530" i="6"/>
  <c r="BS530" i="6"/>
  <c r="BG530" i="6"/>
  <c r="Q532" i="6"/>
  <c r="BM532" i="6"/>
  <c r="BA532" i="6"/>
  <c r="T533" i="6"/>
  <c r="BP533" i="6"/>
  <c r="BD533" i="6"/>
  <c r="W534" i="6"/>
  <c r="BS534" i="6"/>
  <c r="BG534" i="6"/>
  <c r="Q536" i="6"/>
  <c r="BM536" i="6"/>
  <c r="BA536" i="6"/>
  <c r="T537" i="6"/>
  <c r="BP537" i="6"/>
  <c r="BD537" i="6"/>
  <c r="W538" i="6"/>
  <c r="BS538" i="6"/>
  <c r="BG538" i="6"/>
  <c r="Q493" i="6"/>
  <c r="BA493" i="6"/>
  <c r="BM493" i="6"/>
  <c r="W495" i="6"/>
  <c r="BG495" i="6"/>
  <c r="BS495" i="6"/>
  <c r="W499" i="6"/>
  <c r="BG499" i="6"/>
  <c r="BS499" i="6"/>
  <c r="T502" i="6"/>
  <c r="BD502" i="6"/>
  <c r="BP502" i="6"/>
  <c r="Q505" i="6"/>
  <c r="BA505" i="6"/>
  <c r="BM505" i="6"/>
  <c r="W507" i="6"/>
  <c r="BG507" i="6"/>
  <c r="BS507" i="6"/>
  <c r="T510" i="6"/>
  <c r="BD510" i="6"/>
  <c r="BP510" i="6"/>
  <c r="Q513" i="6"/>
  <c r="BA513" i="6"/>
  <c r="BM513" i="6"/>
  <c r="W515" i="6"/>
  <c r="BG515" i="6"/>
  <c r="BS515" i="6"/>
  <c r="W519" i="6"/>
  <c r="BG519" i="6"/>
  <c r="BS519" i="6"/>
  <c r="W527" i="6"/>
  <c r="BG527" i="6"/>
  <c r="BS527" i="6"/>
  <c r="T530" i="6"/>
  <c r="BD530" i="6"/>
  <c r="BP530" i="6"/>
  <c r="Q533" i="6"/>
  <c r="BA533" i="6"/>
  <c r="BM533" i="6"/>
  <c r="T538" i="6"/>
  <c r="BD538" i="6"/>
  <c r="BP538" i="6"/>
  <c r="R492" i="6"/>
  <c r="BB492" i="6"/>
  <c r="BN492" i="6"/>
  <c r="U493" i="6"/>
  <c r="BQ493" i="6"/>
  <c r="BE493" i="6"/>
  <c r="O495" i="6"/>
  <c r="BK495" i="6"/>
  <c r="AY495" i="6"/>
  <c r="R496" i="6"/>
  <c r="BN496" i="6"/>
  <c r="BB496" i="6"/>
  <c r="U497" i="6"/>
  <c r="BQ497" i="6"/>
  <c r="BE497" i="6"/>
  <c r="O499" i="6"/>
  <c r="BK499" i="6"/>
  <c r="AY499" i="6"/>
  <c r="R500" i="6"/>
  <c r="BN500" i="6"/>
  <c r="BB500" i="6"/>
  <c r="U501" i="6"/>
  <c r="BQ501" i="6"/>
  <c r="BE501" i="6"/>
  <c r="O503" i="6"/>
  <c r="BK503" i="6"/>
  <c r="AY503" i="6"/>
  <c r="R504" i="6"/>
  <c r="BN504" i="6"/>
  <c r="BB504" i="6"/>
  <c r="U505" i="6"/>
  <c r="BQ505" i="6"/>
  <c r="BE505" i="6"/>
  <c r="O507" i="6"/>
  <c r="BK507" i="6"/>
  <c r="AY507" i="6"/>
  <c r="R508" i="6"/>
  <c r="BN508" i="6"/>
  <c r="BB508" i="6"/>
  <c r="U509" i="6"/>
  <c r="BQ509" i="6"/>
  <c r="BE509" i="6"/>
  <c r="O511" i="6"/>
  <c r="BK511" i="6"/>
  <c r="AY511" i="6"/>
  <c r="R512" i="6"/>
  <c r="BN512" i="6"/>
  <c r="BB512" i="6"/>
  <c r="U513" i="6"/>
  <c r="BQ513" i="6"/>
  <c r="BE513" i="6"/>
  <c r="O515" i="6"/>
  <c r="BK515" i="6"/>
  <c r="AY515" i="6"/>
  <c r="R516" i="6"/>
  <c r="BN516" i="6"/>
  <c r="BB516" i="6"/>
  <c r="U517" i="6"/>
  <c r="BQ517" i="6"/>
  <c r="BE517" i="6"/>
  <c r="O519" i="6"/>
  <c r="BK519" i="6"/>
  <c r="AY519" i="6"/>
  <c r="R520" i="6"/>
  <c r="BN520" i="6"/>
  <c r="BB520" i="6"/>
  <c r="U521" i="6"/>
  <c r="BQ521" i="6"/>
  <c r="BE521" i="6"/>
  <c r="O523" i="6"/>
  <c r="BK523" i="6"/>
  <c r="AY523" i="6"/>
  <c r="R524" i="6"/>
  <c r="BN524" i="6"/>
  <c r="BB524" i="6"/>
  <c r="U525" i="6"/>
  <c r="BQ525" i="6"/>
  <c r="BE525" i="6"/>
  <c r="O527" i="6"/>
  <c r="BK527" i="6"/>
  <c r="AY527" i="6"/>
  <c r="R528" i="6"/>
  <c r="BN528" i="6"/>
  <c r="BB528" i="6"/>
  <c r="U529" i="6"/>
  <c r="BQ529" i="6"/>
  <c r="BE529" i="6"/>
  <c r="O531" i="6"/>
  <c r="BK531" i="6"/>
  <c r="AY531" i="6"/>
  <c r="R532" i="6"/>
  <c r="BN532" i="6"/>
  <c r="BB532" i="6"/>
  <c r="U533" i="6"/>
  <c r="BQ533" i="6"/>
  <c r="BE533" i="6"/>
  <c r="O535" i="6"/>
  <c r="BK535" i="6"/>
  <c r="AY535" i="6"/>
  <c r="R536" i="6"/>
  <c r="BN536" i="6"/>
  <c r="BB536" i="6"/>
  <c r="U537" i="6"/>
  <c r="BQ537" i="6"/>
  <c r="BE537" i="6"/>
  <c r="O539" i="6"/>
  <c r="BK539" i="6"/>
  <c r="AY539" i="6"/>
  <c r="T534" i="6"/>
  <c r="BD534" i="6"/>
  <c r="BP534" i="6"/>
  <c r="S492" i="6"/>
  <c r="BC492" i="6"/>
  <c r="BO492" i="6"/>
  <c r="V493" i="6"/>
  <c r="BF493" i="6"/>
  <c r="BR493" i="6"/>
  <c r="P495" i="6"/>
  <c r="AZ495" i="6"/>
  <c r="BL495" i="6"/>
  <c r="S496" i="6"/>
  <c r="BC496" i="6"/>
  <c r="BO496" i="6"/>
  <c r="V497" i="6"/>
  <c r="BF497" i="6"/>
  <c r="BR497" i="6"/>
  <c r="P499" i="6"/>
  <c r="AZ499" i="6"/>
  <c r="BL499" i="6"/>
  <c r="S500" i="6"/>
  <c r="BC500" i="6"/>
  <c r="BO500" i="6"/>
  <c r="V501" i="6"/>
  <c r="BF501" i="6"/>
  <c r="BR501" i="6"/>
  <c r="P503" i="6"/>
  <c r="AZ503" i="6"/>
  <c r="BL503" i="6"/>
  <c r="S504" i="6"/>
  <c r="BC504" i="6"/>
  <c r="BO504" i="6"/>
  <c r="V505" i="6"/>
  <c r="BF505" i="6"/>
  <c r="BR505" i="6"/>
  <c r="P507" i="6"/>
  <c r="AZ507" i="6"/>
  <c r="BL507" i="6"/>
  <c r="S508" i="6"/>
  <c r="BC508" i="6"/>
  <c r="BO508" i="6"/>
  <c r="V509" i="6"/>
  <c r="BF509" i="6"/>
  <c r="BR509" i="6"/>
  <c r="P511" i="6"/>
  <c r="AZ511" i="6"/>
  <c r="BL511" i="6"/>
  <c r="S512" i="6"/>
  <c r="BC512" i="6"/>
  <c r="BO512" i="6"/>
  <c r="V513" i="6"/>
  <c r="BF513" i="6"/>
  <c r="BR513" i="6"/>
  <c r="P515" i="6"/>
  <c r="AZ515" i="6"/>
  <c r="BL515" i="6"/>
  <c r="S516" i="6"/>
  <c r="BC516" i="6"/>
  <c r="BO516" i="6"/>
  <c r="V517" i="6"/>
  <c r="BF517" i="6"/>
  <c r="BR517" i="6"/>
  <c r="P519" i="6"/>
  <c r="AZ519" i="6"/>
  <c r="BL519" i="6"/>
  <c r="S520" i="6"/>
  <c r="BC520" i="6"/>
  <c r="BO520" i="6"/>
  <c r="V521" i="6"/>
  <c r="BF521" i="6"/>
  <c r="BR521" i="6"/>
  <c r="P523" i="6"/>
  <c r="AZ523" i="6"/>
  <c r="BL523" i="6"/>
  <c r="S524" i="6"/>
  <c r="BC524" i="6"/>
  <c r="BO524" i="6"/>
  <c r="V525" i="6"/>
  <c r="BF525" i="6"/>
  <c r="BR525" i="6"/>
  <c r="P527" i="6"/>
  <c r="AZ527" i="6"/>
  <c r="BL527" i="6"/>
  <c r="S528" i="6"/>
  <c r="BC528" i="6"/>
  <c r="BO528" i="6"/>
  <c r="V529" i="6"/>
  <c r="BF529" i="6"/>
  <c r="BR529" i="6"/>
  <c r="P531" i="6"/>
  <c r="AZ531" i="6"/>
  <c r="BL531" i="6"/>
  <c r="S532" i="6"/>
  <c r="BC532" i="6"/>
  <c r="BO532" i="6"/>
  <c r="V533" i="6"/>
  <c r="BF533" i="6"/>
  <c r="BR533" i="6"/>
  <c r="P535" i="6"/>
  <c r="AZ535" i="6"/>
  <c r="BL535" i="6"/>
  <c r="S536" i="6"/>
  <c r="BC536" i="6"/>
  <c r="BO536" i="6"/>
  <c r="V537" i="6"/>
  <c r="BF537" i="6"/>
  <c r="BR537" i="6"/>
  <c r="P539" i="6"/>
  <c r="AZ539" i="6"/>
  <c r="BL539" i="6"/>
  <c r="T492" i="6"/>
  <c r="BD492" i="6"/>
  <c r="BP492" i="6"/>
  <c r="W493" i="6"/>
  <c r="BG493" i="6"/>
  <c r="BS493" i="6"/>
  <c r="Q495" i="6"/>
  <c r="BA495" i="6"/>
  <c r="BM495" i="6"/>
  <c r="T496" i="6"/>
  <c r="BD496" i="6"/>
  <c r="BP496" i="6"/>
  <c r="W497" i="6"/>
  <c r="BG497" i="6"/>
  <c r="BS497" i="6"/>
  <c r="Q499" i="6"/>
  <c r="BA499" i="6"/>
  <c r="BM499" i="6"/>
  <c r="T500" i="6"/>
  <c r="BD500" i="6"/>
  <c r="BP500" i="6"/>
  <c r="W501" i="6"/>
  <c r="BG501" i="6"/>
  <c r="BS501" i="6"/>
  <c r="Q503" i="6"/>
  <c r="BM503" i="6"/>
  <c r="BA503" i="6"/>
  <c r="T504" i="6"/>
  <c r="BP504" i="6"/>
  <c r="BD504" i="6"/>
  <c r="W505" i="6"/>
  <c r="BS505" i="6"/>
  <c r="BG505" i="6"/>
  <c r="Q507" i="6"/>
  <c r="BM507" i="6"/>
  <c r="BA507" i="6"/>
  <c r="T508" i="6"/>
  <c r="BD508" i="6"/>
  <c r="BP508" i="6"/>
  <c r="W509" i="6"/>
  <c r="BS509" i="6"/>
  <c r="BG509" i="6"/>
  <c r="Q511" i="6"/>
  <c r="BA511" i="6"/>
  <c r="BM511" i="6"/>
  <c r="T512" i="6"/>
  <c r="BD512" i="6"/>
  <c r="BP512" i="6"/>
  <c r="W513" i="6"/>
  <c r="BS513" i="6"/>
  <c r="BG513" i="6"/>
  <c r="Q515" i="6"/>
  <c r="BA515" i="6"/>
  <c r="BM515" i="6"/>
  <c r="T516" i="6"/>
  <c r="BP516" i="6"/>
  <c r="BD516" i="6"/>
  <c r="W517" i="6"/>
  <c r="BG517" i="6"/>
  <c r="BS517" i="6"/>
  <c r="Q519" i="6"/>
  <c r="BA519" i="6"/>
  <c r="BM519" i="6"/>
  <c r="T520" i="6"/>
  <c r="BD520" i="6"/>
  <c r="BP520" i="6"/>
  <c r="W521" i="6"/>
  <c r="BG521" i="6"/>
  <c r="BS521" i="6"/>
  <c r="Q523" i="6"/>
  <c r="BA523" i="6"/>
  <c r="BM523" i="6"/>
  <c r="T524" i="6"/>
  <c r="BD524" i="6"/>
  <c r="BP524" i="6"/>
  <c r="W525" i="6"/>
  <c r="BG525" i="6"/>
  <c r="BS525" i="6"/>
  <c r="Q527" i="6"/>
  <c r="BM527" i="6"/>
  <c r="BA527" i="6"/>
  <c r="T528" i="6"/>
  <c r="BD528" i="6"/>
  <c r="BP528" i="6"/>
  <c r="W529" i="6"/>
  <c r="BS529" i="6"/>
  <c r="BG529" i="6"/>
  <c r="Q531" i="6"/>
  <c r="BM531" i="6"/>
  <c r="BA531" i="6"/>
  <c r="T532" i="6"/>
  <c r="BP532" i="6"/>
  <c r="BD532" i="6"/>
  <c r="W533" i="6"/>
  <c r="BG533" i="6"/>
  <c r="BS533" i="6"/>
  <c r="Q535" i="6"/>
  <c r="BM535" i="6"/>
  <c r="BA535" i="6"/>
  <c r="T536" i="6"/>
  <c r="BP536" i="6"/>
  <c r="BD536" i="6"/>
  <c r="W537" i="6"/>
  <c r="BG537" i="6"/>
  <c r="BS537" i="6"/>
  <c r="Q539" i="6"/>
  <c r="BA539" i="6"/>
  <c r="BM539" i="6"/>
  <c r="T522" i="6"/>
  <c r="BD522" i="6"/>
  <c r="BP522" i="6"/>
  <c r="U492" i="6"/>
  <c r="BE492" i="6"/>
  <c r="BQ492" i="6"/>
  <c r="O494" i="6"/>
  <c r="BK494" i="6"/>
  <c r="AY494" i="6"/>
  <c r="R495" i="6"/>
  <c r="BN495" i="6"/>
  <c r="BB495" i="6"/>
  <c r="U496" i="6"/>
  <c r="BQ496" i="6"/>
  <c r="BE496" i="6"/>
  <c r="O498" i="6"/>
  <c r="BK498" i="6"/>
  <c r="AY498" i="6"/>
  <c r="R499" i="6"/>
  <c r="BN499" i="6"/>
  <c r="BB499" i="6"/>
  <c r="U500" i="6"/>
  <c r="BQ500" i="6"/>
  <c r="BE500" i="6"/>
  <c r="O502" i="6"/>
  <c r="BK502" i="6"/>
  <c r="AY502" i="6"/>
  <c r="R503" i="6"/>
  <c r="BN503" i="6"/>
  <c r="BB503" i="6"/>
  <c r="U504" i="6"/>
  <c r="BQ504" i="6"/>
  <c r="BE504" i="6"/>
  <c r="O506" i="6"/>
  <c r="BK506" i="6"/>
  <c r="AY506" i="6"/>
  <c r="R507" i="6"/>
  <c r="BN507" i="6"/>
  <c r="BB507" i="6"/>
  <c r="U508" i="6"/>
  <c r="BQ508" i="6"/>
  <c r="BE508" i="6"/>
  <c r="O510" i="6"/>
  <c r="BK510" i="6"/>
  <c r="AY510" i="6"/>
  <c r="R511" i="6"/>
  <c r="BN511" i="6"/>
  <c r="BB511" i="6"/>
  <c r="U512" i="6"/>
  <c r="BQ512" i="6"/>
  <c r="BE512" i="6"/>
  <c r="O514" i="6"/>
  <c r="BK514" i="6"/>
  <c r="AY514" i="6"/>
  <c r="R515" i="6"/>
  <c r="BN515" i="6"/>
  <c r="BB515" i="6"/>
  <c r="U516" i="6"/>
  <c r="BQ516" i="6"/>
  <c r="BE516" i="6"/>
  <c r="O518" i="6"/>
  <c r="BK518" i="6"/>
  <c r="AY518" i="6"/>
  <c r="R519" i="6"/>
  <c r="BN519" i="6"/>
  <c r="BB519" i="6"/>
  <c r="U520" i="6"/>
  <c r="BQ520" i="6"/>
  <c r="BE520" i="6"/>
  <c r="O522" i="6"/>
  <c r="BK522" i="6"/>
  <c r="AY522" i="6"/>
  <c r="R523" i="6"/>
  <c r="BN523" i="6"/>
  <c r="BB523" i="6"/>
  <c r="U524" i="6"/>
  <c r="BQ524" i="6"/>
  <c r="BE524" i="6"/>
  <c r="O526" i="6"/>
  <c r="BK526" i="6"/>
  <c r="AY526" i="6"/>
  <c r="R527" i="6"/>
  <c r="BN527" i="6"/>
  <c r="BB527" i="6"/>
  <c r="U528" i="6"/>
  <c r="BQ528" i="6"/>
  <c r="BE528" i="6"/>
  <c r="O530" i="6"/>
  <c r="BK530" i="6"/>
  <c r="AY530" i="6"/>
  <c r="R531" i="6"/>
  <c r="BN531" i="6"/>
  <c r="BB531" i="6"/>
  <c r="U532" i="6"/>
  <c r="BQ532" i="6"/>
  <c r="BE532" i="6"/>
  <c r="O534" i="6"/>
  <c r="BK534" i="6"/>
  <c r="AY534" i="6"/>
  <c r="R535" i="6"/>
  <c r="BN535" i="6"/>
  <c r="BB535" i="6"/>
  <c r="U536" i="6"/>
  <c r="BQ536" i="6"/>
  <c r="BE536" i="6"/>
  <c r="O538" i="6"/>
  <c r="BK538" i="6"/>
  <c r="AY538" i="6"/>
  <c r="R539" i="6"/>
  <c r="BN539" i="6"/>
  <c r="BB539" i="6"/>
  <c r="Q521" i="6"/>
  <c r="BA521" i="6"/>
  <c r="BM521" i="6"/>
  <c r="V492" i="6"/>
  <c r="BF492" i="6"/>
  <c r="BR492" i="6"/>
  <c r="P494" i="6"/>
  <c r="BL494" i="6"/>
  <c r="AZ494" i="6"/>
  <c r="S495" i="6"/>
  <c r="BO495" i="6"/>
  <c r="BC495" i="6"/>
  <c r="V496" i="6"/>
  <c r="BR496" i="6"/>
  <c r="BF496" i="6"/>
  <c r="P498" i="6"/>
  <c r="BL498" i="6"/>
  <c r="AZ498" i="6"/>
  <c r="S499" i="6"/>
  <c r="BO499" i="6"/>
  <c r="BC499" i="6"/>
  <c r="V500" i="6"/>
  <c r="BR500" i="6"/>
  <c r="BF500" i="6"/>
  <c r="P502" i="6"/>
  <c r="BL502" i="6"/>
  <c r="AZ502" i="6"/>
  <c r="S503" i="6"/>
  <c r="BO503" i="6"/>
  <c r="BC503" i="6"/>
  <c r="V504" i="6"/>
  <c r="BR504" i="6"/>
  <c r="BF504" i="6"/>
  <c r="P506" i="6"/>
  <c r="BL506" i="6"/>
  <c r="AZ506" i="6"/>
  <c r="S507" i="6"/>
  <c r="BO507" i="6"/>
  <c r="BC507" i="6"/>
  <c r="V508" i="6"/>
  <c r="BR508" i="6"/>
  <c r="BF508" i="6"/>
  <c r="P510" i="6"/>
  <c r="BL510" i="6"/>
  <c r="AZ510" i="6"/>
  <c r="S511" i="6"/>
  <c r="BO511" i="6"/>
  <c r="BC511" i="6"/>
  <c r="V512" i="6"/>
  <c r="BR512" i="6"/>
  <c r="BF512" i="6"/>
  <c r="P514" i="6"/>
  <c r="BL514" i="6"/>
  <c r="AZ514" i="6"/>
  <c r="S515" i="6"/>
  <c r="BO515" i="6"/>
  <c r="BC515" i="6"/>
  <c r="V516" i="6"/>
  <c r="BR516" i="6"/>
  <c r="BF516" i="6"/>
  <c r="P518" i="6"/>
  <c r="BL518" i="6"/>
  <c r="AZ518" i="6"/>
  <c r="S519" i="6"/>
  <c r="BO519" i="6"/>
  <c r="BC519" i="6"/>
  <c r="V520" i="6"/>
  <c r="BR520" i="6"/>
  <c r="BF520" i="6"/>
  <c r="P522" i="6"/>
  <c r="BL522" i="6"/>
  <c r="AZ522" i="6"/>
  <c r="S523" i="6"/>
  <c r="BO523" i="6"/>
  <c r="BC523" i="6"/>
  <c r="V524" i="6"/>
  <c r="BR524" i="6"/>
  <c r="BF524" i="6"/>
  <c r="P526" i="6"/>
  <c r="BL526" i="6"/>
  <c r="AZ526" i="6"/>
  <c r="S527" i="6"/>
  <c r="BO527" i="6"/>
  <c r="BC527" i="6"/>
  <c r="V528" i="6"/>
  <c r="BR528" i="6"/>
  <c r="BF528" i="6"/>
  <c r="P530" i="6"/>
  <c r="BL530" i="6"/>
  <c r="AZ530" i="6"/>
  <c r="S531" i="6"/>
  <c r="BO531" i="6"/>
  <c r="BC531" i="6"/>
  <c r="V532" i="6"/>
  <c r="BR532" i="6"/>
  <c r="BF532" i="6"/>
  <c r="P534" i="6"/>
  <c r="BL534" i="6"/>
  <c r="AZ534" i="6"/>
  <c r="S535" i="6"/>
  <c r="BO535" i="6"/>
  <c r="BC535" i="6"/>
  <c r="V536" i="6"/>
  <c r="BR536" i="6"/>
  <c r="BF536" i="6"/>
  <c r="P538" i="6"/>
  <c r="BL538" i="6"/>
  <c r="AZ538" i="6"/>
  <c r="S539" i="6"/>
  <c r="BO539" i="6"/>
  <c r="BC539" i="6"/>
  <c r="Q525" i="6"/>
  <c r="BA525" i="6"/>
  <c r="BM525" i="6"/>
  <c r="W492" i="6"/>
  <c r="BG492" i="6"/>
  <c r="BS492" i="6"/>
  <c r="Q494" i="6"/>
  <c r="BM494" i="6"/>
  <c r="BA494" i="6"/>
  <c r="T495" i="6"/>
  <c r="BP495" i="6"/>
  <c r="BD495" i="6"/>
  <c r="W496" i="6"/>
  <c r="BS496" i="6"/>
  <c r="BG496" i="6"/>
  <c r="Q498" i="6"/>
  <c r="BM498" i="6"/>
  <c r="BA498" i="6"/>
  <c r="T499" i="6"/>
  <c r="BP499" i="6"/>
  <c r="BD499" i="6"/>
  <c r="W500" i="6"/>
  <c r="BS500" i="6"/>
  <c r="BG500" i="6"/>
  <c r="Q502" i="6"/>
  <c r="BM502" i="6"/>
  <c r="BA502" i="6"/>
  <c r="T503" i="6"/>
  <c r="BP503" i="6"/>
  <c r="BD503" i="6"/>
  <c r="W504" i="6"/>
  <c r="BS504" i="6"/>
  <c r="BG504" i="6"/>
  <c r="Q506" i="6"/>
  <c r="BM506" i="6"/>
  <c r="BA506" i="6"/>
  <c r="T507" i="6"/>
  <c r="BP507" i="6"/>
  <c r="BD507" i="6"/>
  <c r="W508" i="6"/>
  <c r="BS508" i="6"/>
  <c r="BG508" i="6"/>
  <c r="Q510" i="6"/>
  <c r="BM510" i="6"/>
  <c r="BA510" i="6"/>
  <c r="T511" i="6"/>
  <c r="BP511" i="6"/>
  <c r="BD511" i="6"/>
  <c r="W512" i="6"/>
  <c r="BS512" i="6"/>
  <c r="BG512" i="6"/>
  <c r="Q514" i="6"/>
  <c r="BM514" i="6"/>
  <c r="BA514" i="6"/>
  <c r="T515" i="6"/>
  <c r="BP515" i="6"/>
  <c r="BD515" i="6"/>
  <c r="W516" i="6"/>
  <c r="BS516" i="6"/>
  <c r="BG516" i="6"/>
  <c r="Q518" i="6"/>
  <c r="BM518" i="6"/>
  <c r="BA518" i="6"/>
  <c r="T519" i="6"/>
  <c r="BP519" i="6"/>
  <c r="BD519" i="6"/>
  <c r="W520" i="6"/>
  <c r="BS520" i="6"/>
  <c r="BG520" i="6"/>
  <c r="Q522" i="6"/>
  <c r="BM522" i="6"/>
  <c r="BA522" i="6"/>
  <c r="T523" i="6"/>
  <c r="BP523" i="6"/>
  <c r="BD523" i="6"/>
  <c r="W524" i="6"/>
  <c r="BS524" i="6"/>
  <c r="BG524" i="6"/>
  <c r="Q526" i="6"/>
  <c r="BM526" i="6"/>
  <c r="BA526" i="6"/>
  <c r="T527" i="6"/>
  <c r="BP527" i="6"/>
  <c r="BD527" i="6"/>
  <c r="W528" i="6"/>
  <c r="BS528" i="6"/>
  <c r="BG528" i="6"/>
  <c r="Q530" i="6"/>
  <c r="BM530" i="6"/>
  <c r="BA530" i="6"/>
  <c r="T531" i="6"/>
  <c r="BP531" i="6"/>
  <c r="BD531" i="6"/>
  <c r="W532" i="6"/>
  <c r="BS532" i="6"/>
  <c r="BG532" i="6"/>
  <c r="Q534" i="6"/>
  <c r="BM534" i="6"/>
  <c r="BA534" i="6"/>
  <c r="T535" i="6"/>
  <c r="BP535" i="6"/>
  <c r="BD535" i="6"/>
  <c r="W536" i="6"/>
  <c r="BS536" i="6"/>
  <c r="BG536" i="6"/>
  <c r="Q538" i="6"/>
  <c r="BM538" i="6"/>
  <c r="BA538" i="6"/>
  <c r="T539" i="6"/>
  <c r="BP539" i="6"/>
  <c r="BD539" i="6"/>
  <c r="W535" i="6"/>
  <c r="BG535" i="6"/>
  <c r="BS535" i="6"/>
  <c r="O493" i="6"/>
  <c r="BK493" i="6"/>
  <c r="AY493" i="6"/>
  <c r="R494" i="6"/>
  <c r="BN494" i="6"/>
  <c r="BB494" i="6"/>
  <c r="U495" i="6"/>
  <c r="BQ495" i="6"/>
  <c r="BE495" i="6"/>
  <c r="O497" i="6"/>
  <c r="BK497" i="6"/>
  <c r="AY497" i="6"/>
  <c r="R498" i="6"/>
  <c r="BN498" i="6"/>
  <c r="BB498" i="6"/>
  <c r="U499" i="6"/>
  <c r="BQ499" i="6"/>
  <c r="BE499" i="6"/>
  <c r="O501" i="6"/>
  <c r="BK501" i="6"/>
  <c r="AY501" i="6"/>
  <c r="R502" i="6"/>
  <c r="BN502" i="6"/>
  <c r="BB502" i="6"/>
  <c r="U503" i="6"/>
  <c r="BQ503" i="6"/>
  <c r="BE503" i="6"/>
  <c r="O505" i="6"/>
  <c r="BK505" i="6"/>
  <c r="AY505" i="6"/>
  <c r="R506" i="6"/>
  <c r="BN506" i="6"/>
  <c r="BB506" i="6"/>
  <c r="U507" i="6"/>
  <c r="BQ507" i="6"/>
  <c r="BE507" i="6"/>
  <c r="O509" i="6"/>
  <c r="BK509" i="6"/>
  <c r="AY509" i="6"/>
  <c r="R510" i="6"/>
  <c r="BN510" i="6"/>
  <c r="BB510" i="6"/>
  <c r="U511" i="6"/>
  <c r="BQ511" i="6"/>
  <c r="BE511" i="6"/>
  <c r="O513" i="6"/>
  <c r="BK513" i="6"/>
  <c r="AY513" i="6"/>
  <c r="R514" i="6"/>
  <c r="BN514" i="6"/>
  <c r="BB514" i="6"/>
  <c r="U515" i="6"/>
  <c r="BQ515" i="6"/>
  <c r="BE515" i="6"/>
  <c r="O517" i="6"/>
  <c r="BK517" i="6"/>
  <c r="AY517" i="6"/>
  <c r="R518" i="6"/>
  <c r="BN518" i="6"/>
  <c r="BB518" i="6"/>
  <c r="U519" i="6"/>
  <c r="BQ519" i="6"/>
  <c r="BE519" i="6"/>
  <c r="O521" i="6"/>
  <c r="BK521" i="6"/>
  <c r="AY521" i="6"/>
  <c r="R522" i="6"/>
  <c r="BN522" i="6"/>
  <c r="BB522" i="6"/>
  <c r="U523" i="6"/>
  <c r="BQ523" i="6"/>
  <c r="BE523" i="6"/>
  <c r="O525" i="6"/>
  <c r="BK525" i="6"/>
  <c r="AY525" i="6"/>
  <c r="R526" i="6"/>
  <c r="BN526" i="6"/>
  <c r="BB526" i="6"/>
  <c r="U527" i="6"/>
  <c r="BQ527" i="6"/>
  <c r="BE527" i="6"/>
  <c r="O529" i="6"/>
  <c r="BK529" i="6"/>
  <c r="AY529" i="6"/>
  <c r="R530" i="6"/>
  <c r="BN530" i="6"/>
  <c r="BB530" i="6"/>
  <c r="U531" i="6"/>
  <c r="BQ531" i="6"/>
  <c r="BE531" i="6"/>
  <c r="O533" i="6"/>
  <c r="BK533" i="6"/>
  <c r="AY533" i="6"/>
  <c r="R534" i="6"/>
  <c r="BN534" i="6"/>
  <c r="BB534" i="6"/>
  <c r="U535" i="6"/>
  <c r="BQ535" i="6"/>
  <c r="BE535" i="6"/>
  <c r="O537" i="6"/>
  <c r="BK537" i="6"/>
  <c r="AY537" i="6"/>
  <c r="R538" i="6"/>
  <c r="BN538" i="6"/>
  <c r="BB538" i="6"/>
  <c r="U539" i="6"/>
  <c r="BQ539" i="6"/>
  <c r="BE539" i="6"/>
  <c r="W523" i="6"/>
  <c r="BG523" i="6"/>
  <c r="BS523" i="6"/>
  <c r="P493" i="6"/>
  <c r="AZ493" i="6"/>
  <c r="BL493" i="6"/>
  <c r="S494" i="6"/>
  <c r="BC494" i="6"/>
  <c r="BO494" i="6"/>
  <c r="V495" i="6"/>
  <c r="BF495" i="6"/>
  <c r="BR495" i="6"/>
  <c r="P497" i="6"/>
  <c r="AZ497" i="6"/>
  <c r="BL497" i="6"/>
  <c r="S498" i="6"/>
  <c r="BC498" i="6"/>
  <c r="BO498" i="6"/>
  <c r="V499" i="6"/>
  <c r="BF499" i="6"/>
  <c r="BR499" i="6"/>
  <c r="P501" i="6"/>
  <c r="AZ501" i="6"/>
  <c r="BL501" i="6"/>
  <c r="S502" i="6"/>
  <c r="BC502" i="6"/>
  <c r="BO502" i="6"/>
  <c r="V503" i="6"/>
  <c r="BF503" i="6"/>
  <c r="BR503" i="6"/>
  <c r="P505" i="6"/>
  <c r="AZ505" i="6"/>
  <c r="BL505" i="6"/>
  <c r="S506" i="6"/>
  <c r="BC506" i="6"/>
  <c r="BO506" i="6"/>
  <c r="V507" i="6"/>
  <c r="BF507" i="6"/>
  <c r="BR507" i="6"/>
  <c r="P509" i="6"/>
  <c r="AZ509" i="6"/>
  <c r="BL509" i="6"/>
  <c r="S510" i="6"/>
  <c r="BC510" i="6"/>
  <c r="BO510" i="6"/>
  <c r="V511" i="6"/>
  <c r="BF511" i="6"/>
  <c r="BR511" i="6"/>
  <c r="P513" i="6"/>
  <c r="AZ513" i="6"/>
  <c r="BL513" i="6"/>
  <c r="S514" i="6"/>
  <c r="BC514" i="6"/>
  <c r="BO514" i="6"/>
  <c r="V515" i="6"/>
  <c r="BF515" i="6"/>
  <c r="BR515" i="6"/>
  <c r="P517" i="6"/>
  <c r="AZ517" i="6"/>
  <c r="BL517" i="6"/>
  <c r="S518" i="6"/>
  <c r="BC518" i="6"/>
  <c r="BO518" i="6"/>
  <c r="V519" i="6"/>
  <c r="BF519" i="6"/>
  <c r="BR519" i="6"/>
  <c r="P521" i="6"/>
  <c r="AZ521" i="6"/>
  <c r="BL521" i="6"/>
  <c r="S522" i="6"/>
  <c r="BC522" i="6"/>
  <c r="BO522" i="6"/>
  <c r="V523" i="6"/>
  <c r="BF523" i="6"/>
  <c r="BR523" i="6"/>
  <c r="P525" i="6"/>
  <c r="AZ525" i="6"/>
  <c r="BL525" i="6"/>
  <c r="S526" i="6"/>
  <c r="BC526" i="6"/>
  <c r="BO526" i="6"/>
  <c r="V527" i="6"/>
  <c r="BF527" i="6"/>
  <c r="BR527" i="6"/>
  <c r="P529" i="6"/>
  <c r="AZ529" i="6"/>
  <c r="BL529" i="6"/>
  <c r="S530" i="6"/>
  <c r="BC530" i="6"/>
  <c r="BO530" i="6"/>
  <c r="V531" i="6"/>
  <c r="BF531" i="6"/>
  <c r="BR531" i="6"/>
  <c r="P533" i="6"/>
  <c r="AZ533" i="6"/>
  <c r="BL533" i="6"/>
  <c r="S534" i="6"/>
  <c r="BC534" i="6"/>
  <c r="BO534" i="6"/>
  <c r="V535" i="6"/>
  <c r="BF535" i="6"/>
  <c r="BR535" i="6"/>
  <c r="P537" i="6"/>
  <c r="AZ537" i="6"/>
  <c r="BL537" i="6"/>
  <c r="S538" i="6"/>
  <c r="BC538" i="6"/>
  <c r="BO538" i="6"/>
  <c r="V539" i="6"/>
  <c r="BF539" i="6"/>
  <c r="BR539" i="6"/>
  <c r="T448" i="6"/>
  <c r="BD448" i="6"/>
  <c r="BP448" i="6"/>
  <c r="O438" i="6"/>
  <c r="AY438" i="6"/>
  <c r="BK438" i="6"/>
  <c r="R439" i="6"/>
  <c r="BB439" i="6"/>
  <c r="BN439" i="6"/>
  <c r="U440" i="6"/>
  <c r="BE440" i="6"/>
  <c r="BQ440" i="6"/>
  <c r="O442" i="6"/>
  <c r="AY442" i="6"/>
  <c r="BK442" i="6"/>
  <c r="R443" i="6"/>
  <c r="BB443" i="6"/>
  <c r="BN443" i="6"/>
  <c r="U444" i="6"/>
  <c r="BE444" i="6"/>
  <c r="BQ444" i="6"/>
  <c r="O446" i="6"/>
  <c r="AY446" i="6"/>
  <c r="BK446" i="6"/>
  <c r="R447" i="6"/>
  <c r="BB447" i="6"/>
  <c r="BN447" i="6"/>
  <c r="U448" i="6"/>
  <c r="BE448" i="6"/>
  <c r="BQ448" i="6"/>
  <c r="O450" i="6"/>
  <c r="AY450" i="6"/>
  <c r="BK450" i="6"/>
  <c r="R451" i="6"/>
  <c r="BB451" i="6"/>
  <c r="BN451" i="6"/>
  <c r="U452" i="6"/>
  <c r="BE452" i="6"/>
  <c r="BQ452" i="6"/>
  <c r="O454" i="6"/>
  <c r="AY454" i="6"/>
  <c r="BK454" i="6"/>
  <c r="R455" i="6"/>
  <c r="BB455" i="6"/>
  <c r="BN455" i="6"/>
  <c r="U456" i="6"/>
  <c r="BE456" i="6"/>
  <c r="BQ456" i="6"/>
  <c r="O458" i="6"/>
  <c r="AY458" i="6"/>
  <c r="BK458" i="6"/>
  <c r="R459" i="6"/>
  <c r="BB459" i="6"/>
  <c r="BN459" i="6"/>
  <c r="U460" i="6"/>
  <c r="BE460" i="6"/>
  <c r="BQ460" i="6"/>
  <c r="O462" i="6"/>
  <c r="AY462" i="6"/>
  <c r="BK462" i="6"/>
  <c r="R463" i="6"/>
  <c r="BB463" i="6"/>
  <c r="BN463" i="6"/>
  <c r="U464" i="6"/>
  <c r="BE464" i="6"/>
  <c r="BQ464" i="6"/>
  <c r="O466" i="6"/>
  <c r="AY466" i="6"/>
  <c r="BK466" i="6"/>
  <c r="R467" i="6"/>
  <c r="BB467" i="6"/>
  <c r="BN467" i="6"/>
  <c r="U468" i="6"/>
  <c r="BE468" i="6"/>
  <c r="BQ468" i="6"/>
  <c r="O470" i="6"/>
  <c r="AY470" i="6"/>
  <c r="BK470" i="6"/>
  <c r="R471" i="6"/>
  <c r="BB471" i="6"/>
  <c r="BN471" i="6"/>
  <c r="U472" i="6"/>
  <c r="BE472" i="6"/>
  <c r="BQ472" i="6"/>
  <c r="O474" i="6"/>
  <c r="AY474" i="6"/>
  <c r="BK474" i="6"/>
  <c r="R475" i="6"/>
  <c r="BB475" i="6"/>
  <c r="BN475" i="6"/>
  <c r="U476" i="6"/>
  <c r="BE476" i="6"/>
  <c r="BQ476" i="6"/>
  <c r="O478" i="6"/>
  <c r="AY478" i="6"/>
  <c r="BK478" i="6"/>
  <c r="R479" i="6"/>
  <c r="BB479" i="6"/>
  <c r="BN479" i="6"/>
  <c r="U480" i="6"/>
  <c r="BE480" i="6"/>
  <c r="BQ480" i="6"/>
  <c r="O482" i="6"/>
  <c r="AY482" i="6"/>
  <c r="BK482" i="6"/>
  <c r="R483" i="6"/>
  <c r="BB483" i="6"/>
  <c r="BN483" i="6"/>
  <c r="U484" i="6"/>
  <c r="BE484" i="6"/>
  <c r="BQ484" i="6"/>
  <c r="Q439" i="6"/>
  <c r="BA439" i="6"/>
  <c r="BM439" i="6"/>
  <c r="T440" i="6"/>
  <c r="BD440" i="6"/>
  <c r="BP440" i="6"/>
  <c r="W441" i="6"/>
  <c r="BG441" i="6"/>
  <c r="BS441" i="6"/>
  <c r="Q443" i="6"/>
  <c r="BA443" i="6"/>
  <c r="BM443" i="6"/>
  <c r="T444" i="6"/>
  <c r="BD444" i="6"/>
  <c r="BP444" i="6"/>
  <c r="W445" i="6"/>
  <c r="BG445" i="6"/>
  <c r="BS445" i="6"/>
  <c r="Q447" i="6"/>
  <c r="BA447" i="6"/>
  <c r="BM447" i="6"/>
  <c r="W449" i="6"/>
  <c r="BG449" i="6"/>
  <c r="BS449" i="6"/>
  <c r="Q451" i="6"/>
  <c r="BA451" i="6"/>
  <c r="BM451" i="6"/>
  <c r="T452" i="6"/>
  <c r="BD452" i="6"/>
  <c r="BP452" i="6"/>
  <c r="W453" i="6"/>
  <c r="BG453" i="6"/>
  <c r="BS453" i="6"/>
  <c r="Q455" i="6"/>
  <c r="BA455" i="6"/>
  <c r="BM455" i="6"/>
  <c r="T456" i="6"/>
  <c r="BD456" i="6"/>
  <c r="BP456" i="6"/>
  <c r="W457" i="6"/>
  <c r="BG457" i="6"/>
  <c r="BS457" i="6"/>
  <c r="Q459" i="6"/>
  <c r="BA459" i="6"/>
  <c r="BM459" i="6"/>
  <c r="T460" i="6"/>
  <c r="BD460" i="6"/>
  <c r="BP460" i="6"/>
  <c r="W461" i="6"/>
  <c r="BG461" i="6"/>
  <c r="BS461" i="6"/>
  <c r="Q463" i="6"/>
  <c r="BA463" i="6"/>
  <c r="BM463" i="6"/>
  <c r="T464" i="6"/>
  <c r="BD464" i="6"/>
  <c r="BP464" i="6"/>
  <c r="W465" i="6"/>
  <c r="BG465" i="6"/>
  <c r="BS465" i="6"/>
  <c r="Q467" i="6"/>
  <c r="BA467" i="6"/>
  <c r="BM467" i="6"/>
  <c r="T468" i="6"/>
  <c r="BD468" i="6"/>
  <c r="BP468" i="6"/>
  <c r="W469" i="6"/>
  <c r="BG469" i="6"/>
  <c r="BS469" i="6"/>
  <c r="Q471" i="6"/>
  <c r="BA471" i="6"/>
  <c r="BM471" i="6"/>
  <c r="T472" i="6"/>
  <c r="BD472" i="6"/>
  <c r="BP472" i="6"/>
  <c r="W473" i="6"/>
  <c r="BG473" i="6"/>
  <c r="BS473" i="6"/>
  <c r="Q475" i="6"/>
  <c r="BA475" i="6"/>
  <c r="BM475" i="6"/>
  <c r="T476" i="6"/>
  <c r="BD476" i="6"/>
  <c r="BP476" i="6"/>
  <c r="W477" i="6"/>
  <c r="BG477" i="6"/>
  <c r="BS477" i="6"/>
  <c r="Q479" i="6"/>
  <c r="BA479" i="6"/>
  <c r="BM479" i="6"/>
  <c r="T480" i="6"/>
  <c r="BD480" i="6"/>
  <c r="BP480" i="6"/>
  <c r="W481" i="6"/>
  <c r="BG481" i="6"/>
  <c r="BS481" i="6"/>
  <c r="Q483" i="6"/>
  <c r="BA483" i="6"/>
  <c r="BM483" i="6"/>
  <c r="T484" i="6"/>
  <c r="BD484" i="6"/>
  <c r="BP484" i="6"/>
  <c r="W485" i="6"/>
  <c r="BG485" i="6"/>
  <c r="BS485" i="6"/>
  <c r="P438" i="6"/>
  <c r="BL438" i="6"/>
  <c r="AZ438" i="6"/>
  <c r="S439" i="6"/>
  <c r="BO439" i="6"/>
  <c r="BC439" i="6"/>
  <c r="V440" i="6"/>
  <c r="BR440" i="6"/>
  <c r="BF440" i="6"/>
  <c r="P442" i="6"/>
  <c r="BL442" i="6"/>
  <c r="AZ442" i="6"/>
  <c r="S443" i="6"/>
  <c r="BO443" i="6"/>
  <c r="BC443" i="6"/>
  <c r="V444" i="6"/>
  <c r="BR444" i="6"/>
  <c r="BF444" i="6"/>
  <c r="P446" i="6"/>
  <c r="BL446" i="6"/>
  <c r="AZ446" i="6"/>
  <c r="S447" i="6"/>
  <c r="BO447" i="6"/>
  <c r="BC447" i="6"/>
  <c r="V448" i="6"/>
  <c r="BR448" i="6"/>
  <c r="BF448" i="6"/>
  <c r="P450" i="6"/>
  <c r="BL450" i="6"/>
  <c r="AZ450" i="6"/>
  <c r="S451" i="6"/>
  <c r="BO451" i="6"/>
  <c r="BC451" i="6"/>
  <c r="V452" i="6"/>
  <c r="BR452" i="6"/>
  <c r="BF452" i="6"/>
  <c r="P454" i="6"/>
  <c r="BL454" i="6"/>
  <c r="AZ454" i="6"/>
  <c r="S455" i="6"/>
  <c r="BO455" i="6"/>
  <c r="BC455" i="6"/>
  <c r="V456" i="6"/>
  <c r="BR456" i="6"/>
  <c r="BF456" i="6"/>
  <c r="P458" i="6"/>
  <c r="BL458" i="6"/>
  <c r="AZ458" i="6"/>
  <c r="S459" i="6"/>
  <c r="BO459" i="6"/>
  <c r="BC459" i="6"/>
  <c r="V460" i="6"/>
  <c r="BR460" i="6"/>
  <c r="BF460" i="6"/>
  <c r="P462" i="6"/>
  <c r="BL462" i="6"/>
  <c r="AZ462" i="6"/>
  <c r="S463" i="6"/>
  <c r="BO463" i="6"/>
  <c r="BC463" i="6"/>
  <c r="V464" i="6"/>
  <c r="BR464" i="6"/>
  <c r="BF464" i="6"/>
  <c r="P466" i="6"/>
  <c r="BL466" i="6"/>
  <c r="AZ466" i="6"/>
  <c r="S467" i="6"/>
  <c r="BO467" i="6"/>
  <c r="BC467" i="6"/>
  <c r="V468" i="6"/>
  <c r="BR468" i="6"/>
  <c r="BF468" i="6"/>
  <c r="P470" i="6"/>
  <c r="BL470" i="6"/>
  <c r="AZ470" i="6"/>
  <c r="S471" i="6"/>
  <c r="BO471" i="6"/>
  <c r="BC471" i="6"/>
  <c r="V472" i="6"/>
  <c r="BR472" i="6"/>
  <c r="BF472" i="6"/>
  <c r="P474" i="6"/>
  <c r="BL474" i="6"/>
  <c r="AZ474" i="6"/>
  <c r="S475" i="6"/>
  <c r="BO475" i="6"/>
  <c r="BC475" i="6"/>
  <c r="V476" i="6"/>
  <c r="BR476" i="6"/>
  <c r="BF476" i="6"/>
  <c r="P478" i="6"/>
  <c r="BL478" i="6"/>
  <c r="AZ478" i="6"/>
  <c r="S479" i="6"/>
  <c r="BO479" i="6"/>
  <c r="BC479" i="6"/>
  <c r="V480" i="6"/>
  <c r="BR480" i="6"/>
  <c r="BF480" i="6"/>
  <c r="P482" i="6"/>
  <c r="BL482" i="6"/>
  <c r="AZ482" i="6"/>
  <c r="S483" i="6"/>
  <c r="BO483" i="6"/>
  <c r="BC483" i="6"/>
  <c r="V484" i="6"/>
  <c r="BR484" i="6"/>
  <c r="BF484" i="6"/>
  <c r="Q438" i="6"/>
  <c r="BM438" i="6"/>
  <c r="BA438" i="6"/>
  <c r="T439" i="6"/>
  <c r="BP439" i="6"/>
  <c r="BD439" i="6"/>
  <c r="W440" i="6"/>
  <c r="BS440" i="6"/>
  <c r="BG440" i="6"/>
  <c r="Q442" i="6"/>
  <c r="BM442" i="6"/>
  <c r="BA442" i="6"/>
  <c r="T443" i="6"/>
  <c r="BP443" i="6"/>
  <c r="BD443" i="6"/>
  <c r="W444" i="6"/>
  <c r="BS444" i="6"/>
  <c r="BG444" i="6"/>
  <c r="Q446" i="6"/>
  <c r="BM446" i="6"/>
  <c r="BA446" i="6"/>
  <c r="T447" i="6"/>
  <c r="BP447" i="6"/>
  <c r="BD447" i="6"/>
  <c r="W448" i="6"/>
  <c r="BS448" i="6"/>
  <c r="BG448" i="6"/>
  <c r="Q450" i="6"/>
  <c r="BM450" i="6"/>
  <c r="BA450" i="6"/>
  <c r="T451" i="6"/>
  <c r="BP451" i="6"/>
  <c r="BD451" i="6"/>
  <c r="W452" i="6"/>
  <c r="BS452" i="6"/>
  <c r="BG452" i="6"/>
  <c r="Q454" i="6"/>
  <c r="BM454" i="6"/>
  <c r="BA454" i="6"/>
  <c r="T455" i="6"/>
  <c r="BP455" i="6"/>
  <c r="BD455" i="6"/>
  <c r="W456" i="6"/>
  <c r="BS456" i="6"/>
  <c r="BG456" i="6"/>
  <c r="Q458" i="6"/>
  <c r="BM458" i="6"/>
  <c r="BA458" i="6"/>
  <c r="T459" i="6"/>
  <c r="BP459" i="6"/>
  <c r="BD459" i="6"/>
  <c r="W460" i="6"/>
  <c r="BS460" i="6"/>
  <c r="BG460" i="6"/>
  <c r="Q462" i="6"/>
  <c r="BM462" i="6"/>
  <c r="BA462" i="6"/>
  <c r="T463" i="6"/>
  <c r="BP463" i="6"/>
  <c r="BD463" i="6"/>
  <c r="W464" i="6"/>
  <c r="BS464" i="6"/>
  <c r="BG464" i="6"/>
  <c r="Q466" i="6"/>
  <c r="BM466" i="6"/>
  <c r="BA466" i="6"/>
  <c r="T467" i="6"/>
  <c r="BP467" i="6"/>
  <c r="BD467" i="6"/>
  <c r="W468" i="6"/>
  <c r="BS468" i="6"/>
  <c r="BG468" i="6"/>
  <c r="Q470" i="6"/>
  <c r="BM470" i="6"/>
  <c r="BA470" i="6"/>
  <c r="T471" i="6"/>
  <c r="BP471" i="6"/>
  <c r="BD471" i="6"/>
  <c r="W472" i="6"/>
  <c r="BS472" i="6"/>
  <c r="BG472" i="6"/>
  <c r="Q474" i="6"/>
  <c r="BM474" i="6"/>
  <c r="BA474" i="6"/>
  <c r="T475" i="6"/>
  <c r="BP475" i="6"/>
  <c r="BD475" i="6"/>
  <c r="W476" i="6"/>
  <c r="BS476" i="6"/>
  <c r="BG476" i="6"/>
  <c r="Q478" i="6"/>
  <c r="BM478" i="6"/>
  <c r="BA478" i="6"/>
  <c r="T479" i="6"/>
  <c r="BP479" i="6"/>
  <c r="BD479" i="6"/>
  <c r="W480" i="6"/>
  <c r="BS480" i="6"/>
  <c r="BG480" i="6"/>
  <c r="Q482" i="6"/>
  <c r="BM482" i="6"/>
  <c r="BA482" i="6"/>
  <c r="T483" i="6"/>
  <c r="BP483" i="6"/>
  <c r="BD483" i="6"/>
  <c r="W484" i="6"/>
  <c r="BS484" i="6"/>
  <c r="BG484" i="6"/>
  <c r="R438" i="6"/>
  <c r="BB438" i="6"/>
  <c r="BN438" i="6"/>
  <c r="U439" i="6"/>
  <c r="BQ439" i="6"/>
  <c r="BE439" i="6"/>
  <c r="O441" i="6"/>
  <c r="BK441" i="6"/>
  <c r="AY441" i="6"/>
  <c r="R442" i="6"/>
  <c r="BN442" i="6"/>
  <c r="BB442" i="6"/>
  <c r="U443" i="6"/>
  <c r="BQ443" i="6"/>
  <c r="BE443" i="6"/>
  <c r="O445" i="6"/>
  <c r="BK445" i="6"/>
  <c r="AY445" i="6"/>
  <c r="R446" i="6"/>
  <c r="BN446" i="6"/>
  <c r="BB446" i="6"/>
  <c r="U447" i="6"/>
  <c r="BQ447" i="6"/>
  <c r="BE447" i="6"/>
  <c r="O449" i="6"/>
  <c r="BK449" i="6"/>
  <c r="AY449" i="6"/>
  <c r="R450" i="6"/>
  <c r="BN450" i="6"/>
  <c r="BB450" i="6"/>
  <c r="U451" i="6"/>
  <c r="BQ451" i="6"/>
  <c r="BE451" i="6"/>
  <c r="O453" i="6"/>
  <c r="BK453" i="6"/>
  <c r="AY453" i="6"/>
  <c r="R454" i="6"/>
  <c r="BN454" i="6"/>
  <c r="BB454" i="6"/>
  <c r="U455" i="6"/>
  <c r="BQ455" i="6"/>
  <c r="BE455" i="6"/>
  <c r="O457" i="6"/>
  <c r="BK457" i="6"/>
  <c r="AY457" i="6"/>
  <c r="R458" i="6"/>
  <c r="BN458" i="6"/>
  <c r="BB458" i="6"/>
  <c r="U459" i="6"/>
  <c r="BQ459" i="6"/>
  <c r="BE459" i="6"/>
  <c r="O461" i="6"/>
  <c r="BK461" i="6"/>
  <c r="AY461" i="6"/>
  <c r="R462" i="6"/>
  <c r="BN462" i="6"/>
  <c r="BB462" i="6"/>
  <c r="U463" i="6"/>
  <c r="BQ463" i="6"/>
  <c r="BE463" i="6"/>
  <c r="O465" i="6"/>
  <c r="BK465" i="6"/>
  <c r="AY465" i="6"/>
  <c r="R466" i="6"/>
  <c r="BN466" i="6"/>
  <c r="BB466" i="6"/>
  <c r="U467" i="6"/>
  <c r="BQ467" i="6"/>
  <c r="BE467" i="6"/>
  <c r="O469" i="6"/>
  <c r="BK469" i="6"/>
  <c r="AY469" i="6"/>
  <c r="R470" i="6"/>
  <c r="BN470" i="6"/>
  <c r="BB470" i="6"/>
  <c r="U471" i="6"/>
  <c r="BQ471" i="6"/>
  <c r="BE471" i="6"/>
  <c r="O473" i="6"/>
  <c r="BK473" i="6"/>
  <c r="AY473" i="6"/>
  <c r="R474" i="6"/>
  <c r="BN474" i="6"/>
  <c r="BB474" i="6"/>
  <c r="U475" i="6"/>
  <c r="BQ475" i="6"/>
  <c r="BE475" i="6"/>
  <c r="O477" i="6"/>
  <c r="BK477" i="6"/>
  <c r="AY477" i="6"/>
  <c r="R478" i="6"/>
  <c r="BN478" i="6"/>
  <c r="BB478" i="6"/>
  <c r="U479" i="6"/>
  <c r="BQ479" i="6"/>
  <c r="BE479" i="6"/>
  <c r="O481" i="6"/>
  <c r="BK481" i="6"/>
  <c r="AY481" i="6"/>
  <c r="R482" i="6"/>
  <c r="BN482" i="6"/>
  <c r="BB482" i="6"/>
  <c r="U483" i="6"/>
  <c r="BQ483" i="6"/>
  <c r="BE483" i="6"/>
  <c r="O485" i="6"/>
  <c r="BK485" i="6"/>
  <c r="AY485" i="6"/>
  <c r="S438" i="6"/>
  <c r="BC438" i="6"/>
  <c r="BO438" i="6"/>
  <c r="V439" i="6"/>
  <c r="BF439" i="6"/>
  <c r="BR439" i="6"/>
  <c r="P441" i="6"/>
  <c r="AZ441" i="6"/>
  <c r="BL441" i="6"/>
  <c r="S442" i="6"/>
  <c r="BC442" i="6"/>
  <c r="BO442" i="6"/>
  <c r="V443" i="6"/>
  <c r="BF443" i="6"/>
  <c r="BR443" i="6"/>
  <c r="P445" i="6"/>
  <c r="AZ445" i="6"/>
  <c r="BL445" i="6"/>
  <c r="S446" i="6"/>
  <c r="BC446" i="6"/>
  <c r="BO446" i="6"/>
  <c r="V447" i="6"/>
  <c r="BF447" i="6"/>
  <c r="BR447" i="6"/>
  <c r="P449" i="6"/>
  <c r="AZ449" i="6"/>
  <c r="BL449" i="6"/>
  <c r="S450" i="6"/>
  <c r="BC450" i="6"/>
  <c r="BO450" i="6"/>
  <c r="V451" i="6"/>
  <c r="BF451" i="6"/>
  <c r="BR451" i="6"/>
  <c r="P453" i="6"/>
  <c r="AZ453" i="6"/>
  <c r="BL453" i="6"/>
  <c r="S454" i="6"/>
  <c r="BC454" i="6"/>
  <c r="BO454" i="6"/>
  <c r="V455" i="6"/>
  <c r="BF455" i="6"/>
  <c r="BR455" i="6"/>
  <c r="P457" i="6"/>
  <c r="AZ457" i="6"/>
  <c r="BL457" i="6"/>
  <c r="S458" i="6"/>
  <c r="BC458" i="6"/>
  <c r="BO458" i="6"/>
  <c r="V459" i="6"/>
  <c r="BF459" i="6"/>
  <c r="BR459" i="6"/>
  <c r="P461" i="6"/>
  <c r="AZ461" i="6"/>
  <c r="BL461" i="6"/>
  <c r="S462" i="6"/>
  <c r="BC462" i="6"/>
  <c r="BO462" i="6"/>
  <c r="V463" i="6"/>
  <c r="BF463" i="6"/>
  <c r="BR463" i="6"/>
  <c r="P465" i="6"/>
  <c r="AZ465" i="6"/>
  <c r="BL465" i="6"/>
  <c r="S466" i="6"/>
  <c r="BC466" i="6"/>
  <c r="BO466" i="6"/>
  <c r="V467" i="6"/>
  <c r="BF467" i="6"/>
  <c r="BR467" i="6"/>
  <c r="P469" i="6"/>
  <c r="AZ469" i="6"/>
  <c r="BL469" i="6"/>
  <c r="S470" i="6"/>
  <c r="BC470" i="6"/>
  <c r="BO470" i="6"/>
  <c r="V471" i="6"/>
  <c r="BF471" i="6"/>
  <c r="BR471" i="6"/>
  <c r="P473" i="6"/>
  <c r="AZ473" i="6"/>
  <c r="BL473" i="6"/>
  <c r="S474" i="6"/>
  <c r="BC474" i="6"/>
  <c r="BO474" i="6"/>
  <c r="V475" i="6"/>
  <c r="BF475" i="6"/>
  <c r="BR475" i="6"/>
  <c r="P477" i="6"/>
  <c r="AZ477" i="6"/>
  <c r="BL477" i="6"/>
  <c r="S478" i="6"/>
  <c r="BC478" i="6"/>
  <c r="BO478" i="6"/>
  <c r="V479" i="6"/>
  <c r="BF479" i="6"/>
  <c r="BR479" i="6"/>
  <c r="P481" i="6"/>
  <c r="AZ481" i="6"/>
  <c r="BL481" i="6"/>
  <c r="S482" i="6"/>
  <c r="BC482" i="6"/>
  <c r="BO482" i="6"/>
  <c r="V483" i="6"/>
  <c r="BF483" i="6"/>
  <c r="BR483" i="6"/>
  <c r="P485" i="6"/>
  <c r="AZ485" i="6"/>
  <c r="BL485" i="6"/>
  <c r="T438" i="6"/>
  <c r="BD438" i="6"/>
  <c r="BP438" i="6"/>
  <c r="W439" i="6"/>
  <c r="BG439" i="6"/>
  <c r="BS439" i="6"/>
  <c r="Q441" i="6"/>
  <c r="BA441" i="6"/>
  <c r="BM441" i="6"/>
  <c r="T442" i="6"/>
  <c r="BD442" i="6"/>
  <c r="BP442" i="6"/>
  <c r="W443" i="6"/>
  <c r="BG443" i="6"/>
  <c r="BS443" i="6"/>
  <c r="Q445" i="6"/>
  <c r="BA445" i="6"/>
  <c r="BM445" i="6"/>
  <c r="T446" i="6"/>
  <c r="BD446" i="6"/>
  <c r="BP446" i="6"/>
  <c r="W447" i="6"/>
  <c r="BG447" i="6"/>
  <c r="BS447" i="6"/>
  <c r="Q449" i="6"/>
  <c r="BA449" i="6"/>
  <c r="BM449" i="6"/>
  <c r="T450" i="6"/>
  <c r="BD450" i="6"/>
  <c r="BP450" i="6"/>
  <c r="W451" i="6"/>
  <c r="BG451" i="6"/>
  <c r="BS451" i="6"/>
  <c r="Q453" i="6"/>
  <c r="BA453" i="6"/>
  <c r="BM453" i="6"/>
  <c r="T454" i="6"/>
  <c r="BD454" i="6"/>
  <c r="BP454" i="6"/>
  <c r="W455" i="6"/>
  <c r="BG455" i="6"/>
  <c r="BS455" i="6"/>
  <c r="Q457" i="6"/>
  <c r="BA457" i="6"/>
  <c r="BM457" i="6"/>
  <c r="T458" i="6"/>
  <c r="BD458" i="6"/>
  <c r="BP458" i="6"/>
  <c r="W459" i="6"/>
  <c r="BG459" i="6"/>
  <c r="BS459" i="6"/>
  <c r="Q461" i="6"/>
  <c r="BA461" i="6"/>
  <c r="BM461" i="6"/>
  <c r="T462" i="6"/>
  <c r="BD462" i="6"/>
  <c r="BP462" i="6"/>
  <c r="W463" i="6"/>
  <c r="BG463" i="6"/>
  <c r="BS463" i="6"/>
  <c r="Q465" i="6"/>
  <c r="BA465" i="6"/>
  <c r="BM465" i="6"/>
  <c r="T466" i="6"/>
  <c r="BD466" i="6"/>
  <c r="BP466" i="6"/>
  <c r="W467" i="6"/>
  <c r="BG467" i="6"/>
  <c r="BS467" i="6"/>
  <c r="Q469" i="6"/>
  <c r="BA469" i="6"/>
  <c r="BM469" i="6"/>
  <c r="T470" i="6"/>
  <c r="BD470" i="6"/>
  <c r="BP470" i="6"/>
  <c r="W471" i="6"/>
  <c r="BG471" i="6"/>
  <c r="BS471" i="6"/>
  <c r="Q473" i="6"/>
  <c r="BA473" i="6"/>
  <c r="BM473" i="6"/>
  <c r="T474" i="6"/>
  <c r="BD474" i="6"/>
  <c r="BP474" i="6"/>
  <c r="W475" i="6"/>
  <c r="BG475" i="6"/>
  <c r="BS475" i="6"/>
  <c r="Q477" i="6"/>
  <c r="BA477" i="6"/>
  <c r="BM477" i="6"/>
  <c r="T478" i="6"/>
  <c r="BD478" i="6"/>
  <c r="BP478" i="6"/>
  <c r="W479" i="6"/>
  <c r="BG479" i="6"/>
  <c r="BS479" i="6"/>
  <c r="Q481" i="6"/>
  <c r="BA481" i="6"/>
  <c r="BM481" i="6"/>
  <c r="T482" i="6"/>
  <c r="BD482" i="6"/>
  <c r="BP482" i="6"/>
  <c r="W483" i="6"/>
  <c r="BG483" i="6"/>
  <c r="BS483" i="6"/>
  <c r="Q485" i="6"/>
  <c r="BA485" i="6"/>
  <c r="BM485" i="6"/>
  <c r="U438" i="6"/>
  <c r="BE438" i="6"/>
  <c r="BQ438" i="6"/>
  <c r="O440" i="6"/>
  <c r="BK440" i="6"/>
  <c r="AY440" i="6"/>
  <c r="R441" i="6"/>
  <c r="BN441" i="6"/>
  <c r="BB441" i="6"/>
  <c r="U442" i="6"/>
  <c r="BQ442" i="6"/>
  <c r="BE442" i="6"/>
  <c r="O444" i="6"/>
  <c r="BK444" i="6"/>
  <c r="AY444" i="6"/>
  <c r="R445" i="6"/>
  <c r="BN445" i="6"/>
  <c r="BB445" i="6"/>
  <c r="U446" i="6"/>
  <c r="BQ446" i="6"/>
  <c r="BE446" i="6"/>
  <c r="O448" i="6"/>
  <c r="BK448" i="6"/>
  <c r="AY448" i="6"/>
  <c r="R449" i="6"/>
  <c r="BN449" i="6"/>
  <c r="BB449" i="6"/>
  <c r="U450" i="6"/>
  <c r="BQ450" i="6"/>
  <c r="BE450" i="6"/>
  <c r="O452" i="6"/>
  <c r="BK452" i="6"/>
  <c r="AY452" i="6"/>
  <c r="R453" i="6"/>
  <c r="BN453" i="6"/>
  <c r="BB453" i="6"/>
  <c r="U454" i="6"/>
  <c r="BQ454" i="6"/>
  <c r="BE454" i="6"/>
  <c r="O456" i="6"/>
  <c r="BK456" i="6"/>
  <c r="AY456" i="6"/>
  <c r="R457" i="6"/>
  <c r="BN457" i="6"/>
  <c r="BB457" i="6"/>
  <c r="U458" i="6"/>
  <c r="BQ458" i="6"/>
  <c r="BE458" i="6"/>
  <c r="O460" i="6"/>
  <c r="BK460" i="6"/>
  <c r="AY460" i="6"/>
  <c r="R461" i="6"/>
  <c r="BN461" i="6"/>
  <c r="BB461" i="6"/>
  <c r="U462" i="6"/>
  <c r="BQ462" i="6"/>
  <c r="BE462" i="6"/>
  <c r="O464" i="6"/>
  <c r="BK464" i="6"/>
  <c r="AY464" i="6"/>
  <c r="R465" i="6"/>
  <c r="BN465" i="6"/>
  <c r="BB465" i="6"/>
  <c r="U466" i="6"/>
  <c r="BQ466" i="6"/>
  <c r="BE466" i="6"/>
  <c r="O468" i="6"/>
  <c r="BK468" i="6"/>
  <c r="AY468" i="6"/>
  <c r="R469" i="6"/>
  <c r="BN469" i="6"/>
  <c r="BB469" i="6"/>
  <c r="U470" i="6"/>
  <c r="BQ470" i="6"/>
  <c r="BE470" i="6"/>
  <c r="O472" i="6"/>
  <c r="BK472" i="6"/>
  <c r="AY472" i="6"/>
  <c r="R473" i="6"/>
  <c r="BN473" i="6"/>
  <c r="BB473" i="6"/>
  <c r="U474" i="6"/>
  <c r="BQ474" i="6"/>
  <c r="BE474" i="6"/>
  <c r="O476" i="6"/>
  <c r="BK476" i="6"/>
  <c r="AY476" i="6"/>
  <c r="R477" i="6"/>
  <c r="BN477" i="6"/>
  <c r="BB477" i="6"/>
  <c r="U478" i="6"/>
  <c r="BQ478" i="6"/>
  <c r="BE478" i="6"/>
  <c r="O480" i="6"/>
  <c r="BK480" i="6"/>
  <c r="AY480" i="6"/>
  <c r="R481" i="6"/>
  <c r="BN481" i="6"/>
  <c r="BB481" i="6"/>
  <c r="U482" i="6"/>
  <c r="BQ482" i="6"/>
  <c r="BE482" i="6"/>
  <c r="O484" i="6"/>
  <c r="BK484" i="6"/>
  <c r="AY484" i="6"/>
  <c r="R485" i="6"/>
  <c r="BN485" i="6"/>
  <c r="BB485" i="6"/>
  <c r="V438" i="6"/>
  <c r="BF438" i="6"/>
  <c r="BR438" i="6"/>
  <c r="P440" i="6"/>
  <c r="BL440" i="6"/>
  <c r="AZ440" i="6"/>
  <c r="S441" i="6"/>
  <c r="BO441" i="6"/>
  <c r="BC441" i="6"/>
  <c r="V442" i="6"/>
  <c r="BR442" i="6"/>
  <c r="BF442" i="6"/>
  <c r="P444" i="6"/>
  <c r="BL444" i="6"/>
  <c r="AZ444" i="6"/>
  <c r="S445" i="6"/>
  <c r="BO445" i="6"/>
  <c r="BC445" i="6"/>
  <c r="V446" i="6"/>
  <c r="BR446" i="6"/>
  <c r="BF446" i="6"/>
  <c r="P448" i="6"/>
  <c r="BL448" i="6"/>
  <c r="AZ448" i="6"/>
  <c r="S449" i="6"/>
  <c r="BO449" i="6"/>
  <c r="BC449" i="6"/>
  <c r="V450" i="6"/>
  <c r="BR450" i="6"/>
  <c r="BF450" i="6"/>
  <c r="P452" i="6"/>
  <c r="BL452" i="6"/>
  <c r="AZ452" i="6"/>
  <c r="S453" i="6"/>
  <c r="BO453" i="6"/>
  <c r="BC453" i="6"/>
  <c r="V454" i="6"/>
  <c r="BR454" i="6"/>
  <c r="BF454" i="6"/>
  <c r="P456" i="6"/>
  <c r="BL456" i="6"/>
  <c r="AZ456" i="6"/>
  <c r="S457" i="6"/>
  <c r="BO457" i="6"/>
  <c r="BC457" i="6"/>
  <c r="V458" i="6"/>
  <c r="BR458" i="6"/>
  <c r="BF458" i="6"/>
  <c r="P460" i="6"/>
  <c r="BL460" i="6"/>
  <c r="AZ460" i="6"/>
  <c r="S461" i="6"/>
  <c r="BO461" i="6"/>
  <c r="BC461" i="6"/>
  <c r="V462" i="6"/>
  <c r="BR462" i="6"/>
  <c r="BF462" i="6"/>
  <c r="P464" i="6"/>
  <c r="BL464" i="6"/>
  <c r="AZ464" i="6"/>
  <c r="S465" i="6"/>
  <c r="BO465" i="6"/>
  <c r="BC465" i="6"/>
  <c r="V466" i="6"/>
  <c r="BR466" i="6"/>
  <c r="BF466" i="6"/>
  <c r="P468" i="6"/>
  <c r="BL468" i="6"/>
  <c r="AZ468" i="6"/>
  <c r="S469" i="6"/>
  <c r="BO469" i="6"/>
  <c r="BC469" i="6"/>
  <c r="V470" i="6"/>
  <c r="BR470" i="6"/>
  <c r="BF470" i="6"/>
  <c r="P472" i="6"/>
  <c r="BL472" i="6"/>
  <c r="AZ472" i="6"/>
  <c r="S473" i="6"/>
  <c r="BO473" i="6"/>
  <c r="BC473" i="6"/>
  <c r="V474" i="6"/>
  <c r="BR474" i="6"/>
  <c r="BF474" i="6"/>
  <c r="P476" i="6"/>
  <c r="BL476" i="6"/>
  <c r="AZ476" i="6"/>
  <c r="S477" i="6"/>
  <c r="BO477" i="6"/>
  <c r="BC477" i="6"/>
  <c r="V478" i="6"/>
  <c r="BR478" i="6"/>
  <c r="BF478" i="6"/>
  <c r="P480" i="6"/>
  <c r="BL480" i="6"/>
  <c r="AZ480" i="6"/>
  <c r="S481" i="6"/>
  <c r="BO481" i="6"/>
  <c r="BC481" i="6"/>
  <c r="V482" i="6"/>
  <c r="BR482" i="6"/>
  <c r="BF482" i="6"/>
  <c r="P484" i="6"/>
  <c r="BL484" i="6"/>
  <c r="AZ484" i="6"/>
  <c r="S485" i="6"/>
  <c r="BO485" i="6"/>
  <c r="BC485" i="6"/>
  <c r="W438" i="6"/>
  <c r="BG438" i="6"/>
  <c r="BS438" i="6"/>
  <c r="Q440" i="6"/>
  <c r="BM440" i="6"/>
  <c r="BA440" i="6"/>
  <c r="T441" i="6"/>
  <c r="BP441" i="6"/>
  <c r="BD441" i="6"/>
  <c r="W442" i="6"/>
  <c r="BS442" i="6"/>
  <c r="BG442" i="6"/>
  <c r="Q444" i="6"/>
  <c r="BM444" i="6"/>
  <c r="BA444" i="6"/>
  <c r="T445" i="6"/>
  <c r="BP445" i="6"/>
  <c r="BD445" i="6"/>
  <c r="W446" i="6"/>
  <c r="BS446" i="6"/>
  <c r="BG446" i="6"/>
  <c r="Q448" i="6"/>
  <c r="BM448" i="6"/>
  <c r="BA448" i="6"/>
  <c r="T449" i="6"/>
  <c r="BP449" i="6"/>
  <c r="BD449" i="6"/>
  <c r="W450" i="6"/>
  <c r="BS450" i="6"/>
  <c r="BG450" i="6"/>
  <c r="Q452" i="6"/>
  <c r="BM452" i="6"/>
  <c r="BA452" i="6"/>
  <c r="T453" i="6"/>
  <c r="BP453" i="6"/>
  <c r="BD453" i="6"/>
  <c r="W454" i="6"/>
  <c r="BS454" i="6"/>
  <c r="BG454" i="6"/>
  <c r="Q456" i="6"/>
  <c r="BM456" i="6"/>
  <c r="BA456" i="6"/>
  <c r="T457" i="6"/>
  <c r="BP457" i="6"/>
  <c r="BD457" i="6"/>
  <c r="W458" i="6"/>
  <c r="BS458" i="6"/>
  <c r="BG458" i="6"/>
  <c r="Q460" i="6"/>
  <c r="BM460" i="6"/>
  <c r="BA460" i="6"/>
  <c r="T461" i="6"/>
  <c r="BP461" i="6"/>
  <c r="BD461" i="6"/>
  <c r="W462" i="6"/>
  <c r="BS462" i="6"/>
  <c r="BG462" i="6"/>
  <c r="Q464" i="6"/>
  <c r="BM464" i="6"/>
  <c r="BA464" i="6"/>
  <c r="T465" i="6"/>
  <c r="BP465" i="6"/>
  <c r="BD465" i="6"/>
  <c r="W466" i="6"/>
  <c r="BS466" i="6"/>
  <c r="BG466" i="6"/>
  <c r="Q468" i="6"/>
  <c r="BM468" i="6"/>
  <c r="BA468" i="6"/>
  <c r="T469" i="6"/>
  <c r="BP469" i="6"/>
  <c r="BD469" i="6"/>
  <c r="W470" i="6"/>
  <c r="BS470" i="6"/>
  <c r="BG470" i="6"/>
  <c r="Q472" i="6"/>
  <c r="BM472" i="6"/>
  <c r="BA472" i="6"/>
  <c r="T473" i="6"/>
  <c r="BP473" i="6"/>
  <c r="BD473" i="6"/>
  <c r="W474" i="6"/>
  <c r="BS474" i="6"/>
  <c r="BG474" i="6"/>
  <c r="Q476" i="6"/>
  <c r="BM476" i="6"/>
  <c r="BA476" i="6"/>
  <c r="T477" i="6"/>
  <c r="BP477" i="6"/>
  <c r="BD477" i="6"/>
  <c r="W478" i="6"/>
  <c r="BS478" i="6"/>
  <c r="BG478" i="6"/>
  <c r="Q480" i="6"/>
  <c r="BM480" i="6"/>
  <c r="BA480" i="6"/>
  <c r="T481" i="6"/>
  <c r="BP481" i="6"/>
  <c r="BD481" i="6"/>
  <c r="W482" i="6"/>
  <c r="BS482" i="6"/>
  <c r="BG482" i="6"/>
  <c r="Q484" i="6"/>
  <c r="BM484" i="6"/>
  <c r="BA484" i="6"/>
  <c r="T485" i="6"/>
  <c r="BP485" i="6"/>
  <c r="BD485" i="6"/>
  <c r="O439" i="6"/>
  <c r="BK439" i="6"/>
  <c r="AY439" i="6"/>
  <c r="R440" i="6"/>
  <c r="BN440" i="6"/>
  <c r="BB440" i="6"/>
  <c r="U441" i="6"/>
  <c r="BQ441" i="6"/>
  <c r="BE441" i="6"/>
  <c r="O443" i="6"/>
  <c r="BK443" i="6"/>
  <c r="AY443" i="6"/>
  <c r="R444" i="6"/>
  <c r="BN444" i="6"/>
  <c r="BB444" i="6"/>
  <c r="U445" i="6"/>
  <c r="BQ445" i="6"/>
  <c r="BE445" i="6"/>
  <c r="O447" i="6"/>
  <c r="BK447" i="6"/>
  <c r="AY447" i="6"/>
  <c r="R448" i="6"/>
  <c r="BN448" i="6"/>
  <c r="BB448" i="6"/>
  <c r="U449" i="6"/>
  <c r="BQ449" i="6"/>
  <c r="BE449" i="6"/>
  <c r="O451" i="6"/>
  <c r="BK451" i="6"/>
  <c r="AY451" i="6"/>
  <c r="R452" i="6"/>
  <c r="BN452" i="6"/>
  <c r="BB452" i="6"/>
  <c r="U453" i="6"/>
  <c r="BQ453" i="6"/>
  <c r="BE453" i="6"/>
  <c r="O455" i="6"/>
  <c r="BK455" i="6"/>
  <c r="AY455" i="6"/>
  <c r="R456" i="6"/>
  <c r="BN456" i="6"/>
  <c r="BB456" i="6"/>
  <c r="U457" i="6"/>
  <c r="BQ457" i="6"/>
  <c r="BE457" i="6"/>
  <c r="O459" i="6"/>
  <c r="BK459" i="6"/>
  <c r="AY459" i="6"/>
  <c r="R460" i="6"/>
  <c r="BN460" i="6"/>
  <c r="BB460" i="6"/>
  <c r="U461" i="6"/>
  <c r="BQ461" i="6"/>
  <c r="BE461" i="6"/>
  <c r="O463" i="6"/>
  <c r="BK463" i="6"/>
  <c r="AY463" i="6"/>
  <c r="R464" i="6"/>
  <c r="BN464" i="6"/>
  <c r="BB464" i="6"/>
  <c r="U465" i="6"/>
  <c r="BQ465" i="6"/>
  <c r="BE465" i="6"/>
  <c r="O467" i="6"/>
  <c r="BK467" i="6"/>
  <c r="AY467" i="6"/>
  <c r="R468" i="6"/>
  <c r="BN468" i="6"/>
  <c r="BB468" i="6"/>
  <c r="U469" i="6"/>
  <c r="BQ469" i="6"/>
  <c r="BE469" i="6"/>
  <c r="O471" i="6"/>
  <c r="BK471" i="6"/>
  <c r="AY471" i="6"/>
  <c r="R472" i="6"/>
  <c r="BN472" i="6"/>
  <c r="BB472" i="6"/>
  <c r="U473" i="6"/>
  <c r="BQ473" i="6"/>
  <c r="BE473" i="6"/>
  <c r="O475" i="6"/>
  <c r="BK475" i="6"/>
  <c r="AY475" i="6"/>
  <c r="R476" i="6"/>
  <c r="BN476" i="6"/>
  <c r="BB476" i="6"/>
  <c r="U477" i="6"/>
  <c r="BQ477" i="6"/>
  <c r="BE477" i="6"/>
  <c r="O479" i="6"/>
  <c r="BK479" i="6"/>
  <c r="AY479" i="6"/>
  <c r="R480" i="6"/>
  <c r="BN480" i="6"/>
  <c r="BB480" i="6"/>
  <c r="U481" i="6"/>
  <c r="BQ481" i="6"/>
  <c r="BE481" i="6"/>
  <c r="O483" i="6"/>
  <c r="BK483" i="6"/>
  <c r="AY483" i="6"/>
  <c r="R484" i="6"/>
  <c r="BN484" i="6"/>
  <c r="BB484" i="6"/>
  <c r="U485" i="6"/>
  <c r="BQ485" i="6"/>
  <c r="BE485" i="6"/>
  <c r="P439" i="6"/>
  <c r="AZ439" i="6"/>
  <c r="BL439" i="6"/>
  <c r="S440" i="6"/>
  <c r="BC440" i="6"/>
  <c r="BO440" i="6"/>
  <c r="V441" i="6"/>
  <c r="BF441" i="6"/>
  <c r="BR441" i="6"/>
  <c r="P443" i="6"/>
  <c r="AZ443" i="6"/>
  <c r="BL443" i="6"/>
  <c r="S444" i="6"/>
  <c r="BC444" i="6"/>
  <c r="BO444" i="6"/>
  <c r="V445" i="6"/>
  <c r="BF445" i="6"/>
  <c r="BR445" i="6"/>
  <c r="P447" i="6"/>
  <c r="AZ447" i="6"/>
  <c r="BL447" i="6"/>
  <c r="S448" i="6"/>
  <c r="BC448" i="6"/>
  <c r="BO448" i="6"/>
  <c r="V449" i="6"/>
  <c r="BF449" i="6"/>
  <c r="BR449" i="6"/>
  <c r="P451" i="6"/>
  <c r="AZ451" i="6"/>
  <c r="BL451" i="6"/>
  <c r="S452" i="6"/>
  <c r="BC452" i="6"/>
  <c r="BO452" i="6"/>
  <c r="V453" i="6"/>
  <c r="BF453" i="6"/>
  <c r="BR453" i="6"/>
  <c r="P455" i="6"/>
  <c r="AZ455" i="6"/>
  <c r="BL455" i="6"/>
  <c r="S456" i="6"/>
  <c r="BC456" i="6"/>
  <c r="BO456" i="6"/>
  <c r="V457" i="6"/>
  <c r="BF457" i="6"/>
  <c r="BR457" i="6"/>
  <c r="P459" i="6"/>
  <c r="AZ459" i="6"/>
  <c r="BL459" i="6"/>
  <c r="S460" i="6"/>
  <c r="BC460" i="6"/>
  <c r="BO460" i="6"/>
  <c r="V461" i="6"/>
  <c r="BF461" i="6"/>
  <c r="BR461" i="6"/>
  <c r="P463" i="6"/>
  <c r="AZ463" i="6"/>
  <c r="BL463" i="6"/>
  <c r="S464" i="6"/>
  <c r="BC464" i="6"/>
  <c r="BO464" i="6"/>
  <c r="V465" i="6"/>
  <c r="BF465" i="6"/>
  <c r="BR465" i="6"/>
  <c r="P467" i="6"/>
  <c r="AZ467" i="6"/>
  <c r="BL467" i="6"/>
  <c r="S468" i="6"/>
  <c r="BC468" i="6"/>
  <c r="BO468" i="6"/>
  <c r="V469" i="6"/>
  <c r="BF469" i="6"/>
  <c r="BR469" i="6"/>
  <c r="P471" i="6"/>
  <c r="AZ471" i="6"/>
  <c r="BL471" i="6"/>
  <c r="S472" i="6"/>
  <c r="BC472" i="6"/>
  <c r="BO472" i="6"/>
  <c r="V473" i="6"/>
  <c r="BF473" i="6"/>
  <c r="BR473" i="6"/>
  <c r="P475" i="6"/>
  <c r="AZ475" i="6"/>
  <c r="BL475" i="6"/>
  <c r="S476" i="6"/>
  <c r="BC476" i="6"/>
  <c r="BO476" i="6"/>
  <c r="V477" i="6"/>
  <c r="BF477" i="6"/>
  <c r="BR477" i="6"/>
  <c r="P479" i="6"/>
  <c r="AZ479" i="6"/>
  <c r="BL479" i="6"/>
  <c r="S480" i="6"/>
  <c r="BC480" i="6"/>
  <c r="BO480" i="6"/>
  <c r="V481" i="6"/>
  <c r="BF481" i="6"/>
  <c r="BR481" i="6"/>
  <c r="P483" i="6"/>
  <c r="AZ483" i="6"/>
  <c r="BL483" i="6"/>
  <c r="S484" i="6"/>
  <c r="BC484" i="6"/>
  <c r="BO484" i="6"/>
  <c r="V485" i="6"/>
  <c r="BF485" i="6"/>
  <c r="BR485" i="6"/>
  <c r="O428" i="6"/>
  <c r="AY428" i="6"/>
  <c r="BK428" i="6"/>
  <c r="P384" i="6"/>
  <c r="BL384" i="6"/>
  <c r="AZ384" i="6"/>
  <c r="S385" i="6"/>
  <c r="BO385" i="6"/>
  <c r="BC385" i="6"/>
  <c r="V386" i="6"/>
  <c r="BR386" i="6"/>
  <c r="BF386" i="6"/>
  <c r="P388" i="6"/>
  <c r="BL388" i="6"/>
  <c r="AZ388" i="6"/>
  <c r="S389" i="6"/>
  <c r="BO389" i="6"/>
  <c r="BC389" i="6"/>
  <c r="V390" i="6"/>
  <c r="BR390" i="6"/>
  <c r="BF390" i="6"/>
  <c r="P392" i="6"/>
  <c r="BL392" i="6"/>
  <c r="AZ392" i="6"/>
  <c r="S393" i="6"/>
  <c r="BO393" i="6"/>
  <c r="BC393" i="6"/>
  <c r="V394" i="6"/>
  <c r="BR394" i="6"/>
  <c r="BF394" i="6"/>
  <c r="P396" i="6"/>
  <c r="BL396" i="6"/>
  <c r="AZ396" i="6"/>
  <c r="S397" i="6"/>
  <c r="BO397" i="6"/>
  <c r="BC397" i="6"/>
  <c r="V398" i="6"/>
  <c r="BR398" i="6"/>
  <c r="BF398" i="6"/>
  <c r="P400" i="6"/>
  <c r="BL400" i="6"/>
  <c r="AZ400" i="6"/>
  <c r="S401" i="6"/>
  <c r="BO401" i="6"/>
  <c r="BC401" i="6"/>
  <c r="V402" i="6"/>
  <c r="BR402" i="6"/>
  <c r="BF402" i="6"/>
  <c r="P404" i="6"/>
  <c r="BL404" i="6"/>
  <c r="AZ404" i="6"/>
  <c r="S405" i="6"/>
  <c r="BO405" i="6"/>
  <c r="BC405" i="6"/>
  <c r="V406" i="6"/>
  <c r="BR406" i="6"/>
  <c r="BF406" i="6"/>
  <c r="P408" i="6"/>
  <c r="BL408" i="6"/>
  <c r="AZ408" i="6"/>
  <c r="S409" i="6"/>
  <c r="BO409" i="6"/>
  <c r="BC409" i="6"/>
  <c r="V410" i="6"/>
  <c r="BR410" i="6"/>
  <c r="BF410" i="6"/>
  <c r="P412" i="6"/>
  <c r="BL412" i="6"/>
  <c r="AZ412" i="6"/>
  <c r="S413" i="6"/>
  <c r="BO413" i="6"/>
  <c r="BC413" i="6"/>
  <c r="V414" i="6"/>
  <c r="BR414" i="6"/>
  <c r="BF414" i="6"/>
  <c r="P416" i="6"/>
  <c r="BL416" i="6"/>
  <c r="AZ416" i="6"/>
  <c r="S417" i="6"/>
  <c r="BO417" i="6"/>
  <c r="BC417" i="6"/>
  <c r="V418" i="6"/>
  <c r="BR418" i="6"/>
  <c r="BF418" i="6"/>
  <c r="P420" i="6"/>
  <c r="BL420" i="6"/>
  <c r="AZ420" i="6"/>
  <c r="S421" i="6"/>
  <c r="BO421" i="6"/>
  <c r="BC421" i="6"/>
  <c r="V422" i="6"/>
  <c r="BR422" i="6"/>
  <c r="BF422" i="6"/>
  <c r="P424" i="6"/>
  <c r="BL424" i="6"/>
  <c r="AZ424" i="6"/>
  <c r="S425" i="6"/>
  <c r="BO425" i="6"/>
  <c r="BC425" i="6"/>
  <c r="V426" i="6"/>
  <c r="BR426" i="6"/>
  <c r="BF426" i="6"/>
  <c r="P428" i="6"/>
  <c r="BL428" i="6"/>
  <c r="AZ428" i="6"/>
  <c r="S429" i="6"/>
  <c r="BO429" i="6"/>
  <c r="BC429" i="6"/>
  <c r="V430" i="6"/>
  <c r="BR430" i="6"/>
  <c r="BF430" i="6"/>
  <c r="R385" i="6"/>
  <c r="BB385" i="6"/>
  <c r="BN385" i="6"/>
  <c r="O388" i="6"/>
  <c r="AY388" i="6"/>
  <c r="BK388" i="6"/>
  <c r="O392" i="6"/>
  <c r="AY392" i="6"/>
  <c r="BK392" i="6"/>
  <c r="U394" i="6"/>
  <c r="BE394" i="6"/>
  <c r="BQ394" i="6"/>
  <c r="R397" i="6"/>
  <c r="BB397" i="6"/>
  <c r="BN397" i="6"/>
  <c r="R401" i="6"/>
  <c r="BB401" i="6"/>
  <c r="BN401" i="6"/>
  <c r="R405" i="6"/>
  <c r="BB405" i="6"/>
  <c r="BN405" i="6"/>
  <c r="R409" i="6"/>
  <c r="BB409" i="6"/>
  <c r="BN409" i="6"/>
  <c r="O412" i="6"/>
  <c r="AY412" i="6"/>
  <c r="BK412" i="6"/>
  <c r="O416" i="6"/>
  <c r="AY416" i="6"/>
  <c r="BK416" i="6"/>
  <c r="U418" i="6"/>
  <c r="BE418" i="6"/>
  <c r="BQ418" i="6"/>
  <c r="U422" i="6"/>
  <c r="BE422" i="6"/>
  <c r="BQ422" i="6"/>
  <c r="U426" i="6"/>
  <c r="BE426" i="6"/>
  <c r="BQ426" i="6"/>
  <c r="U430" i="6"/>
  <c r="BE430" i="6"/>
  <c r="BQ430" i="6"/>
  <c r="Q384" i="6"/>
  <c r="BM384" i="6"/>
  <c r="BA384" i="6"/>
  <c r="T385" i="6"/>
  <c r="BP385" i="6"/>
  <c r="BD385" i="6"/>
  <c r="W386" i="6"/>
  <c r="BS386" i="6"/>
  <c r="BG386" i="6"/>
  <c r="Q388" i="6"/>
  <c r="BM388" i="6"/>
  <c r="BA388" i="6"/>
  <c r="T389" i="6"/>
  <c r="BP389" i="6"/>
  <c r="BD389" i="6"/>
  <c r="W390" i="6"/>
  <c r="BS390" i="6"/>
  <c r="BG390" i="6"/>
  <c r="Q392" i="6"/>
  <c r="BM392" i="6"/>
  <c r="BA392" i="6"/>
  <c r="T393" i="6"/>
  <c r="BP393" i="6"/>
  <c r="BD393" i="6"/>
  <c r="W394" i="6"/>
  <c r="BS394" i="6"/>
  <c r="BG394" i="6"/>
  <c r="Q396" i="6"/>
  <c r="BM396" i="6"/>
  <c r="BA396" i="6"/>
  <c r="T397" i="6"/>
  <c r="BP397" i="6"/>
  <c r="BD397" i="6"/>
  <c r="W398" i="6"/>
  <c r="BS398" i="6"/>
  <c r="BG398" i="6"/>
  <c r="Q400" i="6"/>
  <c r="BM400" i="6"/>
  <c r="BA400" i="6"/>
  <c r="T401" i="6"/>
  <c r="BP401" i="6"/>
  <c r="BD401" i="6"/>
  <c r="W402" i="6"/>
  <c r="BS402" i="6"/>
  <c r="BG402" i="6"/>
  <c r="Q404" i="6"/>
  <c r="BM404" i="6"/>
  <c r="BA404" i="6"/>
  <c r="T405" i="6"/>
  <c r="BP405" i="6"/>
  <c r="BD405" i="6"/>
  <c r="W406" i="6"/>
  <c r="BS406" i="6"/>
  <c r="BG406" i="6"/>
  <c r="Q408" i="6"/>
  <c r="BM408" i="6"/>
  <c r="BA408" i="6"/>
  <c r="T409" i="6"/>
  <c r="BP409" i="6"/>
  <c r="BD409" i="6"/>
  <c r="W410" i="6"/>
  <c r="BS410" i="6"/>
  <c r="BG410" i="6"/>
  <c r="Q412" i="6"/>
  <c r="BM412" i="6"/>
  <c r="BA412" i="6"/>
  <c r="T413" i="6"/>
  <c r="BP413" i="6"/>
  <c r="BD413" i="6"/>
  <c r="W414" i="6"/>
  <c r="BS414" i="6"/>
  <c r="BG414" i="6"/>
  <c r="Q416" i="6"/>
  <c r="BM416" i="6"/>
  <c r="BA416" i="6"/>
  <c r="T417" i="6"/>
  <c r="BP417" i="6"/>
  <c r="BD417" i="6"/>
  <c r="W418" i="6"/>
  <c r="BS418" i="6"/>
  <c r="BG418" i="6"/>
  <c r="Q420" i="6"/>
  <c r="BM420" i="6"/>
  <c r="BA420" i="6"/>
  <c r="T421" i="6"/>
  <c r="BP421" i="6"/>
  <c r="BD421" i="6"/>
  <c r="W422" i="6"/>
  <c r="BS422" i="6"/>
  <c r="BG422" i="6"/>
  <c r="Q424" i="6"/>
  <c r="BM424" i="6"/>
  <c r="BA424" i="6"/>
  <c r="T425" i="6"/>
  <c r="BP425" i="6"/>
  <c r="BD425" i="6"/>
  <c r="W426" i="6"/>
  <c r="BS426" i="6"/>
  <c r="BG426" i="6"/>
  <c r="Q428" i="6"/>
  <c r="BM428" i="6"/>
  <c r="BA428" i="6"/>
  <c r="T429" i="6"/>
  <c r="BP429" i="6"/>
  <c r="BD429" i="6"/>
  <c r="W430" i="6"/>
  <c r="BS430" i="6"/>
  <c r="BG430" i="6"/>
  <c r="U402" i="6"/>
  <c r="BE402" i="6"/>
  <c r="BQ402" i="6"/>
  <c r="O424" i="6"/>
  <c r="AY424" i="6"/>
  <c r="BK424" i="6"/>
  <c r="R384" i="6"/>
  <c r="BB384" i="6"/>
  <c r="BN384" i="6"/>
  <c r="U385" i="6"/>
  <c r="BQ385" i="6"/>
  <c r="BE385" i="6"/>
  <c r="O387" i="6"/>
  <c r="BK387" i="6"/>
  <c r="AY387" i="6"/>
  <c r="R388" i="6"/>
  <c r="BN388" i="6"/>
  <c r="BB388" i="6"/>
  <c r="U389" i="6"/>
  <c r="BQ389" i="6"/>
  <c r="BE389" i="6"/>
  <c r="O391" i="6"/>
  <c r="BK391" i="6"/>
  <c r="AY391" i="6"/>
  <c r="R392" i="6"/>
  <c r="BN392" i="6"/>
  <c r="BB392" i="6"/>
  <c r="U393" i="6"/>
  <c r="BQ393" i="6"/>
  <c r="BE393" i="6"/>
  <c r="O395" i="6"/>
  <c r="BK395" i="6"/>
  <c r="AY395" i="6"/>
  <c r="R396" i="6"/>
  <c r="BN396" i="6"/>
  <c r="BB396" i="6"/>
  <c r="U397" i="6"/>
  <c r="BQ397" i="6"/>
  <c r="BE397" i="6"/>
  <c r="O399" i="6"/>
  <c r="BK399" i="6"/>
  <c r="AY399" i="6"/>
  <c r="R400" i="6"/>
  <c r="BN400" i="6"/>
  <c r="BB400" i="6"/>
  <c r="U401" i="6"/>
  <c r="BQ401" i="6"/>
  <c r="BE401" i="6"/>
  <c r="O403" i="6"/>
  <c r="BK403" i="6"/>
  <c r="AY403" i="6"/>
  <c r="R404" i="6"/>
  <c r="BN404" i="6"/>
  <c r="BB404" i="6"/>
  <c r="U405" i="6"/>
  <c r="BQ405" i="6"/>
  <c r="BE405" i="6"/>
  <c r="O407" i="6"/>
  <c r="BK407" i="6"/>
  <c r="AY407" i="6"/>
  <c r="R408" i="6"/>
  <c r="BN408" i="6"/>
  <c r="BB408" i="6"/>
  <c r="U409" i="6"/>
  <c r="BQ409" i="6"/>
  <c r="BE409" i="6"/>
  <c r="O411" i="6"/>
  <c r="BK411" i="6"/>
  <c r="AY411" i="6"/>
  <c r="R412" i="6"/>
  <c r="BN412" i="6"/>
  <c r="BB412" i="6"/>
  <c r="U413" i="6"/>
  <c r="BQ413" i="6"/>
  <c r="BE413" i="6"/>
  <c r="O415" i="6"/>
  <c r="BK415" i="6"/>
  <c r="AY415" i="6"/>
  <c r="R416" i="6"/>
  <c r="BN416" i="6"/>
  <c r="BB416" i="6"/>
  <c r="U417" i="6"/>
  <c r="BQ417" i="6"/>
  <c r="BE417" i="6"/>
  <c r="O419" i="6"/>
  <c r="BK419" i="6"/>
  <c r="AY419" i="6"/>
  <c r="R420" i="6"/>
  <c r="BN420" i="6"/>
  <c r="BB420" i="6"/>
  <c r="U421" i="6"/>
  <c r="BQ421" i="6"/>
  <c r="BE421" i="6"/>
  <c r="O423" i="6"/>
  <c r="BK423" i="6"/>
  <c r="AY423" i="6"/>
  <c r="R424" i="6"/>
  <c r="BN424" i="6"/>
  <c r="BB424" i="6"/>
  <c r="U425" i="6"/>
  <c r="BQ425" i="6"/>
  <c r="BE425" i="6"/>
  <c r="O427" i="6"/>
  <c r="BK427" i="6"/>
  <c r="AY427" i="6"/>
  <c r="R428" i="6"/>
  <c r="BN428" i="6"/>
  <c r="BB428" i="6"/>
  <c r="U429" i="6"/>
  <c r="BQ429" i="6"/>
  <c r="BE429" i="6"/>
  <c r="O431" i="6"/>
  <c r="BK431" i="6"/>
  <c r="AY431" i="6"/>
  <c r="U386" i="6"/>
  <c r="BE386" i="6"/>
  <c r="BQ386" i="6"/>
  <c r="R389" i="6"/>
  <c r="BB389" i="6"/>
  <c r="BN389" i="6"/>
  <c r="R393" i="6"/>
  <c r="BB393" i="6"/>
  <c r="BN393" i="6"/>
  <c r="O396" i="6"/>
  <c r="AY396" i="6"/>
  <c r="BK396" i="6"/>
  <c r="O400" i="6"/>
  <c r="AY400" i="6"/>
  <c r="BK400" i="6"/>
  <c r="O404" i="6"/>
  <c r="AY404" i="6"/>
  <c r="BK404" i="6"/>
  <c r="O408" i="6"/>
  <c r="AY408" i="6"/>
  <c r="BK408" i="6"/>
  <c r="U410" i="6"/>
  <c r="BE410" i="6"/>
  <c r="BQ410" i="6"/>
  <c r="R413" i="6"/>
  <c r="BB413" i="6"/>
  <c r="BN413" i="6"/>
  <c r="R417" i="6"/>
  <c r="BB417" i="6"/>
  <c r="BN417" i="6"/>
  <c r="O420" i="6"/>
  <c r="AY420" i="6"/>
  <c r="BK420" i="6"/>
  <c r="R425" i="6"/>
  <c r="BB425" i="6"/>
  <c r="BN425" i="6"/>
  <c r="R429" i="6"/>
  <c r="BB429" i="6"/>
  <c r="BN429" i="6"/>
  <c r="S384" i="6"/>
  <c r="BC384" i="6"/>
  <c r="BO384" i="6"/>
  <c r="V385" i="6"/>
  <c r="BF385" i="6"/>
  <c r="BR385" i="6"/>
  <c r="P387" i="6"/>
  <c r="AZ387" i="6"/>
  <c r="BL387" i="6"/>
  <c r="S388" i="6"/>
  <c r="BC388" i="6"/>
  <c r="BO388" i="6"/>
  <c r="V389" i="6"/>
  <c r="BF389" i="6"/>
  <c r="BR389" i="6"/>
  <c r="P391" i="6"/>
  <c r="AZ391" i="6"/>
  <c r="BL391" i="6"/>
  <c r="S392" i="6"/>
  <c r="BC392" i="6"/>
  <c r="BO392" i="6"/>
  <c r="V393" i="6"/>
  <c r="BF393" i="6"/>
  <c r="BR393" i="6"/>
  <c r="P395" i="6"/>
  <c r="AZ395" i="6"/>
  <c r="BL395" i="6"/>
  <c r="S396" i="6"/>
  <c r="BC396" i="6"/>
  <c r="BO396" i="6"/>
  <c r="V397" i="6"/>
  <c r="BF397" i="6"/>
  <c r="BR397" i="6"/>
  <c r="P399" i="6"/>
  <c r="AZ399" i="6"/>
  <c r="BL399" i="6"/>
  <c r="S400" i="6"/>
  <c r="BC400" i="6"/>
  <c r="BO400" i="6"/>
  <c r="V401" i="6"/>
  <c r="BF401" i="6"/>
  <c r="BR401" i="6"/>
  <c r="P403" i="6"/>
  <c r="AZ403" i="6"/>
  <c r="BL403" i="6"/>
  <c r="S404" i="6"/>
  <c r="BC404" i="6"/>
  <c r="BO404" i="6"/>
  <c r="V405" i="6"/>
  <c r="BF405" i="6"/>
  <c r="BR405" i="6"/>
  <c r="P407" i="6"/>
  <c r="AZ407" i="6"/>
  <c r="BL407" i="6"/>
  <c r="S408" i="6"/>
  <c r="BC408" i="6"/>
  <c r="BO408" i="6"/>
  <c r="V409" i="6"/>
  <c r="BF409" i="6"/>
  <c r="BR409" i="6"/>
  <c r="P411" i="6"/>
  <c r="AZ411" i="6"/>
  <c r="BL411" i="6"/>
  <c r="S412" i="6"/>
  <c r="BC412" i="6"/>
  <c r="BO412" i="6"/>
  <c r="V413" i="6"/>
  <c r="BF413" i="6"/>
  <c r="BR413" i="6"/>
  <c r="P415" i="6"/>
  <c r="AZ415" i="6"/>
  <c r="BL415" i="6"/>
  <c r="S416" i="6"/>
  <c r="BC416" i="6"/>
  <c r="BO416" i="6"/>
  <c r="V417" i="6"/>
  <c r="BF417" i="6"/>
  <c r="BR417" i="6"/>
  <c r="P419" i="6"/>
  <c r="AZ419" i="6"/>
  <c r="BL419" i="6"/>
  <c r="S420" i="6"/>
  <c r="BC420" i="6"/>
  <c r="BO420" i="6"/>
  <c r="V421" i="6"/>
  <c r="BF421" i="6"/>
  <c r="BR421" i="6"/>
  <c r="P423" i="6"/>
  <c r="AZ423" i="6"/>
  <c r="BL423" i="6"/>
  <c r="S424" i="6"/>
  <c r="BC424" i="6"/>
  <c r="BO424" i="6"/>
  <c r="V425" i="6"/>
  <c r="BF425" i="6"/>
  <c r="BR425" i="6"/>
  <c r="P427" i="6"/>
  <c r="AZ427" i="6"/>
  <c r="BL427" i="6"/>
  <c r="S428" i="6"/>
  <c r="BC428" i="6"/>
  <c r="BO428" i="6"/>
  <c r="V429" i="6"/>
  <c r="BF429" i="6"/>
  <c r="BR429" i="6"/>
  <c r="P431" i="6"/>
  <c r="AZ431" i="6"/>
  <c r="BL431" i="6"/>
  <c r="R421" i="6"/>
  <c r="BB421" i="6"/>
  <c r="BN421" i="6"/>
  <c r="T384" i="6"/>
  <c r="BD384" i="6"/>
  <c r="BP384" i="6"/>
  <c r="W385" i="6"/>
  <c r="BG385" i="6"/>
  <c r="BS385" i="6"/>
  <c r="Q387" i="6"/>
  <c r="BA387" i="6"/>
  <c r="BM387" i="6"/>
  <c r="T388" i="6"/>
  <c r="BD388" i="6"/>
  <c r="BP388" i="6"/>
  <c r="W389" i="6"/>
  <c r="BG389" i="6"/>
  <c r="BS389" i="6"/>
  <c r="Q391" i="6"/>
  <c r="BA391" i="6"/>
  <c r="BM391" i="6"/>
  <c r="T392" i="6"/>
  <c r="BD392" i="6"/>
  <c r="BP392" i="6"/>
  <c r="W393" i="6"/>
  <c r="BG393" i="6"/>
  <c r="BS393" i="6"/>
  <c r="Q395" i="6"/>
  <c r="BA395" i="6"/>
  <c r="BM395" i="6"/>
  <c r="T396" i="6"/>
  <c r="BD396" i="6"/>
  <c r="BP396" i="6"/>
  <c r="W397" i="6"/>
  <c r="BG397" i="6"/>
  <c r="BS397" i="6"/>
  <c r="Q399" i="6"/>
  <c r="BA399" i="6"/>
  <c r="BM399" i="6"/>
  <c r="T400" i="6"/>
  <c r="BD400" i="6"/>
  <c r="BP400" i="6"/>
  <c r="W401" i="6"/>
  <c r="BG401" i="6"/>
  <c r="BS401" i="6"/>
  <c r="Q403" i="6"/>
  <c r="BM403" i="6"/>
  <c r="BA403" i="6"/>
  <c r="T404" i="6"/>
  <c r="BD404" i="6"/>
  <c r="BP404" i="6"/>
  <c r="W405" i="6"/>
  <c r="BS405" i="6"/>
  <c r="BG405" i="6"/>
  <c r="Q407" i="6"/>
  <c r="BA407" i="6"/>
  <c r="BM407" i="6"/>
  <c r="T408" i="6"/>
  <c r="BP408" i="6"/>
  <c r="BD408" i="6"/>
  <c r="W409" i="6"/>
  <c r="BS409" i="6"/>
  <c r="BG409" i="6"/>
  <c r="Q411" i="6"/>
  <c r="BA411" i="6"/>
  <c r="BM411" i="6"/>
  <c r="T412" i="6"/>
  <c r="BD412" i="6"/>
  <c r="BP412" i="6"/>
  <c r="W413" i="6"/>
  <c r="BG413" i="6"/>
  <c r="BS413" i="6"/>
  <c r="Q415" i="6"/>
  <c r="BM415" i="6"/>
  <c r="BA415" i="6"/>
  <c r="T416" i="6"/>
  <c r="BP416" i="6"/>
  <c r="BD416" i="6"/>
  <c r="W417" i="6"/>
  <c r="BG417" i="6"/>
  <c r="BS417" i="6"/>
  <c r="Q419" i="6"/>
  <c r="BA419" i="6"/>
  <c r="BM419" i="6"/>
  <c r="T420" i="6"/>
  <c r="BD420" i="6"/>
  <c r="BP420" i="6"/>
  <c r="W421" i="6"/>
  <c r="BG421" i="6"/>
  <c r="BS421" i="6"/>
  <c r="Q423" i="6"/>
  <c r="BM423" i="6"/>
  <c r="BA423" i="6"/>
  <c r="T424" i="6"/>
  <c r="BD424" i="6"/>
  <c r="BP424" i="6"/>
  <c r="W425" i="6"/>
  <c r="BG425" i="6"/>
  <c r="BS425" i="6"/>
  <c r="Q427" i="6"/>
  <c r="BA427" i="6"/>
  <c r="BM427" i="6"/>
  <c r="T428" i="6"/>
  <c r="BD428" i="6"/>
  <c r="BP428" i="6"/>
  <c r="W429" i="6"/>
  <c r="BG429" i="6"/>
  <c r="BS429" i="6"/>
  <c r="Q431" i="6"/>
  <c r="BA431" i="6"/>
  <c r="BM431" i="6"/>
  <c r="U384" i="6"/>
  <c r="BE384" i="6"/>
  <c r="BQ384" i="6"/>
  <c r="O386" i="6"/>
  <c r="BK386" i="6"/>
  <c r="AY386" i="6"/>
  <c r="R387" i="6"/>
  <c r="BN387" i="6"/>
  <c r="BB387" i="6"/>
  <c r="U388" i="6"/>
  <c r="BQ388" i="6"/>
  <c r="BE388" i="6"/>
  <c r="O390" i="6"/>
  <c r="BK390" i="6"/>
  <c r="AY390" i="6"/>
  <c r="R391" i="6"/>
  <c r="BN391" i="6"/>
  <c r="BB391" i="6"/>
  <c r="U392" i="6"/>
  <c r="BQ392" i="6"/>
  <c r="BE392" i="6"/>
  <c r="O394" i="6"/>
  <c r="BK394" i="6"/>
  <c r="AY394" i="6"/>
  <c r="R395" i="6"/>
  <c r="BN395" i="6"/>
  <c r="BB395" i="6"/>
  <c r="U396" i="6"/>
  <c r="BQ396" i="6"/>
  <c r="BE396" i="6"/>
  <c r="O398" i="6"/>
  <c r="BK398" i="6"/>
  <c r="AY398" i="6"/>
  <c r="R399" i="6"/>
  <c r="BN399" i="6"/>
  <c r="BB399" i="6"/>
  <c r="U400" i="6"/>
  <c r="BQ400" i="6"/>
  <c r="BE400" i="6"/>
  <c r="O402" i="6"/>
  <c r="BK402" i="6"/>
  <c r="AY402" i="6"/>
  <c r="R403" i="6"/>
  <c r="BN403" i="6"/>
  <c r="BB403" i="6"/>
  <c r="U404" i="6"/>
  <c r="BQ404" i="6"/>
  <c r="BE404" i="6"/>
  <c r="O406" i="6"/>
  <c r="BK406" i="6"/>
  <c r="AY406" i="6"/>
  <c r="R407" i="6"/>
  <c r="BN407" i="6"/>
  <c r="BB407" i="6"/>
  <c r="U408" i="6"/>
  <c r="BQ408" i="6"/>
  <c r="BE408" i="6"/>
  <c r="O410" i="6"/>
  <c r="BK410" i="6"/>
  <c r="AY410" i="6"/>
  <c r="R411" i="6"/>
  <c r="BN411" i="6"/>
  <c r="BB411" i="6"/>
  <c r="U412" i="6"/>
  <c r="BQ412" i="6"/>
  <c r="BE412" i="6"/>
  <c r="O414" i="6"/>
  <c r="BK414" i="6"/>
  <c r="AY414" i="6"/>
  <c r="R415" i="6"/>
  <c r="BN415" i="6"/>
  <c r="BB415" i="6"/>
  <c r="U416" i="6"/>
  <c r="BQ416" i="6"/>
  <c r="BE416" i="6"/>
  <c r="O418" i="6"/>
  <c r="BK418" i="6"/>
  <c r="AY418" i="6"/>
  <c r="R419" i="6"/>
  <c r="BN419" i="6"/>
  <c r="BB419" i="6"/>
  <c r="U420" i="6"/>
  <c r="BQ420" i="6"/>
  <c r="BE420" i="6"/>
  <c r="O422" i="6"/>
  <c r="BK422" i="6"/>
  <c r="AY422" i="6"/>
  <c r="R423" i="6"/>
  <c r="BN423" i="6"/>
  <c r="BB423" i="6"/>
  <c r="U424" i="6"/>
  <c r="BQ424" i="6"/>
  <c r="BE424" i="6"/>
  <c r="O426" i="6"/>
  <c r="BK426" i="6"/>
  <c r="AY426" i="6"/>
  <c r="R427" i="6"/>
  <c r="BN427" i="6"/>
  <c r="BB427" i="6"/>
  <c r="U428" i="6"/>
  <c r="BQ428" i="6"/>
  <c r="BE428" i="6"/>
  <c r="O430" i="6"/>
  <c r="BK430" i="6"/>
  <c r="AY430" i="6"/>
  <c r="R431" i="6"/>
  <c r="BN431" i="6"/>
  <c r="BB431" i="6"/>
  <c r="U398" i="6"/>
  <c r="BE398" i="6"/>
  <c r="BQ398" i="6"/>
  <c r="V384" i="6"/>
  <c r="BF384" i="6"/>
  <c r="BR384" i="6"/>
  <c r="P386" i="6"/>
  <c r="BL386" i="6"/>
  <c r="AZ386" i="6"/>
  <c r="S387" i="6"/>
  <c r="BO387" i="6"/>
  <c r="BC387" i="6"/>
  <c r="V388" i="6"/>
  <c r="BR388" i="6"/>
  <c r="BF388" i="6"/>
  <c r="P390" i="6"/>
  <c r="BL390" i="6"/>
  <c r="AZ390" i="6"/>
  <c r="S391" i="6"/>
  <c r="BO391" i="6"/>
  <c r="BC391" i="6"/>
  <c r="V392" i="6"/>
  <c r="BR392" i="6"/>
  <c r="BF392" i="6"/>
  <c r="P394" i="6"/>
  <c r="BL394" i="6"/>
  <c r="AZ394" i="6"/>
  <c r="S395" i="6"/>
  <c r="BO395" i="6"/>
  <c r="BC395" i="6"/>
  <c r="V396" i="6"/>
  <c r="BR396" i="6"/>
  <c r="BF396" i="6"/>
  <c r="P398" i="6"/>
  <c r="BL398" i="6"/>
  <c r="AZ398" i="6"/>
  <c r="S399" i="6"/>
  <c r="BO399" i="6"/>
  <c r="BC399" i="6"/>
  <c r="V400" i="6"/>
  <c r="BR400" i="6"/>
  <c r="BF400" i="6"/>
  <c r="P402" i="6"/>
  <c r="BL402" i="6"/>
  <c r="AZ402" i="6"/>
  <c r="S403" i="6"/>
  <c r="BO403" i="6"/>
  <c r="BC403" i="6"/>
  <c r="V404" i="6"/>
  <c r="BR404" i="6"/>
  <c r="BF404" i="6"/>
  <c r="P406" i="6"/>
  <c r="BL406" i="6"/>
  <c r="AZ406" i="6"/>
  <c r="S407" i="6"/>
  <c r="BO407" i="6"/>
  <c r="BC407" i="6"/>
  <c r="V408" i="6"/>
  <c r="BR408" i="6"/>
  <c r="BF408" i="6"/>
  <c r="P410" i="6"/>
  <c r="BL410" i="6"/>
  <c r="AZ410" i="6"/>
  <c r="S411" i="6"/>
  <c r="BO411" i="6"/>
  <c r="BC411" i="6"/>
  <c r="V412" i="6"/>
  <c r="BR412" i="6"/>
  <c r="BF412" i="6"/>
  <c r="P414" i="6"/>
  <c r="BL414" i="6"/>
  <c r="AZ414" i="6"/>
  <c r="S415" i="6"/>
  <c r="BO415" i="6"/>
  <c r="BC415" i="6"/>
  <c r="V416" i="6"/>
  <c r="BR416" i="6"/>
  <c r="BF416" i="6"/>
  <c r="P418" i="6"/>
  <c r="BL418" i="6"/>
  <c r="AZ418" i="6"/>
  <c r="S419" i="6"/>
  <c r="BO419" i="6"/>
  <c r="BC419" i="6"/>
  <c r="V420" i="6"/>
  <c r="BR420" i="6"/>
  <c r="BF420" i="6"/>
  <c r="P422" i="6"/>
  <c r="BL422" i="6"/>
  <c r="AZ422" i="6"/>
  <c r="S423" i="6"/>
  <c r="BO423" i="6"/>
  <c r="BC423" i="6"/>
  <c r="V424" i="6"/>
  <c r="BR424" i="6"/>
  <c r="BF424" i="6"/>
  <c r="P426" i="6"/>
  <c r="BL426" i="6"/>
  <c r="AZ426" i="6"/>
  <c r="S427" i="6"/>
  <c r="BO427" i="6"/>
  <c r="BC427" i="6"/>
  <c r="V428" i="6"/>
  <c r="BR428" i="6"/>
  <c r="BF428" i="6"/>
  <c r="P430" i="6"/>
  <c r="BL430" i="6"/>
  <c r="AZ430" i="6"/>
  <c r="S431" i="6"/>
  <c r="BO431" i="6"/>
  <c r="BC431" i="6"/>
  <c r="U406" i="6"/>
  <c r="BE406" i="6"/>
  <c r="BQ406" i="6"/>
  <c r="W384" i="6"/>
  <c r="BG384" i="6"/>
  <c r="BS384" i="6"/>
  <c r="Q386" i="6"/>
  <c r="BM386" i="6"/>
  <c r="BA386" i="6"/>
  <c r="T387" i="6"/>
  <c r="BP387" i="6"/>
  <c r="BD387" i="6"/>
  <c r="W388" i="6"/>
  <c r="BS388" i="6"/>
  <c r="BG388" i="6"/>
  <c r="Q390" i="6"/>
  <c r="BM390" i="6"/>
  <c r="BA390" i="6"/>
  <c r="T391" i="6"/>
  <c r="BP391" i="6"/>
  <c r="BD391" i="6"/>
  <c r="W392" i="6"/>
  <c r="BS392" i="6"/>
  <c r="BG392" i="6"/>
  <c r="Q394" i="6"/>
  <c r="BM394" i="6"/>
  <c r="BA394" i="6"/>
  <c r="T395" i="6"/>
  <c r="BP395" i="6"/>
  <c r="BD395" i="6"/>
  <c r="W396" i="6"/>
  <c r="BS396" i="6"/>
  <c r="BG396" i="6"/>
  <c r="Q398" i="6"/>
  <c r="BM398" i="6"/>
  <c r="BA398" i="6"/>
  <c r="T399" i="6"/>
  <c r="BP399" i="6"/>
  <c r="BD399" i="6"/>
  <c r="W400" i="6"/>
  <c r="BS400" i="6"/>
  <c r="BG400" i="6"/>
  <c r="Q402" i="6"/>
  <c r="BM402" i="6"/>
  <c r="BA402" i="6"/>
  <c r="T403" i="6"/>
  <c r="BP403" i="6"/>
  <c r="BD403" i="6"/>
  <c r="W404" i="6"/>
  <c r="BS404" i="6"/>
  <c r="BG404" i="6"/>
  <c r="Q406" i="6"/>
  <c r="BM406" i="6"/>
  <c r="BA406" i="6"/>
  <c r="T407" i="6"/>
  <c r="BP407" i="6"/>
  <c r="BD407" i="6"/>
  <c r="W408" i="6"/>
  <c r="BS408" i="6"/>
  <c r="BG408" i="6"/>
  <c r="Q410" i="6"/>
  <c r="BM410" i="6"/>
  <c r="BA410" i="6"/>
  <c r="T411" i="6"/>
  <c r="BP411" i="6"/>
  <c r="BD411" i="6"/>
  <c r="W412" i="6"/>
  <c r="BS412" i="6"/>
  <c r="BG412" i="6"/>
  <c r="Q414" i="6"/>
  <c r="BM414" i="6"/>
  <c r="BA414" i="6"/>
  <c r="T415" i="6"/>
  <c r="BP415" i="6"/>
  <c r="BD415" i="6"/>
  <c r="W416" i="6"/>
  <c r="BS416" i="6"/>
  <c r="BG416" i="6"/>
  <c r="Q418" i="6"/>
  <c r="BM418" i="6"/>
  <c r="BA418" i="6"/>
  <c r="T419" i="6"/>
  <c r="BP419" i="6"/>
  <c r="BD419" i="6"/>
  <c r="W420" i="6"/>
  <c r="BS420" i="6"/>
  <c r="BG420" i="6"/>
  <c r="Q422" i="6"/>
  <c r="BM422" i="6"/>
  <c r="BA422" i="6"/>
  <c r="T423" i="6"/>
  <c r="BP423" i="6"/>
  <c r="BD423" i="6"/>
  <c r="W424" i="6"/>
  <c r="BS424" i="6"/>
  <c r="BG424" i="6"/>
  <c r="Q426" i="6"/>
  <c r="BM426" i="6"/>
  <c r="BA426" i="6"/>
  <c r="T427" i="6"/>
  <c r="BP427" i="6"/>
  <c r="BD427" i="6"/>
  <c r="W428" i="6"/>
  <c r="BS428" i="6"/>
  <c r="BG428" i="6"/>
  <c r="Q430" i="6"/>
  <c r="BM430" i="6"/>
  <c r="BA430" i="6"/>
  <c r="T431" i="6"/>
  <c r="BP431" i="6"/>
  <c r="BD431" i="6"/>
  <c r="U414" i="6"/>
  <c r="BE414" i="6"/>
  <c r="BQ414" i="6"/>
  <c r="O385" i="6"/>
  <c r="BK385" i="6"/>
  <c r="AY385" i="6"/>
  <c r="R386" i="6"/>
  <c r="BN386" i="6"/>
  <c r="BB386" i="6"/>
  <c r="U387" i="6"/>
  <c r="BQ387" i="6"/>
  <c r="BE387" i="6"/>
  <c r="O389" i="6"/>
  <c r="BK389" i="6"/>
  <c r="AY389" i="6"/>
  <c r="R390" i="6"/>
  <c r="BN390" i="6"/>
  <c r="BB390" i="6"/>
  <c r="U391" i="6"/>
  <c r="BQ391" i="6"/>
  <c r="BE391" i="6"/>
  <c r="O393" i="6"/>
  <c r="BK393" i="6"/>
  <c r="AY393" i="6"/>
  <c r="R394" i="6"/>
  <c r="BN394" i="6"/>
  <c r="BB394" i="6"/>
  <c r="U395" i="6"/>
  <c r="BQ395" i="6"/>
  <c r="BE395" i="6"/>
  <c r="O397" i="6"/>
  <c r="BK397" i="6"/>
  <c r="AY397" i="6"/>
  <c r="R398" i="6"/>
  <c r="BN398" i="6"/>
  <c r="BB398" i="6"/>
  <c r="U399" i="6"/>
  <c r="BQ399" i="6"/>
  <c r="BE399" i="6"/>
  <c r="O401" i="6"/>
  <c r="BK401" i="6"/>
  <c r="AY401" i="6"/>
  <c r="R402" i="6"/>
  <c r="BN402" i="6"/>
  <c r="BB402" i="6"/>
  <c r="U403" i="6"/>
  <c r="BQ403" i="6"/>
  <c r="BE403" i="6"/>
  <c r="O405" i="6"/>
  <c r="BK405" i="6"/>
  <c r="AY405" i="6"/>
  <c r="R406" i="6"/>
  <c r="BN406" i="6"/>
  <c r="BB406" i="6"/>
  <c r="U407" i="6"/>
  <c r="BQ407" i="6"/>
  <c r="BE407" i="6"/>
  <c r="O409" i="6"/>
  <c r="BK409" i="6"/>
  <c r="AY409" i="6"/>
  <c r="R410" i="6"/>
  <c r="BN410" i="6"/>
  <c r="BB410" i="6"/>
  <c r="U411" i="6"/>
  <c r="BQ411" i="6"/>
  <c r="BE411" i="6"/>
  <c r="O413" i="6"/>
  <c r="BK413" i="6"/>
  <c r="AY413" i="6"/>
  <c r="R414" i="6"/>
  <c r="BN414" i="6"/>
  <c r="BB414" i="6"/>
  <c r="U415" i="6"/>
  <c r="BQ415" i="6"/>
  <c r="BE415" i="6"/>
  <c r="O417" i="6"/>
  <c r="BK417" i="6"/>
  <c r="AY417" i="6"/>
  <c r="R418" i="6"/>
  <c r="BN418" i="6"/>
  <c r="BB418" i="6"/>
  <c r="U419" i="6"/>
  <c r="BQ419" i="6"/>
  <c r="BE419" i="6"/>
  <c r="O421" i="6"/>
  <c r="BK421" i="6"/>
  <c r="AY421" i="6"/>
  <c r="R422" i="6"/>
  <c r="BN422" i="6"/>
  <c r="BB422" i="6"/>
  <c r="U423" i="6"/>
  <c r="BQ423" i="6"/>
  <c r="BE423" i="6"/>
  <c r="O425" i="6"/>
  <c r="BK425" i="6"/>
  <c r="AY425" i="6"/>
  <c r="R426" i="6"/>
  <c r="BN426" i="6"/>
  <c r="BB426" i="6"/>
  <c r="U427" i="6"/>
  <c r="BQ427" i="6"/>
  <c r="BE427" i="6"/>
  <c r="O429" i="6"/>
  <c r="BK429" i="6"/>
  <c r="AY429" i="6"/>
  <c r="R430" i="6"/>
  <c r="BN430" i="6"/>
  <c r="BB430" i="6"/>
  <c r="U431" i="6"/>
  <c r="BQ431" i="6"/>
  <c r="BE431" i="6"/>
  <c r="O384" i="6"/>
  <c r="AY384" i="6"/>
  <c r="BK384" i="6"/>
  <c r="P385" i="6"/>
  <c r="AZ385" i="6"/>
  <c r="BL385" i="6"/>
  <c r="S386" i="6"/>
  <c r="BC386" i="6"/>
  <c r="BO386" i="6"/>
  <c r="V387" i="6"/>
  <c r="BF387" i="6"/>
  <c r="BR387" i="6"/>
  <c r="P389" i="6"/>
  <c r="AZ389" i="6"/>
  <c r="BL389" i="6"/>
  <c r="S390" i="6"/>
  <c r="BC390" i="6"/>
  <c r="BO390" i="6"/>
  <c r="V391" i="6"/>
  <c r="BF391" i="6"/>
  <c r="BR391" i="6"/>
  <c r="P393" i="6"/>
  <c r="AZ393" i="6"/>
  <c r="BL393" i="6"/>
  <c r="S394" i="6"/>
  <c r="BC394" i="6"/>
  <c r="BO394" i="6"/>
  <c r="V395" i="6"/>
  <c r="BF395" i="6"/>
  <c r="BR395" i="6"/>
  <c r="P397" i="6"/>
  <c r="AZ397" i="6"/>
  <c r="BL397" i="6"/>
  <c r="S398" i="6"/>
  <c r="BC398" i="6"/>
  <c r="BO398" i="6"/>
  <c r="V399" i="6"/>
  <c r="BF399" i="6"/>
  <c r="BR399" i="6"/>
  <c r="P401" i="6"/>
  <c r="AZ401" i="6"/>
  <c r="BL401" i="6"/>
  <c r="S402" i="6"/>
  <c r="BC402" i="6"/>
  <c r="BO402" i="6"/>
  <c r="V403" i="6"/>
  <c r="BF403" i="6"/>
  <c r="BR403" i="6"/>
  <c r="P405" i="6"/>
  <c r="AZ405" i="6"/>
  <c r="BL405" i="6"/>
  <c r="S406" i="6"/>
  <c r="BC406" i="6"/>
  <c r="BO406" i="6"/>
  <c r="V407" i="6"/>
  <c r="BF407" i="6"/>
  <c r="BR407" i="6"/>
  <c r="P409" i="6"/>
  <c r="AZ409" i="6"/>
  <c r="BL409" i="6"/>
  <c r="S410" i="6"/>
  <c r="BC410" i="6"/>
  <c r="BO410" i="6"/>
  <c r="V411" i="6"/>
  <c r="BF411" i="6"/>
  <c r="BR411" i="6"/>
  <c r="P413" i="6"/>
  <c r="AZ413" i="6"/>
  <c r="BL413" i="6"/>
  <c r="S414" i="6"/>
  <c r="BC414" i="6"/>
  <c r="BO414" i="6"/>
  <c r="V415" i="6"/>
  <c r="BF415" i="6"/>
  <c r="BR415" i="6"/>
  <c r="P417" i="6"/>
  <c r="AZ417" i="6"/>
  <c r="BL417" i="6"/>
  <c r="S418" i="6"/>
  <c r="BC418" i="6"/>
  <c r="BO418" i="6"/>
  <c r="V419" i="6"/>
  <c r="BF419" i="6"/>
  <c r="BR419" i="6"/>
  <c r="P421" i="6"/>
  <c r="AZ421" i="6"/>
  <c r="BL421" i="6"/>
  <c r="S422" i="6"/>
  <c r="BC422" i="6"/>
  <c r="BO422" i="6"/>
  <c r="V423" i="6"/>
  <c r="BF423" i="6"/>
  <c r="BR423" i="6"/>
  <c r="P425" i="6"/>
  <c r="AZ425" i="6"/>
  <c r="BL425" i="6"/>
  <c r="S426" i="6"/>
  <c r="BC426" i="6"/>
  <c r="BO426" i="6"/>
  <c r="V427" i="6"/>
  <c r="BF427" i="6"/>
  <c r="BR427" i="6"/>
  <c r="P429" i="6"/>
  <c r="AZ429" i="6"/>
  <c r="BL429" i="6"/>
  <c r="S430" i="6"/>
  <c r="BC430" i="6"/>
  <c r="BO430" i="6"/>
  <c r="V431" i="6"/>
  <c r="BF431" i="6"/>
  <c r="BR431" i="6"/>
  <c r="U390" i="6"/>
  <c r="BE390" i="6"/>
  <c r="BQ390" i="6"/>
  <c r="Q385" i="6"/>
  <c r="BA385" i="6"/>
  <c r="BM385" i="6"/>
  <c r="T386" i="6"/>
  <c r="BD386" i="6"/>
  <c r="BP386" i="6"/>
  <c r="W387" i="6"/>
  <c r="BG387" i="6"/>
  <c r="BS387" i="6"/>
  <c r="Q389" i="6"/>
  <c r="BA389" i="6"/>
  <c r="BM389" i="6"/>
  <c r="T390" i="6"/>
  <c r="BD390" i="6"/>
  <c r="BP390" i="6"/>
  <c r="W391" i="6"/>
  <c r="BG391" i="6"/>
  <c r="BS391" i="6"/>
  <c r="Q393" i="6"/>
  <c r="BA393" i="6"/>
  <c r="BM393" i="6"/>
  <c r="T394" i="6"/>
  <c r="BD394" i="6"/>
  <c r="BP394" i="6"/>
  <c r="W395" i="6"/>
  <c r="BG395" i="6"/>
  <c r="BS395" i="6"/>
  <c r="Q397" i="6"/>
  <c r="BA397" i="6"/>
  <c r="BM397" i="6"/>
  <c r="T398" i="6"/>
  <c r="BD398" i="6"/>
  <c r="BP398" i="6"/>
  <c r="W399" i="6"/>
  <c r="BG399" i="6"/>
  <c r="BS399" i="6"/>
  <c r="Q401" i="6"/>
  <c r="BA401" i="6"/>
  <c r="BM401" i="6"/>
  <c r="T402" i="6"/>
  <c r="BD402" i="6"/>
  <c r="BP402" i="6"/>
  <c r="W403" i="6"/>
  <c r="BG403" i="6"/>
  <c r="BS403" i="6"/>
  <c r="Q405" i="6"/>
  <c r="BA405" i="6"/>
  <c r="BM405" i="6"/>
  <c r="T406" i="6"/>
  <c r="BD406" i="6"/>
  <c r="BP406" i="6"/>
  <c r="W407" i="6"/>
  <c r="BG407" i="6"/>
  <c r="BS407" i="6"/>
  <c r="Q409" i="6"/>
  <c r="BA409" i="6"/>
  <c r="BM409" i="6"/>
  <c r="T410" i="6"/>
  <c r="BD410" i="6"/>
  <c r="BP410" i="6"/>
  <c r="W411" i="6"/>
  <c r="BG411" i="6"/>
  <c r="BS411" i="6"/>
  <c r="Q413" i="6"/>
  <c r="BA413" i="6"/>
  <c r="BM413" i="6"/>
  <c r="T414" i="6"/>
  <c r="BD414" i="6"/>
  <c r="BP414" i="6"/>
  <c r="W415" i="6"/>
  <c r="BG415" i="6"/>
  <c r="BS415" i="6"/>
  <c r="Q417" i="6"/>
  <c r="BA417" i="6"/>
  <c r="BM417" i="6"/>
  <c r="T418" i="6"/>
  <c r="BD418" i="6"/>
  <c r="BP418" i="6"/>
  <c r="W419" i="6"/>
  <c r="BG419" i="6"/>
  <c r="BS419" i="6"/>
  <c r="Q421" i="6"/>
  <c r="BA421" i="6"/>
  <c r="BM421" i="6"/>
  <c r="T422" i="6"/>
  <c r="BD422" i="6"/>
  <c r="BP422" i="6"/>
  <c r="W423" i="6"/>
  <c r="BG423" i="6"/>
  <c r="BS423" i="6"/>
  <c r="Q425" i="6"/>
  <c r="BA425" i="6"/>
  <c r="BM425" i="6"/>
  <c r="T426" i="6"/>
  <c r="BD426" i="6"/>
  <c r="BP426" i="6"/>
  <c r="W427" i="6"/>
  <c r="BG427" i="6"/>
  <c r="BS427" i="6"/>
  <c r="Q429" i="6"/>
  <c r="BA429" i="6"/>
  <c r="BM429" i="6"/>
  <c r="T430" i="6"/>
  <c r="BD430" i="6"/>
  <c r="BP430" i="6"/>
  <c r="W431" i="6"/>
  <c r="BG431" i="6"/>
  <c r="BS431" i="6"/>
  <c r="O330" i="6"/>
  <c r="AY330" i="6"/>
  <c r="BK330" i="6"/>
  <c r="U332" i="6"/>
  <c r="BE332" i="6"/>
  <c r="BQ332" i="6"/>
  <c r="R335" i="6"/>
  <c r="BB335" i="6"/>
  <c r="BN335" i="6"/>
  <c r="O338" i="6"/>
  <c r="AY338" i="6"/>
  <c r="BK338" i="6"/>
  <c r="U340" i="6"/>
  <c r="BE340" i="6"/>
  <c r="BQ340" i="6"/>
  <c r="R343" i="6"/>
  <c r="BB343" i="6"/>
  <c r="BN343" i="6"/>
  <c r="R347" i="6"/>
  <c r="BB347" i="6"/>
  <c r="BN347" i="6"/>
  <c r="O350" i="6"/>
  <c r="AY350" i="6"/>
  <c r="BK350" i="6"/>
  <c r="U352" i="6"/>
  <c r="BE352" i="6"/>
  <c r="BQ352" i="6"/>
  <c r="R355" i="6"/>
  <c r="BB355" i="6"/>
  <c r="BN355" i="6"/>
  <c r="O358" i="6"/>
  <c r="AY358" i="6"/>
  <c r="BK358" i="6"/>
  <c r="U360" i="6"/>
  <c r="BE360" i="6"/>
  <c r="BQ360" i="6"/>
  <c r="R363" i="6"/>
  <c r="BB363" i="6"/>
  <c r="BN363" i="6"/>
  <c r="O366" i="6"/>
  <c r="AY366" i="6"/>
  <c r="BK366" i="6"/>
  <c r="O370" i="6"/>
  <c r="AY370" i="6"/>
  <c r="BK370" i="6"/>
  <c r="U372" i="6"/>
  <c r="BE372" i="6"/>
  <c r="BQ372" i="6"/>
  <c r="R375" i="6"/>
  <c r="BB375" i="6"/>
  <c r="BN375" i="6"/>
  <c r="V332" i="6"/>
  <c r="BR332" i="6"/>
  <c r="BF332" i="6"/>
  <c r="S335" i="6"/>
  <c r="BO335" i="6"/>
  <c r="BC335" i="6"/>
  <c r="P338" i="6"/>
  <c r="BL338" i="6"/>
  <c r="AZ338" i="6"/>
  <c r="V340" i="6"/>
  <c r="BR340" i="6"/>
  <c r="BF340" i="6"/>
  <c r="P346" i="6"/>
  <c r="BL346" i="6"/>
  <c r="AZ346" i="6"/>
  <c r="P350" i="6"/>
  <c r="BL350" i="6"/>
  <c r="AZ350" i="6"/>
  <c r="V352" i="6"/>
  <c r="BR352" i="6"/>
  <c r="BF352" i="6"/>
  <c r="S355" i="6"/>
  <c r="BO355" i="6"/>
  <c r="BC355" i="6"/>
  <c r="P358" i="6"/>
  <c r="BL358" i="6"/>
  <c r="AZ358" i="6"/>
  <c r="V360" i="6"/>
  <c r="BR360" i="6"/>
  <c r="BF360" i="6"/>
  <c r="S363" i="6"/>
  <c r="BO363" i="6"/>
  <c r="BC363" i="6"/>
  <c r="P366" i="6"/>
  <c r="BL366" i="6"/>
  <c r="AZ366" i="6"/>
  <c r="V368" i="6"/>
  <c r="BR368" i="6"/>
  <c r="BF368" i="6"/>
  <c r="S371" i="6"/>
  <c r="BO371" i="6"/>
  <c r="BC371" i="6"/>
  <c r="P374" i="6"/>
  <c r="BL374" i="6"/>
  <c r="AZ374" i="6"/>
  <c r="S375" i="6"/>
  <c r="BO375" i="6"/>
  <c r="BC375" i="6"/>
  <c r="Q330" i="6"/>
  <c r="BM330" i="6"/>
  <c r="BA330" i="6"/>
  <c r="T331" i="6"/>
  <c r="BP331" i="6"/>
  <c r="BD331" i="6"/>
  <c r="W332" i="6"/>
  <c r="BS332" i="6"/>
  <c r="BG332" i="6"/>
  <c r="Q334" i="6"/>
  <c r="BM334" i="6"/>
  <c r="BA334" i="6"/>
  <c r="T335" i="6"/>
  <c r="BP335" i="6"/>
  <c r="BD335" i="6"/>
  <c r="W336" i="6"/>
  <c r="BS336" i="6"/>
  <c r="BG336" i="6"/>
  <c r="Q338" i="6"/>
  <c r="BM338" i="6"/>
  <c r="BA338" i="6"/>
  <c r="T339" i="6"/>
  <c r="BP339" i="6"/>
  <c r="BD339" i="6"/>
  <c r="W340" i="6"/>
  <c r="BS340" i="6"/>
  <c r="BG340" i="6"/>
  <c r="Q342" i="6"/>
  <c r="BM342" i="6"/>
  <c r="BA342" i="6"/>
  <c r="T343" i="6"/>
  <c r="BP343" i="6"/>
  <c r="BD343" i="6"/>
  <c r="W344" i="6"/>
  <c r="BS344" i="6"/>
  <c r="BG344" i="6"/>
  <c r="Q346" i="6"/>
  <c r="BM346" i="6"/>
  <c r="BA346" i="6"/>
  <c r="T347" i="6"/>
  <c r="BP347" i="6"/>
  <c r="BD347" i="6"/>
  <c r="W348" i="6"/>
  <c r="BS348" i="6"/>
  <c r="BG348" i="6"/>
  <c r="Q350" i="6"/>
  <c r="BM350" i="6"/>
  <c r="BA350" i="6"/>
  <c r="T351" i="6"/>
  <c r="BP351" i="6"/>
  <c r="BD351" i="6"/>
  <c r="W352" i="6"/>
  <c r="BS352" i="6"/>
  <c r="BG352" i="6"/>
  <c r="Q354" i="6"/>
  <c r="BM354" i="6"/>
  <c r="BA354" i="6"/>
  <c r="T355" i="6"/>
  <c r="BP355" i="6"/>
  <c r="BD355" i="6"/>
  <c r="W356" i="6"/>
  <c r="BS356" i="6"/>
  <c r="BG356" i="6"/>
  <c r="Q358" i="6"/>
  <c r="BM358" i="6"/>
  <c r="BA358" i="6"/>
  <c r="T359" i="6"/>
  <c r="BP359" i="6"/>
  <c r="BD359" i="6"/>
  <c r="W360" i="6"/>
  <c r="BS360" i="6"/>
  <c r="BG360" i="6"/>
  <c r="Q362" i="6"/>
  <c r="BM362" i="6"/>
  <c r="BA362" i="6"/>
  <c r="T363" i="6"/>
  <c r="BP363" i="6"/>
  <c r="BD363" i="6"/>
  <c r="W364" i="6"/>
  <c r="BS364" i="6"/>
  <c r="BG364" i="6"/>
  <c r="Q366" i="6"/>
  <c r="BM366" i="6"/>
  <c r="BA366" i="6"/>
  <c r="T367" i="6"/>
  <c r="BP367" i="6"/>
  <c r="BD367" i="6"/>
  <c r="W368" i="6"/>
  <c r="BS368" i="6"/>
  <c r="BG368" i="6"/>
  <c r="Q370" i="6"/>
  <c r="BM370" i="6"/>
  <c r="BA370" i="6"/>
  <c r="T371" i="6"/>
  <c r="BP371" i="6"/>
  <c r="BD371" i="6"/>
  <c r="W372" i="6"/>
  <c r="BS372" i="6"/>
  <c r="BG372" i="6"/>
  <c r="Q374" i="6"/>
  <c r="BM374" i="6"/>
  <c r="BA374" i="6"/>
  <c r="T375" i="6"/>
  <c r="BP375" i="6"/>
  <c r="BD375" i="6"/>
  <c r="W376" i="6"/>
  <c r="BS376" i="6"/>
  <c r="BG376" i="6"/>
  <c r="U344" i="6"/>
  <c r="BE344" i="6"/>
  <c r="BQ344" i="6"/>
  <c r="R367" i="6"/>
  <c r="BB367" i="6"/>
  <c r="BN367" i="6"/>
  <c r="V348" i="6"/>
  <c r="BR348" i="6"/>
  <c r="BF348" i="6"/>
  <c r="R330" i="6"/>
  <c r="BN330" i="6"/>
  <c r="BB330" i="6"/>
  <c r="U331" i="6"/>
  <c r="BQ331" i="6"/>
  <c r="BE331" i="6"/>
  <c r="O333" i="6"/>
  <c r="BK333" i="6"/>
  <c r="AY333" i="6"/>
  <c r="R334" i="6"/>
  <c r="BN334" i="6"/>
  <c r="BB334" i="6"/>
  <c r="U335" i="6"/>
  <c r="BQ335" i="6"/>
  <c r="BE335" i="6"/>
  <c r="O337" i="6"/>
  <c r="BK337" i="6"/>
  <c r="AY337" i="6"/>
  <c r="R338" i="6"/>
  <c r="BN338" i="6"/>
  <c r="BB338" i="6"/>
  <c r="U339" i="6"/>
  <c r="BQ339" i="6"/>
  <c r="BE339" i="6"/>
  <c r="O341" i="6"/>
  <c r="BK341" i="6"/>
  <c r="AY341" i="6"/>
  <c r="R342" i="6"/>
  <c r="BN342" i="6"/>
  <c r="BB342" i="6"/>
  <c r="U343" i="6"/>
  <c r="BQ343" i="6"/>
  <c r="BE343" i="6"/>
  <c r="O345" i="6"/>
  <c r="BK345" i="6"/>
  <c r="AY345" i="6"/>
  <c r="R346" i="6"/>
  <c r="BN346" i="6"/>
  <c r="BB346" i="6"/>
  <c r="U347" i="6"/>
  <c r="BQ347" i="6"/>
  <c r="BE347" i="6"/>
  <c r="O349" i="6"/>
  <c r="AY349" i="6"/>
  <c r="BK349" i="6"/>
  <c r="R350" i="6"/>
  <c r="BN350" i="6"/>
  <c r="BB350" i="6"/>
  <c r="U351" i="6"/>
  <c r="BQ351" i="6"/>
  <c r="BE351" i="6"/>
  <c r="O353" i="6"/>
  <c r="BK353" i="6"/>
  <c r="AY353" i="6"/>
  <c r="R354" i="6"/>
  <c r="BN354" i="6"/>
  <c r="BB354" i="6"/>
  <c r="U355" i="6"/>
  <c r="BQ355" i="6"/>
  <c r="BE355" i="6"/>
  <c r="O357" i="6"/>
  <c r="BK357" i="6"/>
  <c r="AY357" i="6"/>
  <c r="R358" i="6"/>
  <c r="BN358" i="6"/>
  <c r="BB358" i="6"/>
  <c r="U359" i="6"/>
  <c r="BQ359" i="6"/>
  <c r="BE359" i="6"/>
  <c r="O361" i="6"/>
  <c r="BK361" i="6"/>
  <c r="AY361" i="6"/>
  <c r="R362" i="6"/>
  <c r="BN362" i="6"/>
  <c r="BB362" i="6"/>
  <c r="U363" i="6"/>
  <c r="BQ363" i="6"/>
  <c r="BE363" i="6"/>
  <c r="O365" i="6"/>
  <c r="BK365" i="6"/>
  <c r="AY365" i="6"/>
  <c r="R366" i="6"/>
  <c r="BN366" i="6"/>
  <c r="BB366" i="6"/>
  <c r="U367" i="6"/>
  <c r="BQ367" i="6"/>
  <c r="BE367" i="6"/>
  <c r="O369" i="6"/>
  <c r="BK369" i="6"/>
  <c r="AY369" i="6"/>
  <c r="R370" i="6"/>
  <c r="BN370" i="6"/>
  <c r="BB370" i="6"/>
  <c r="U371" i="6"/>
  <c r="BQ371" i="6"/>
  <c r="BE371" i="6"/>
  <c r="O373" i="6"/>
  <c r="AY373" i="6"/>
  <c r="BK373" i="6"/>
  <c r="R374" i="6"/>
  <c r="BN374" i="6"/>
  <c r="BB374" i="6"/>
  <c r="U375" i="6"/>
  <c r="BE375" i="6"/>
  <c r="BQ375" i="6"/>
  <c r="O377" i="6"/>
  <c r="AY377" i="6"/>
  <c r="BK377" i="6"/>
  <c r="P330" i="6"/>
  <c r="BL330" i="6"/>
  <c r="AZ330" i="6"/>
  <c r="S330" i="6"/>
  <c r="BC330" i="6"/>
  <c r="BO330" i="6"/>
  <c r="V331" i="6"/>
  <c r="BF331" i="6"/>
  <c r="BR331" i="6"/>
  <c r="P333" i="6"/>
  <c r="AZ333" i="6"/>
  <c r="BL333" i="6"/>
  <c r="S334" i="6"/>
  <c r="BC334" i="6"/>
  <c r="BO334" i="6"/>
  <c r="V335" i="6"/>
  <c r="BF335" i="6"/>
  <c r="BR335" i="6"/>
  <c r="P337" i="6"/>
  <c r="AZ337" i="6"/>
  <c r="BL337" i="6"/>
  <c r="S338" i="6"/>
  <c r="BC338" i="6"/>
  <c r="BO338" i="6"/>
  <c r="V339" i="6"/>
  <c r="BF339" i="6"/>
  <c r="BR339" i="6"/>
  <c r="P341" i="6"/>
  <c r="AZ341" i="6"/>
  <c r="BL341" i="6"/>
  <c r="S342" i="6"/>
  <c r="BC342" i="6"/>
  <c r="BO342" i="6"/>
  <c r="V343" i="6"/>
  <c r="BF343" i="6"/>
  <c r="BR343" i="6"/>
  <c r="P345" i="6"/>
  <c r="AZ345" i="6"/>
  <c r="BL345" i="6"/>
  <c r="S346" i="6"/>
  <c r="BC346" i="6"/>
  <c r="BO346" i="6"/>
  <c r="V347" i="6"/>
  <c r="BF347" i="6"/>
  <c r="BR347" i="6"/>
  <c r="P349" i="6"/>
  <c r="AZ349" i="6"/>
  <c r="BL349" i="6"/>
  <c r="S350" i="6"/>
  <c r="BC350" i="6"/>
  <c r="BO350" i="6"/>
  <c r="V351" i="6"/>
  <c r="BF351" i="6"/>
  <c r="BR351" i="6"/>
  <c r="P353" i="6"/>
  <c r="AZ353" i="6"/>
  <c r="BL353" i="6"/>
  <c r="S354" i="6"/>
  <c r="BC354" i="6"/>
  <c r="BO354" i="6"/>
  <c r="V355" i="6"/>
  <c r="BF355" i="6"/>
  <c r="BR355" i="6"/>
  <c r="P357" i="6"/>
  <c r="AZ357" i="6"/>
  <c r="BL357" i="6"/>
  <c r="S358" i="6"/>
  <c r="BC358" i="6"/>
  <c r="BO358" i="6"/>
  <c r="V359" i="6"/>
  <c r="BF359" i="6"/>
  <c r="BR359" i="6"/>
  <c r="P361" i="6"/>
  <c r="AZ361" i="6"/>
  <c r="BL361" i="6"/>
  <c r="S362" i="6"/>
  <c r="BC362" i="6"/>
  <c r="BO362" i="6"/>
  <c r="V363" i="6"/>
  <c r="BF363" i="6"/>
  <c r="BR363" i="6"/>
  <c r="P365" i="6"/>
  <c r="AZ365" i="6"/>
  <c r="BL365" i="6"/>
  <c r="S366" i="6"/>
  <c r="BC366" i="6"/>
  <c r="BO366" i="6"/>
  <c r="V367" i="6"/>
  <c r="BF367" i="6"/>
  <c r="BR367" i="6"/>
  <c r="P369" i="6"/>
  <c r="AZ369" i="6"/>
  <c r="BL369" i="6"/>
  <c r="S370" i="6"/>
  <c r="BC370" i="6"/>
  <c r="BO370" i="6"/>
  <c r="V371" i="6"/>
  <c r="BF371" i="6"/>
  <c r="BR371" i="6"/>
  <c r="P373" i="6"/>
  <c r="AZ373" i="6"/>
  <c r="BL373" i="6"/>
  <c r="S374" i="6"/>
  <c r="BC374" i="6"/>
  <c r="BO374" i="6"/>
  <c r="V375" i="6"/>
  <c r="BF375" i="6"/>
  <c r="BR375" i="6"/>
  <c r="P377" i="6"/>
  <c r="AZ377" i="6"/>
  <c r="BL377" i="6"/>
  <c r="R331" i="6"/>
  <c r="BB331" i="6"/>
  <c r="BN331" i="6"/>
  <c r="O334" i="6"/>
  <c r="AY334" i="6"/>
  <c r="BK334" i="6"/>
  <c r="U336" i="6"/>
  <c r="BE336" i="6"/>
  <c r="BQ336" i="6"/>
  <c r="R339" i="6"/>
  <c r="BB339" i="6"/>
  <c r="BN339" i="6"/>
  <c r="O342" i="6"/>
  <c r="AY342" i="6"/>
  <c r="BK342" i="6"/>
  <c r="O346" i="6"/>
  <c r="AY346" i="6"/>
  <c r="BK346" i="6"/>
  <c r="U348" i="6"/>
  <c r="BE348" i="6"/>
  <c r="BQ348" i="6"/>
  <c r="R351" i="6"/>
  <c r="BB351" i="6"/>
  <c r="BN351" i="6"/>
  <c r="O354" i="6"/>
  <c r="AY354" i="6"/>
  <c r="BK354" i="6"/>
  <c r="U356" i="6"/>
  <c r="BE356" i="6"/>
  <c r="BQ356" i="6"/>
  <c r="R359" i="6"/>
  <c r="BB359" i="6"/>
  <c r="BN359" i="6"/>
  <c r="O362" i="6"/>
  <c r="AY362" i="6"/>
  <c r="BK362" i="6"/>
  <c r="U364" i="6"/>
  <c r="BE364" i="6"/>
  <c r="BQ364" i="6"/>
  <c r="U368" i="6"/>
  <c r="BE368" i="6"/>
  <c r="BQ368" i="6"/>
  <c r="R371" i="6"/>
  <c r="BB371" i="6"/>
  <c r="BN371" i="6"/>
  <c r="O374" i="6"/>
  <c r="AY374" i="6"/>
  <c r="BK374" i="6"/>
  <c r="S331" i="6"/>
  <c r="BO331" i="6"/>
  <c r="BC331" i="6"/>
  <c r="P334" i="6"/>
  <c r="BL334" i="6"/>
  <c r="AZ334" i="6"/>
  <c r="V336" i="6"/>
  <c r="BR336" i="6"/>
  <c r="BF336" i="6"/>
  <c r="S339" i="6"/>
  <c r="BO339" i="6"/>
  <c r="BC339" i="6"/>
  <c r="P342" i="6"/>
  <c r="BL342" i="6"/>
  <c r="AZ342" i="6"/>
  <c r="S347" i="6"/>
  <c r="BO347" i="6"/>
  <c r="BC347" i="6"/>
  <c r="S351" i="6"/>
  <c r="BO351" i="6"/>
  <c r="BC351" i="6"/>
  <c r="P354" i="6"/>
  <c r="BL354" i="6"/>
  <c r="AZ354" i="6"/>
  <c r="V356" i="6"/>
  <c r="BR356" i="6"/>
  <c r="BF356" i="6"/>
  <c r="S359" i="6"/>
  <c r="BO359" i="6"/>
  <c r="BC359" i="6"/>
  <c r="P362" i="6"/>
  <c r="BL362" i="6"/>
  <c r="AZ362" i="6"/>
  <c r="V364" i="6"/>
  <c r="BR364" i="6"/>
  <c r="BF364" i="6"/>
  <c r="S367" i="6"/>
  <c r="BO367" i="6"/>
  <c r="BC367" i="6"/>
  <c r="P370" i="6"/>
  <c r="BL370" i="6"/>
  <c r="AZ370" i="6"/>
  <c r="V372" i="6"/>
  <c r="BR372" i="6"/>
  <c r="BF372" i="6"/>
  <c r="V376" i="6"/>
  <c r="BR376" i="6"/>
  <c r="BF376" i="6"/>
  <c r="T330" i="6"/>
  <c r="BD330" i="6"/>
  <c r="BP330" i="6"/>
  <c r="W331" i="6"/>
  <c r="BG331" i="6"/>
  <c r="BS331" i="6"/>
  <c r="Q333" i="6"/>
  <c r="BA333" i="6"/>
  <c r="BM333" i="6"/>
  <c r="T334" i="6"/>
  <c r="BD334" i="6"/>
  <c r="BP334" i="6"/>
  <c r="W335" i="6"/>
  <c r="BG335" i="6"/>
  <c r="BS335" i="6"/>
  <c r="Q337" i="6"/>
  <c r="BA337" i="6"/>
  <c r="BM337" i="6"/>
  <c r="T338" i="6"/>
  <c r="BD338" i="6"/>
  <c r="BP338" i="6"/>
  <c r="W339" i="6"/>
  <c r="BG339" i="6"/>
  <c r="BS339" i="6"/>
  <c r="Q341" i="6"/>
  <c r="BA341" i="6"/>
  <c r="BM341" i="6"/>
  <c r="T342" i="6"/>
  <c r="BD342" i="6"/>
  <c r="BP342" i="6"/>
  <c r="W343" i="6"/>
  <c r="BG343" i="6"/>
  <c r="BS343" i="6"/>
  <c r="Q345" i="6"/>
  <c r="BA345" i="6"/>
  <c r="BM345" i="6"/>
  <c r="T346" i="6"/>
  <c r="BD346" i="6"/>
  <c r="BP346" i="6"/>
  <c r="W347" i="6"/>
  <c r="BG347" i="6"/>
  <c r="BS347" i="6"/>
  <c r="Q349" i="6"/>
  <c r="BA349" i="6"/>
  <c r="BM349" i="6"/>
  <c r="T350" i="6"/>
  <c r="BD350" i="6"/>
  <c r="BP350" i="6"/>
  <c r="W351" i="6"/>
  <c r="BG351" i="6"/>
  <c r="BS351" i="6"/>
  <c r="Q353" i="6"/>
  <c r="BA353" i="6"/>
  <c r="BM353" i="6"/>
  <c r="T354" i="6"/>
  <c r="BD354" i="6"/>
  <c r="BP354" i="6"/>
  <c r="W355" i="6"/>
  <c r="BG355" i="6"/>
  <c r="BS355" i="6"/>
  <c r="Q357" i="6"/>
  <c r="BA357" i="6"/>
  <c r="BM357" i="6"/>
  <c r="T358" i="6"/>
  <c r="BD358" i="6"/>
  <c r="BP358" i="6"/>
  <c r="W359" i="6"/>
  <c r="BG359" i="6"/>
  <c r="BS359" i="6"/>
  <c r="Q361" i="6"/>
  <c r="BA361" i="6"/>
  <c r="BM361" i="6"/>
  <c r="T362" i="6"/>
  <c r="BD362" i="6"/>
  <c r="BP362" i="6"/>
  <c r="W363" i="6"/>
  <c r="BG363" i="6"/>
  <c r="BS363" i="6"/>
  <c r="Q365" i="6"/>
  <c r="BA365" i="6"/>
  <c r="BM365" i="6"/>
  <c r="T366" i="6"/>
  <c r="BD366" i="6"/>
  <c r="BP366" i="6"/>
  <c r="W367" i="6"/>
  <c r="BG367" i="6"/>
  <c r="BS367" i="6"/>
  <c r="Q369" i="6"/>
  <c r="BA369" i="6"/>
  <c r="BM369" i="6"/>
  <c r="T370" i="6"/>
  <c r="BD370" i="6"/>
  <c r="BP370" i="6"/>
  <c r="W371" i="6"/>
  <c r="BG371" i="6"/>
  <c r="BS371" i="6"/>
  <c r="Q373" i="6"/>
  <c r="BA373" i="6"/>
  <c r="BM373" i="6"/>
  <c r="T374" i="6"/>
  <c r="BD374" i="6"/>
  <c r="BP374" i="6"/>
  <c r="W375" i="6"/>
  <c r="BG375" i="6"/>
  <c r="BS375" i="6"/>
  <c r="Q377" i="6"/>
  <c r="BA377" i="6"/>
  <c r="BM377" i="6"/>
  <c r="U330" i="6"/>
  <c r="BE330" i="6"/>
  <c r="BQ330" i="6"/>
  <c r="O332" i="6"/>
  <c r="BK332" i="6"/>
  <c r="AY332" i="6"/>
  <c r="R333" i="6"/>
  <c r="BN333" i="6"/>
  <c r="BB333" i="6"/>
  <c r="U334" i="6"/>
  <c r="BQ334" i="6"/>
  <c r="BE334" i="6"/>
  <c r="O336" i="6"/>
  <c r="BK336" i="6"/>
  <c r="AY336" i="6"/>
  <c r="R337" i="6"/>
  <c r="BN337" i="6"/>
  <c r="BB337" i="6"/>
  <c r="U338" i="6"/>
  <c r="BQ338" i="6"/>
  <c r="BE338" i="6"/>
  <c r="O340" i="6"/>
  <c r="BK340" i="6"/>
  <c r="AY340" i="6"/>
  <c r="R341" i="6"/>
  <c r="BN341" i="6"/>
  <c r="BB341" i="6"/>
  <c r="U342" i="6"/>
  <c r="BQ342" i="6"/>
  <c r="BE342" i="6"/>
  <c r="O344" i="6"/>
  <c r="BK344" i="6"/>
  <c r="AY344" i="6"/>
  <c r="R345" i="6"/>
  <c r="BN345" i="6"/>
  <c r="BB345" i="6"/>
  <c r="U346" i="6"/>
  <c r="BQ346" i="6"/>
  <c r="BE346" i="6"/>
  <c r="O348" i="6"/>
  <c r="BK348" i="6"/>
  <c r="AY348" i="6"/>
  <c r="R349" i="6"/>
  <c r="BN349" i="6"/>
  <c r="BB349" i="6"/>
  <c r="U350" i="6"/>
  <c r="BQ350" i="6"/>
  <c r="BE350" i="6"/>
  <c r="O352" i="6"/>
  <c r="BK352" i="6"/>
  <c r="AY352" i="6"/>
  <c r="R353" i="6"/>
  <c r="BN353" i="6"/>
  <c r="BB353" i="6"/>
  <c r="U354" i="6"/>
  <c r="BQ354" i="6"/>
  <c r="BE354" i="6"/>
  <c r="O356" i="6"/>
  <c r="BK356" i="6"/>
  <c r="AY356" i="6"/>
  <c r="R357" i="6"/>
  <c r="BN357" i="6"/>
  <c r="BB357" i="6"/>
  <c r="U358" i="6"/>
  <c r="BQ358" i="6"/>
  <c r="BE358" i="6"/>
  <c r="O360" i="6"/>
  <c r="BK360" i="6"/>
  <c r="AY360" i="6"/>
  <c r="R361" i="6"/>
  <c r="BN361" i="6"/>
  <c r="BB361" i="6"/>
  <c r="U362" i="6"/>
  <c r="BQ362" i="6"/>
  <c r="BE362" i="6"/>
  <c r="O364" i="6"/>
  <c r="BK364" i="6"/>
  <c r="AY364" i="6"/>
  <c r="R365" i="6"/>
  <c r="BN365" i="6"/>
  <c r="BB365" i="6"/>
  <c r="U366" i="6"/>
  <c r="BQ366" i="6"/>
  <c r="BE366" i="6"/>
  <c r="O368" i="6"/>
  <c r="BK368" i="6"/>
  <c r="AY368" i="6"/>
  <c r="R369" i="6"/>
  <c r="BN369" i="6"/>
  <c r="BB369" i="6"/>
  <c r="U370" i="6"/>
  <c r="BQ370" i="6"/>
  <c r="BE370" i="6"/>
  <c r="O372" i="6"/>
  <c r="BK372" i="6"/>
  <c r="AY372" i="6"/>
  <c r="R373" i="6"/>
  <c r="BN373" i="6"/>
  <c r="BB373" i="6"/>
  <c r="U374" i="6"/>
  <c r="BQ374" i="6"/>
  <c r="BE374" i="6"/>
  <c r="O376" i="6"/>
  <c r="BK376" i="6"/>
  <c r="AY376" i="6"/>
  <c r="R377" i="6"/>
  <c r="BN377" i="6"/>
  <c r="BB377" i="6"/>
  <c r="U376" i="6"/>
  <c r="BE376" i="6"/>
  <c r="BQ376" i="6"/>
  <c r="V330" i="6"/>
  <c r="BF330" i="6"/>
  <c r="BR330" i="6"/>
  <c r="P332" i="6"/>
  <c r="BL332" i="6"/>
  <c r="AZ332" i="6"/>
  <c r="S333" i="6"/>
  <c r="BO333" i="6"/>
  <c r="BC333" i="6"/>
  <c r="V334" i="6"/>
  <c r="BR334" i="6"/>
  <c r="BF334" i="6"/>
  <c r="P336" i="6"/>
  <c r="BL336" i="6"/>
  <c r="AZ336" i="6"/>
  <c r="S337" i="6"/>
  <c r="BO337" i="6"/>
  <c r="BC337" i="6"/>
  <c r="V338" i="6"/>
  <c r="BR338" i="6"/>
  <c r="BF338" i="6"/>
  <c r="P340" i="6"/>
  <c r="BL340" i="6"/>
  <c r="AZ340" i="6"/>
  <c r="S341" i="6"/>
  <c r="BO341" i="6"/>
  <c r="BC341" i="6"/>
  <c r="V342" i="6"/>
  <c r="BR342" i="6"/>
  <c r="BF342" i="6"/>
  <c r="P344" i="6"/>
  <c r="BL344" i="6"/>
  <c r="AZ344" i="6"/>
  <c r="S345" i="6"/>
  <c r="BO345" i="6"/>
  <c r="BC345" i="6"/>
  <c r="V346" i="6"/>
  <c r="BR346" i="6"/>
  <c r="BF346" i="6"/>
  <c r="P348" i="6"/>
  <c r="BL348" i="6"/>
  <c r="AZ348" i="6"/>
  <c r="S349" i="6"/>
  <c r="BO349" i="6"/>
  <c r="BC349" i="6"/>
  <c r="V350" i="6"/>
  <c r="BR350" i="6"/>
  <c r="BF350" i="6"/>
  <c r="P352" i="6"/>
  <c r="BL352" i="6"/>
  <c r="AZ352" i="6"/>
  <c r="S353" i="6"/>
  <c r="BO353" i="6"/>
  <c r="BC353" i="6"/>
  <c r="V354" i="6"/>
  <c r="BR354" i="6"/>
  <c r="BF354" i="6"/>
  <c r="P356" i="6"/>
  <c r="BL356" i="6"/>
  <c r="AZ356" i="6"/>
  <c r="S357" i="6"/>
  <c r="BO357" i="6"/>
  <c r="BC357" i="6"/>
  <c r="V358" i="6"/>
  <c r="BR358" i="6"/>
  <c r="BF358" i="6"/>
  <c r="P360" i="6"/>
  <c r="BL360" i="6"/>
  <c r="AZ360" i="6"/>
  <c r="S361" i="6"/>
  <c r="BO361" i="6"/>
  <c r="BC361" i="6"/>
  <c r="V362" i="6"/>
  <c r="BR362" i="6"/>
  <c r="BF362" i="6"/>
  <c r="P364" i="6"/>
  <c r="BL364" i="6"/>
  <c r="AZ364" i="6"/>
  <c r="S365" i="6"/>
  <c r="BO365" i="6"/>
  <c r="BC365" i="6"/>
  <c r="V366" i="6"/>
  <c r="BR366" i="6"/>
  <c r="BF366" i="6"/>
  <c r="P368" i="6"/>
  <c r="BL368" i="6"/>
  <c r="AZ368" i="6"/>
  <c r="S369" i="6"/>
  <c r="BO369" i="6"/>
  <c r="BC369" i="6"/>
  <c r="V370" i="6"/>
  <c r="BR370" i="6"/>
  <c r="BF370" i="6"/>
  <c r="P372" i="6"/>
  <c r="BL372" i="6"/>
  <c r="AZ372" i="6"/>
  <c r="S373" i="6"/>
  <c r="BO373" i="6"/>
  <c r="BC373" i="6"/>
  <c r="V374" i="6"/>
  <c r="BR374" i="6"/>
  <c r="BF374" i="6"/>
  <c r="P376" i="6"/>
  <c r="BL376" i="6"/>
  <c r="AZ376" i="6"/>
  <c r="S377" i="6"/>
  <c r="BO377" i="6"/>
  <c r="BC377" i="6"/>
  <c r="W330" i="6"/>
  <c r="BG330" i="6"/>
  <c r="BS330" i="6"/>
  <c r="Q332" i="6"/>
  <c r="BM332" i="6"/>
  <c r="BA332" i="6"/>
  <c r="T333" i="6"/>
  <c r="BP333" i="6"/>
  <c r="BD333" i="6"/>
  <c r="W334" i="6"/>
  <c r="BS334" i="6"/>
  <c r="BG334" i="6"/>
  <c r="Q336" i="6"/>
  <c r="BM336" i="6"/>
  <c r="BA336" i="6"/>
  <c r="T337" i="6"/>
  <c r="BP337" i="6"/>
  <c r="BD337" i="6"/>
  <c r="W338" i="6"/>
  <c r="BS338" i="6"/>
  <c r="BG338" i="6"/>
  <c r="Q340" i="6"/>
  <c r="BM340" i="6"/>
  <c r="BA340" i="6"/>
  <c r="T341" i="6"/>
  <c r="BP341" i="6"/>
  <c r="BD341" i="6"/>
  <c r="W342" i="6"/>
  <c r="BS342" i="6"/>
  <c r="BG342" i="6"/>
  <c r="Q344" i="6"/>
  <c r="BM344" i="6"/>
  <c r="BA344" i="6"/>
  <c r="T345" i="6"/>
  <c r="BP345" i="6"/>
  <c r="BD345" i="6"/>
  <c r="W346" i="6"/>
  <c r="BS346" i="6"/>
  <c r="BG346" i="6"/>
  <c r="Q348" i="6"/>
  <c r="BM348" i="6"/>
  <c r="BA348" i="6"/>
  <c r="T349" i="6"/>
  <c r="BP349" i="6"/>
  <c r="BD349" i="6"/>
  <c r="W350" i="6"/>
  <c r="BS350" i="6"/>
  <c r="BG350" i="6"/>
  <c r="Q352" i="6"/>
  <c r="BM352" i="6"/>
  <c r="BA352" i="6"/>
  <c r="T353" i="6"/>
  <c r="BP353" i="6"/>
  <c r="BD353" i="6"/>
  <c r="W354" i="6"/>
  <c r="BS354" i="6"/>
  <c r="BG354" i="6"/>
  <c r="Q356" i="6"/>
  <c r="BM356" i="6"/>
  <c r="BA356" i="6"/>
  <c r="T357" i="6"/>
  <c r="BP357" i="6"/>
  <c r="BD357" i="6"/>
  <c r="W358" i="6"/>
  <c r="BS358" i="6"/>
  <c r="BG358" i="6"/>
  <c r="Q360" i="6"/>
  <c r="BM360" i="6"/>
  <c r="BA360" i="6"/>
  <c r="T361" i="6"/>
  <c r="BP361" i="6"/>
  <c r="BD361" i="6"/>
  <c r="W362" i="6"/>
  <c r="BS362" i="6"/>
  <c r="BG362" i="6"/>
  <c r="Q364" i="6"/>
  <c r="BM364" i="6"/>
  <c r="BA364" i="6"/>
  <c r="T365" i="6"/>
  <c r="BP365" i="6"/>
  <c r="BD365" i="6"/>
  <c r="W366" i="6"/>
  <c r="BS366" i="6"/>
  <c r="BG366" i="6"/>
  <c r="Q368" i="6"/>
  <c r="BM368" i="6"/>
  <c r="BA368" i="6"/>
  <c r="T369" i="6"/>
  <c r="BP369" i="6"/>
  <c r="BD369" i="6"/>
  <c r="W370" i="6"/>
  <c r="BS370" i="6"/>
  <c r="BG370" i="6"/>
  <c r="Q372" i="6"/>
  <c r="BM372" i="6"/>
  <c r="BA372" i="6"/>
  <c r="T373" i="6"/>
  <c r="BP373" i="6"/>
  <c r="BD373" i="6"/>
  <c r="W374" i="6"/>
  <c r="BS374" i="6"/>
  <c r="BG374" i="6"/>
  <c r="Q376" i="6"/>
  <c r="BM376" i="6"/>
  <c r="BA376" i="6"/>
  <c r="T377" i="6"/>
  <c r="BP377" i="6"/>
  <c r="BD377" i="6"/>
  <c r="O331" i="6"/>
  <c r="BK331" i="6"/>
  <c r="AY331" i="6"/>
  <c r="R332" i="6"/>
  <c r="BN332" i="6"/>
  <c r="BB332" i="6"/>
  <c r="U333" i="6"/>
  <c r="BQ333" i="6"/>
  <c r="BE333" i="6"/>
  <c r="O335" i="6"/>
  <c r="BK335" i="6"/>
  <c r="AY335" i="6"/>
  <c r="R336" i="6"/>
  <c r="BN336" i="6"/>
  <c r="BB336" i="6"/>
  <c r="U337" i="6"/>
  <c r="BQ337" i="6"/>
  <c r="BE337" i="6"/>
  <c r="O339" i="6"/>
  <c r="BK339" i="6"/>
  <c r="AY339" i="6"/>
  <c r="R340" i="6"/>
  <c r="BN340" i="6"/>
  <c r="BB340" i="6"/>
  <c r="U341" i="6"/>
  <c r="BQ341" i="6"/>
  <c r="BE341" i="6"/>
  <c r="O343" i="6"/>
  <c r="BK343" i="6"/>
  <c r="AY343" i="6"/>
  <c r="R344" i="6"/>
  <c r="BN344" i="6"/>
  <c r="BB344" i="6"/>
  <c r="U345" i="6"/>
  <c r="BQ345" i="6"/>
  <c r="BE345" i="6"/>
  <c r="O347" i="6"/>
  <c r="BK347" i="6"/>
  <c r="AY347" i="6"/>
  <c r="R348" i="6"/>
  <c r="BN348" i="6"/>
  <c r="BB348" i="6"/>
  <c r="U349" i="6"/>
  <c r="BQ349" i="6"/>
  <c r="BE349" i="6"/>
  <c r="O351" i="6"/>
  <c r="BK351" i="6"/>
  <c r="AY351" i="6"/>
  <c r="R352" i="6"/>
  <c r="BN352" i="6"/>
  <c r="BB352" i="6"/>
  <c r="U353" i="6"/>
  <c r="BQ353" i="6"/>
  <c r="BE353" i="6"/>
  <c r="O355" i="6"/>
  <c r="BK355" i="6"/>
  <c r="AY355" i="6"/>
  <c r="R356" i="6"/>
  <c r="BN356" i="6"/>
  <c r="BB356" i="6"/>
  <c r="U357" i="6"/>
  <c r="BQ357" i="6"/>
  <c r="BE357" i="6"/>
  <c r="O359" i="6"/>
  <c r="BK359" i="6"/>
  <c r="AY359" i="6"/>
  <c r="R360" i="6"/>
  <c r="BN360" i="6"/>
  <c r="BB360" i="6"/>
  <c r="U361" i="6"/>
  <c r="BQ361" i="6"/>
  <c r="BE361" i="6"/>
  <c r="O363" i="6"/>
  <c r="BK363" i="6"/>
  <c r="AY363" i="6"/>
  <c r="R364" i="6"/>
  <c r="BN364" i="6"/>
  <c r="BB364" i="6"/>
  <c r="U365" i="6"/>
  <c r="BQ365" i="6"/>
  <c r="BE365" i="6"/>
  <c r="O367" i="6"/>
  <c r="BK367" i="6"/>
  <c r="AY367" i="6"/>
  <c r="R368" i="6"/>
  <c r="BN368" i="6"/>
  <c r="BB368" i="6"/>
  <c r="U369" i="6"/>
  <c r="BQ369" i="6"/>
  <c r="BE369" i="6"/>
  <c r="O371" i="6"/>
  <c r="BK371" i="6"/>
  <c r="AY371" i="6"/>
  <c r="R372" i="6"/>
  <c r="BN372" i="6"/>
  <c r="BB372" i="6"/>
  <c r="U373" i="6"/>
  <c r="BQ373" i="6"/>
  <c r="BE373" i="6"/>
  <c r="O375" i="6"/>
  <c r="BK375" i="6"/>
  <c r="AY375" i="6"/>
  <c r="R376" i="6"/>
  <c r="BN376" i="6"/>
  <c r="BB376" i="6"/>
  <c r="U377" i="6"/>
  <c r="BQ377" i="6"/>
  <c r="BE377" i="6"/>
  <c r="V344" i="6"/>
  <c r="BR344" i="6"/>
  <c r="BF344" i="6"/>
  <c r="P331" i="6"/>
  <c r="AZ331" i="6"/>
  <c r="BL331" i="6"/>
  <c r="S332" i="6"/>
  <c r="BC332" i="6"/>
  <c r="BO332" i="6"/>
  <c r="V333" i="6"/>
  <c r="BF333" i="6"/>
  <c r="BR333" i="6"/>
  <c r="P335" i="6"/>
  <c r="AZ335" i="6"/>
  <c r="BL335" i="6"/>
  <c r="S336" i="6"/>
  <c r="BC336" i="6"/>
  <c r="BO336" i="6"/>
  <c r="V337" i="6"/>
  <c r="BF337" i="6"/>
  <c r="BR337" i="6"/>
  <c r="P339" i="6"/>
  <c r="AZ339" i="6"/>
  <c r="BL339" i="6"/>
  <c r="S340" i="6"/>
  <c r="BC340" i="6"/>
  <c r="BO340" i="6"/>
  <c r="V341" i="6"/>
  <c r="BF341" i="6"/>
  <c r="BR341" i="6"/>
  <c r="P343" i="6"/>
  <c r="AZ343" i="6"/>
  <c r="BL343" i="6"/>
  <c r="S344" i="6"/>
  <c r="BC344" i="6"/>
  <c r="BO344" i="6"/>
  <c r="V345" i="6"/>
  <c r="BF345" i="6"/>
  <c r="BR345" i="6"/>
  <c r="P347" i="6"/>
  <c r="AZ347" i="6"/>
  <c r="BL347" i="6"/>
  <c r="S348" i="6"/>
  <c r="BC348" i="6"/>
  <c r="BO348" i="6"/>
  <c r="V349" i="6"/>
  <c r="BF349" i="6"/>
  <c r="BR349" i="6"/>
  <c r="P351" i="6"/>
  <c r="AZ351" i="6"/>
  <c r="BL351" i="6"/>
  <c r="S352" i="6"/>
  <c r="BC352" i="6"/>
  <c r="BO352" i="6"/>
  <c r="V353" i="6"/>
  <c r="BF353" i="6"/>
  <c r="BR353" i="6"/>
  <c r="P355" i="6"/>
  <c r="AZ355" i="6"/>
  <c r="BL355" i="6"/>
  <c r="S356" i="6"/>
  <c r="BC356" i="6"/>
  <c r="BO356" i="6"/>
  <c r="V357" i="6"/>
  <c r="BF357" i="6"/>
  <c r="BR357" i="6"/>
  <c r="P359" i="6"/>
  <c r="AZ359" i="6"/>
  <c r="BL359" i="6"/>
  <c r="S360" i="6"/>
  <c r="BC360" i="6"/>
  <c r="BO360" i="6"/>
  <c r="V361" i="6"/>
  <c r="BF361" i="6"/>
  <c r="BR361" i="6"/>
  <c r="P363" i="6"/>
  <c r="AZ363" i="6"/>
  <c r="BL363" i="6"/>
  <c r="S364" i="6"/>
  <c r="BC364" i="6"/>
  <c r="BO364" i="6"/>
  <c r="V365" i="6"/>
  <c r="BF365" i="6"/>
  <c r="BR365" i="6"/>
  <c r="P367" i="6"/>
  <c r="AZ367" i="6"/>
  <c r="BL367" i="6"/>
  <c r="S368" i="6"/>
  <c r="BC368" i="6"/>
  <c r="BO368" i="6"/>
  <c r="V369" i="6"/>
  <c r="BF369" i="6"/>
  <c r="BR369" i="6"/>
  <c r="P371" i="6"/>
  <c r="AZ371" i="6"/>
  <c r="BL371" i="6"/>
  <c r="S372" i="6"/>
  <c r="BC372" i="6"/>
  <c r="BO372" i="6"/>
  <c r="V373" i="6"/>
  <c r="BF373" i="6"/>
  <c r="BR373" i="6"/>
  <c r="P375" i="6"/>
  <c r="AZ375" i="6"/>
  <c r="BL375" i="6"/>
  <c r="S376" i="6"/>
  <c r="BC376" i="6"/>
  <c r="BO376" i="6"/>
  <c r="V377" i="6"/>
  <c r="BF377" i="6"/>
  <c r="BR377" i="6"/>
  <c r="S343" i="6"/>
  <c r="BO343" i="6"/>
  <c r="BC343" i="6"/>
  <c r="Q331" i="6"/>
  <c r="BA331" i="6"/>
  <c r="BM331" i="6"/>
  <c r="T332" i="6"/>
  <c r="BD332" i="6"/>
  <c r="BP332" i="6"/>
  <c r="W333" i="6"/>
  <c r="BG333" i="6"/>
  <c r="BS333" i="6"/>
  <c r="Q335" i="6"/>
  <c r="BA335" i="6"/>
  <c r="BM335" i="6"/>
  <c r="T336" i="6"/>
  <c r="BD336" i="6"/>
  <c r="BP336" i="6"/>
  <c r="W337" i="6"/>
  <c r="BG337" i="6"/>
  <c r="BS337" i="6"/>
  <c r="Q339" i="6"/>
  <c r="BA339" i="6"/>
  <c r="BM339" i="6"/>
  <c r="T340" i="6"/>
  <c r="BD340" i="6"/>
  <c r="BP340" i="6"/>
  <c r="W341" i="6"/>
  <c r="BG341" i="6"/>
  <c r="BS341" i="6"/>
  <c r="Q343" i="6"/>
  <c r="BA343" i="6"/>
  <c r="BM343" i="6"/>
  <c r="T344" i="6"/>
  <c r="BD344" i="6"/>
  <c r="BP344" i="6"/>
  <c r="W345" i="6"/>
  <c r="BG345" i="6"/>
  <c r="BS345" i="6"/>
  <c r="Q347" i="6"/>
  <c r="BA347" i="6"/>
  <c r="BM347" i="6"/>
  <c r="T348" i="6"/>
  <c r="BD348" i="6"/>
  <c r="BP348" i="6"/>
  <c r="W349" i="6"/>
  <c r="BG349" i="6"/>
  <c r="BS349" i="6"/>
  <c r="Q351" i="6"/>
  <c r="BA351" i="6"/>
  <c r="BM351" i="6"/>
  <c r="T352" i="6"/>
  <c r="BD352" i="6"/>
  <c r="BP352" i="6"/>
  <c r="W353" i="6"/>
  <c r="BG353" i="6"/>
  <c r="BS353" i="6"/>
  <c r="Q355" i="6"/>
  <c r="BA355" i="6"/>
  <c r="BM355" i="6"/>
  <c r="T356" i="6"/>
  <c r="BD356" i="6"/>
  <c r="BP356" i="6"/>
  <c r="W357" i="6"/>
  <c r="BG357" i="6"/>
  <c r="BS357" i="6"/>
  <c r="Q359" i="6"/>
  <c r="BA359" i="6"/>
  <c r="BM359" i="6"/>
  <c r="T360" i="6"/>
  <c r="BD360" i="6"/>
  <c r="BP360" i="6"/>
  <c r="W361" i="6"/>
  <c r="BG361" i="6"/>
  <c r="BS361" i="6"/>
  <c r="Q363" i="6"/>
  <c r="BA363" i="6"/>
  <c r="BM363" i="6"/>
  <c r="T364" i="6"/>
  <c r="BD364" i="6"/>
  <c r="BP364" i="6"/>
  <c r="W365" i="6"/>
  <c r="BG365" i="6"/>
  <c r="BS365" i="6"/>
  <c r="Q367" i="6"/>
  <c r="BA367" i="6"/>
  <c r="BM367" i="6"/>
  <c r="T368" i="6"/>
  <c r="BD368" i="6"/>
  <c r="BP368" i="6"/>
  <c r="W369" i="6"/>
  <c r="BG369" i="6"/>
  <c r="BS369" i="6"/>
  <c r="Q371" i="6"/>
  <c r="BA371" i="6"/>
  <c r="BM371" i="6"/>
  <c r="T372" i="6"/>
  <c r="BD372" i="6"/>
  <c r="BP372" i="6"/>
  <c r="W373" i="6"/>
  <c r="BG373" i="6"/>
  <c r="BS373" i="6"/>
  <c r="Q375" i="6"/>
  <c r="BA375" i="6"/>
  <c r="BM375" i="6"/>
  <c r="T376" i="6"/>
  <c r="BD376" i="6"/>
  <c r="BP376" i="6"/>
  <c r="W377" i="6"/>
  <c r="BG377" i="6"/>
  <c r="BS377" i="6"/>
  <c r="U286" i="6"/>
  <c r="BE286" i="6"/>
  <c r="BQ286" i="6"/>
  <c r="P276" i="6"/>
  <c r="BL276" i="6"/>
  <c r="AZ276" i="6"/>
  <c r="S277" i="6"/>
  <c r="BO277" i="6"/>
  <c r="BC277" i="6"/>
  <c r="V278" i="6"/>
  <c r="BR278" i="6"/>
  <c r="BF278" i="6"/>
  <c r="P280" i="6"/>
  <c r="BL280" i="6"/>
  <c r="AZ280" i="6"/>
  <c r="S281" i="6"/>
  <c r="BO281" i="6"/>
  <c r="BC281" i="6"/>
  <c r="V282" i="6"/>
  <c r="BR282" i="6"/>
  <c r="BF282" i="6"/>
  <c r="P284" i="6"/>
  <c r="BL284" i="6"/>
  <c r="AZ284" i="6"/>
  <c r="S285" i="6"/>
  <c r="BO285" i="6"/>
  <c r="BC285" i="6"/>
  <c r="V286" i="6"/>
  <c r="BR286" i="6"/>
  <c r="BF286" i="6"/>
  <c r="P288" i="6"/>
  <c r="BL288" i="6"/>
  <c r="AZ288" i="6"/>
  <c r="S289" i="6"/>
  <c r="BO289" i="6"/>
  <c r="BC289" i="6"/>
  <c r="V290" i="6"/>
  <c r="BR290" i="6"/>
  <c r="BF290" i="6"/>
  <c r="P292" i="6"/>
  <c r="BL292" i="6"/>
  <c r="AZ292" i="6"/>
  <c r="S293" i="6"/>
  <c r="BO293" i="6"/>
  <c r="BC293" i="6"/>
  <c r="V294" i="6"/>
  <c r="BR294" i="6"/>
  <c r="BF294" i="6"/>
  <c r="P296" i="6"/>
  <c r="BL296" i="6"/>
  <c r="AZ296" i="6"/>
  <c r="S297" i="6"/>
  <c r="BO297" i="6"/>
  <c r="BC297" i="6"/>
  <c r="V298" i="6"/>
  <c r="BR298" i="6"/>
  <c r="BF298" i="6"/>
  <c r="P300" i="6"/>
  <c r="BL300" i="6"/>
  <c r="AZ300" i="6"/>
  <c r="S301" i="6"/>
  <c r="BO301" i="6"/>
  <c r="BC301" i="6"/>
  <c r="V302" i="6"/>
  <c r="BR302" i="6"/>
  <c r="BF302" i="6"/>
  <c r="P304" i="6"/>
  <c r="BL304" i="6"/>
  <c r="AZ304" i="6"/>
  <c r="S305" i="6"/>
  <c r="BO305" i="6"/>
  <c r="BC305" i="6"/>
  <c r="V306" i="6"/>
  <c r="BR306" i="6"/>
  <c r="BF306" i="6"/>
  <c r="P308" i="6"/>
  <c r="BL308" i="6"/>
  <c r="AZ308" i="6"/>
  <c r="S309" i="6"/>
  <c r="BO309" i="6"/>
  <c r="BC309" i="6"/>
  <c r="V310" i="6"/>
  <c r="BR310" i="6"/>
  <c r="BF310" i="6"/>
  <c r="P312" i="6"/>
  <c r="BL312" i="6"/>
  <c r="AZ312" i="6"/>
  <c r="S313" i="6"/>
  <c r="BO313" i="6"/>
  <c r="BC313" i="6"/>
  <c r="V314" i="6"/>
  <c r="BR314" i="6"/>
  <c r="BF314" i="6"/>
  <c r="P316" i="6"/>
  <c r="BL316" i="6"/>
  <c r="AZ316" i="6"/>
  <c r="S317" i="6"/>
  <c r="BO317" i="6"/>
  <c r="BC317" i="6"/>
  <c r="V318" i="6"/>
  <c r="BR318" i="6"/>
  <c r="BF318" i="6"/>
  <c r="P320" i="6"/>
  <c r="BL320" i="6"/>
  <c r="AZ320" i="6"/>
  <c r="S321" i="6"/>
  <c r="BO321" i="6"/>
  <c r="BC321" i="6"/>
  <c r="V322" i="6"/>
  <c r="BR322" i="6"/>
  <c r="BF322" i="6"/>
  <c r="O276" i="6"/>
  <c r="AY276" i="6"/>
  <c r="BK276" i="6"/>
  <c r="O280" i="6"/>
  <c r="AY280" i="6"/>
  <c r="BK280" i="6"/>
  <c r="U282" i="6"/>
  <c r="BE282" i="6"/>
  <c r="BQ282" i="6"/>
  <c r="R285" i="6"/>
  <c r="BB285" i="6"/>
  <c r="BN285" i="6"/>
  <c r="O292" i="6"/>
  <c r="AY292" i="6"/>
  <c r="BK292" i="6"/>
  <c r="U294" i="6"/>
  <c r="BE294" i="6"/>
  <c r="BQ294" i="6"/>
  <c r="R297" i="6"/>
  <c r="BB297" i="6"/>
  <c r="BN297" i="6"/>
  <c r="R301" i="6"/>
  <c r="BB301" i="6"/>
  <c r="BN301" i="6"/>
  <c r="R305" i="6"/>
  <c r="BB305" i="6"/>
  <c r="BN305" i="6"/>
  <c r="U310" i="6"/>
  <c r="BE310" i="6"/>
  <c r="BQ310" i="6"/>
  <c r="O316" i="6"/>
  <c r="AY316" i="6"/>
  <c r="BK316" i="6"/>
  <c r="U322" i="6"/>
  <c r="BE322" i="6"/>
  <c r="BQ322" i="6"/>
  <c r="Q276" i="6"/>
  <c r="BM276" i="6"/>
  <c r="BA276" i="6"/>
  <c r="T277" i="6"/>
  <c r="BD277" i="6"/>
  <c r="BP277" i="6"/>
  <c r="W278" i="6"/>
  <c r="BG278" i="6"/>
  <c r="BS278" i="6"/>
  <c r="Q280" i="6"/>
  <c r="BA280" i="6"/>
  <c r="BM280" i="6"/>
  <c r="T281" i="6"/>
  <c r="BP281" i="6"/>
  <c r="BD281" i="6"/>
  <c r="W282" i="6"/>
  <c r="BG282" i="6"/>
  <c r="BS282" i="6"/>
  <c r="Q284" i="6"/>
  <c r="BA284" i="6"/>
  <c r="BM284" i="6"/>
  <c r="T285" i="6"/>
  <c r="BD285" i="6"/>
  <c r="BP285" i="6"/>
  <c r="W286" i="6"/>
  <c r="BG286" i="6"/>
  <c r="BS286" i="6"/>
  <c r="Q288" i="6"/>
  <c r="BA288" i="6"/>
  <c r="BM288" i="6"/>
  <c r="T289" i="6"/>
  <c r="BP289" i="6"/>
  <c r="BD289" i="6"/>
  <c r="W290" i="6"/>
  <c r="BG290" i="6"/>
  <c r="BS290" i="6"/>
  <c r="Q292" i="6"/>
  <c r="BM292" i="6"/>
  <c r="BA292" i="6"/>
  <c r="T293" i="6"/>
  <c r="BD293" i="6"/>
  <c r="BP293" i="6"/>
  <c r="W294" i="6"/>
  <c r="BG294" i="6"/>
  <c r="BS294" i="6"/>
  <c r="Q296" i="6"/>
  <c r="BA296" i="6"/>
  <c r="BM296" i="6"/>
  <c r="T297" i="6"/>
  <c r="BD297" i="6"/>
  <c r="BP297" i="6"/>
  <c r="W298" i="6"/>
  <c r="BG298" i="6"/>
  <c r="BS298" i="6"/>
  <c r="Q300" i="6"/>
  <c r="BA300" i="6"/>
  <c r="BM300" i="6"/>
  <c r="T301" i="6"/>
  <c r="BP301" i="6"/>
  <c r="BD301" i="6"/>
  <c r="W302" i="6"/>
  <c r="BS302" i="6"/>
  <c r="BG302" i="6"/>
  <c r="Q304" i="6"/>
  <c r="BA304" i="6"/>
  <c r="BM304" i="6"/>
  <c r="T305" i="6"/>
  <c r="BD305" i="6"/>
  <c r="BP305" i="6"/>
  <c r="W306" i="6"/>
  <c r="BG306" i="6"/>
  <c r="BS306" i="6"/>
  <c r="Q308" i="6"/>
  <c r="BA308" i="6"/>
  <c r="BM308" i="6"/>
  <c r="T309" i="6"/>
  <c r="BD309" i="6"/>
  <c r="BP309" i="6"/>
  <c r="W310" i="6"/>
  <c r="BG310" i="6"/>
  <c r="BS310" i="6"/>
  <c r="Q312" i="6"/>
  <c r="BA312" i="6"/>
  <c r="BM312" i="6"/>
  <c r="T313" i="6"/>
  <c r="BD313" i="6"/>
  <c r="BP313" i="6"/>
  <c r="W314" i="6"/>
  <c r="BG314" i="6"/>
  <c r="BS314" i="6"/>
  <c r="Q316" i="6"/>
  <c r="BM316" i="6"/>
  <c r="BA316" i="6"/>
  <c r="T317" i="6"/>
  <c r="BP317" i="6"/>
  <c r="BD317" i="6"/>
  <c r="W318" i="6"/>
  <c r="BS318" i="6"/>
  <c r="BG318" i="6"/>
  <c r="Q320" i="6"/>
  <c r="BM320" i="6"/>
  <c r="BA320" i="6"/>
  <c r="T321" i="6"/>
  <c r="BP321" i="6"/>
  <c r="BD321" i="6"/>
  <c r="W322" i="6"/>
  <c r="BS322" i="6"/>
  <c r="BG322" i="6"/>
  <c r="R277" i="6"/>
  <c r="BB277" i="6"/>
  <c r="BN277" i="6"/>
  <c r="O284" i="6"/>
  <c r="AY284" i="6"/>
  <c r="BK284" i="6"/>
  <c r="R293" i="6"/>
  <c r="BB293" i="6"/>
  <c r="BN293" i="6"/>
  <c r="U298" i="6"/>
  <c r="BE298" i="6"/>
  <c r="BQ298" i="6"/>
  <c r="O304" i="6"/>
  <c r="AY304" i="6"/>
  <c r="BK304" i="6"/>
  <c r="O308" i="6"/>
  <c r="AY308" i="6"/>
  <c r="BK308" i="6"/>
  <c r="U314" i="6"/>
  <c r="BE314" i="6"/>
  <c r="BQ314" i="6"/>
  <c r="U318" i="6"/>
  <c r="BE318" i="6"/>
  <c r="BQ318" i="6"/>
  <c r="R276" i="6"/>
  <c r="BB276" i="6"/>
  <c r="BN276" i="6"/>
  <c r="U277" i="6"/>
  <c r="BQ277" i="6"/>
  <c r="BE277" i="6"/>
  <c r="O279" i="6"/>
  <c r="BK279" i="6"/>
  <c r="AY279" i="6"/>
  <c r="R280" i="6"/>
  <c r="BN280" i="6"/>
  <c r="BB280" i="6"/>
  <c r="U281" i="6"/>
  <c r="BQ281" i="6"/>
  <c r="BE281" i="6"/>
  <c r="O283" i="6"/>
  <c r="BK283" i="6"/>
  <c r="AY283" i="6"/>
  <c r="R284" i="6"/>
  <c r="BN284" i="6"/>
  <c r="BB284" i="6"/>
  <c r="U285" i="6"/>
  <c r="BQ285" i="6"/>
  <c r="BE285" i="6"/>
  <c r="O287" i="6"/>
  <c r="BK287" i="6"/>
  <c r="AY287" i="6"/>
  <c r="R288" i="6"/>
  <c r="BN288" i="6"/>
  <c r="BB288" i="6"/>
  <c r="U289" i="6"/>
  <c r="BQ289" i="6"/>
  <c r="BE289" i="6"/>
  <c r="O291" i="6"/>
  <c r="BK291" i="6"/>
  <c r="AY291" i="6"/>
  <c r="R292" i="6"/>
  <c r="BN292" i="6"/>
  <c r="BB292" i="6"/>
  <c r="U293" i="6"/>
  <c r="BQ293" i="6"/>
  <c r="BE293" i="6"/>
  <c r="O295" i="6"/>
  <c r="BK295" i="6"/>
  <c r="AY295" i="6"/>
  <c r="R296" i="6"/>
  <c r="BN296" i="6"/>
  <c r="BB296" i="6"/>
  <c r="U297" i="6"/>
  <c r="BQ297" i="6"/>
  <c r="BE297" i="6"/>
  <c r="O299" i="6"/>
  <c r="BK299" i="6"/>
  <c r="AY299" i="6"/>
  <c r="R300" i="6"/>
  <c r="BN300" i="6"/>
  <c r="BB300" i="6"/>
  <c r="U301" i="6"/>
  <c r="BQ301" i="6"/>
  <c r="BE301" i="6"/>
  <c r="O303" i="6"/>
  <c r="BK303" i="6"/>
  <c r="AY303" i="6"/>
  <c r="R304" i="6"/>
  <c r="BN304" i="6"/>
  <c r="BB304" i="6"/>
  <c r="U305" i="6"/>
  <c r="BQ305" i="6"/>
  <c r="BE305" i="6"/>
  <c r="O307" i="6"/>
  <c r="BK307" i="6"/>
  <c r="AY307" i="6"/>
  <c r="R308" i="6"/>
  <c r="BN308" i="6"/>
  <c r="BB308" i="6"/>
  <c r="U309" i="6"/>
  <c r="BQ309" i="6"/>
  <c r="BE309" i="6"/>
  <c r="O311" i="6"/>
  <c r="BK311" i="6"/>
  <c r="AY311" i="6"/>
  <c r="R312" i="6"/>
  <c r="BN312" i="6"/>
  <c r="BB312" i="6"/>
  <c r="U313" i="6"/>
  <c r="BQ313" i="6"/>
  <c r="BE313" i="6"/>
  <c r="O315" i="6"/>
  <c r="BK315" i="6"/>
  <c r="AY315" i="6"/>
  <c r="R316" i="6"/>
  <c r="BN316" i="6"/>
  <c r="BB316" i="6"/>
  <c r="U317" i="6"/>
  <c r="BQ317" i="6"/>
  <c r="BE317" i="6"/>
  <c r="O319" i="6"/>
  <c r="BK319" i="6"/>
  <c r="AY319" i="6"/>
  <c r="R320" i="6"/>
  <c r="BN320" i="6"/>
  <c r="BB320" i="6"/>
  <c r="U321" i="6"/>
  <c r="BQ321" i="6"/>
  <c r="BE321" i="6"/>
  <c r="O323" i="6"/>
  <c r="BK323" i="6"/>
  <c r="AY323" i="6"/>
  <c r="O300" i="6"/>
  <c r="AY300" i="6"/>
  <c r="BK300" i="6"/>
  <c r="S276" i="6"/>
  <c r="BC276" i="6"/>
  <c r="BO276" i="6"/>
  <c r="V277" i="6"/>
  <c r="BF277" i="6"/>
  <c r="BR277" i="6"/>
  <c r="P279" i="6"/>
  <c r="AZ279" i="6"/>
  <c r="BL279" i="6"/>
  <c r="S280" i="6"/>
  <c r="BC280" i="6"/>
  <c r="BO280" i="6"/>
  <c r="V281" i="6"/>
  <c r="BF281" i="6"/>
  <c r="BR281" i="6"/>
  <c r="P283" i="6"/>
  <c r="AZ283" i="6"/>
  <c r="BL283" i="6"/>
  <c r="S284" i="6"/>
  <c r="BC284" i="6"/>
  <c r="BO284" i="6"/>
  <c r="V285" i="6"/>
  <c r="BF285" i="6"/>
  <c r="BR285" i="6"/>
  <c r="P287" i="6"/>
  <c r="AZ287" i="6"/>
  <c r="BL287" i="6"/>
  <c r="S288" i="6"/>
  <c r="BC288" i="6"/>
  <c r="BO288" i="6"/>
  <c r="V289" i="6"/>
  <c r="BF289" i="6"/>
  <c r="BR289" i="6"/>
  <c r="P291" i="6"/>
  <c r="AZ291" i="6"/>
  <c r="BL291" i="6"/>
  <c r="S292" i="6"/>
  <c r="BC292" i="6"/>
  <c r="BO292" i="6"/>
  <c r="V293" i="6"/>
  <c r="BF293" i="6"/>
  <c r="BR293" i="6"/>
  <c r="P295" i="6"/>
  <c r="AZ295" i="6"/>
  <c r="BL295" i="6"/>
  <c r="S296" i="6"/>
  <c r="BC296" i="6"/>
  <c r="BO296" i="6"/>
  <c r="V297" i="6"/>
  <c r="BF297" i="6"/>
  <c r="BR297" i="6"/>
  <c r="P299" i="6"/>
  <c r="AZ299" i="6"/>
  <c r="BL299" i="6"/>
  <c r="S300" i="6"/>
  <c r="BC300" i="6"/>
  <c r="BO300" i="6"/>
  <c r="V301" i="6"/>
  <c r="BF301" i="6"/>
  <c r="BR301" i="6"/>
  <c r="P303" i="6"/>
  <c r="AZ303" i="6"/>
  <c r="BL303" i="6"/>
  <c r="S304" i="6"/>
  <c r="BC304" i="6"/>
  <c r="BO304" i="6"/>
  <c r="V305" i="6"/>
  <c r="BF305" i="6"/>
  <c r="BR305" i="6"/>
  <c r="P307" i="6"/>
  <c r="AZ307" i="6"/>
  <c r="BL307" i="6"/>
  <c r="S308" i="6"/>
  <c r="BC308" i="6"/>
  <c r="BO308" i="6"/>
  <c r="V309" i="6"/>
  <c r="BF309" i="6"/>
  <c r="BR309" i="6"/>
  <c r="P311" i="6"/>
  <c r="AZ311" i="6"/>
  <c r="BL311" i="6"/>
  <c r="S312" i="6"/>
  <c r="BC312" i="6"/>
  <c r="BO312" i="6"/>
  <c r="V313" i="6"/>
  <c r="BF313" i="6"/>
  <c r="BR313" i="6"/>
  <c r="P315" i="6"/>
  <c r="AZ315" i="6"/>
  <c r="BL315" i="6"/>
  <c r="S316" i="6"/>
  <c r="BC316" i="6"/>
  <c r="BO316" i="6"/>
  <c r="V317" i="6"/>
  <c r="BF317" i="6"/>
  <c r="BR317" i="6"/>
  <c r="P319" i="6"/>
  <c r="AZ319" i="6"/>
  <c r="BL319" i="6"/>
  <c r="S320" i="6"/>
  <c r="BC320" i="6"/>
  <c r="BO320" i="6"/>
  <c r="V321" i="6"/>
  <c r="BF321" i="6"/>
  <c r="BR321" i="6"/>
  <c r="P323" i="6"/>
  <c r="AZ323" i="6"/>
  <c r="BL323" i="6"/>
  <c r="O320" i="6"/>
  <c r="AY320" i="6"/>
  <c r="BK320" i="6"/>
  <c r="T276" i="6"/>
  <c r="BD276" i="6"/>
  <c r="BP276" i="6"/>
  <c r="W277" i="6"/>
  <c r="BG277" i="6"/>
  <c r="BS277" i="6"/>
  <c r="Q279" i="6"/>
  <c r="BA279" i="6"/>
  <c r="BM279" i="6"/>
  <c r="T280" i="6"/>
  <c r="BD280" i="6"/>
  <c r="BP280" i="6"/>
  <c r="W281" i="6"/>
  <c r="BS281" i="6"/>
  <c r="BG281" i="6"/>
  <c r="Q283" i="6"/>
  <c r="BM283" i="6"/>
  <c r="BA283" i="6"/>
  <c r="T284" i="6"/>
  <c r="BD284" i="6"/>
  <c r="BP284" i="6"/>
  <c r="W285" i="6"/>
  <c r="BG285" i="6"/>
  <c r="BS285" i="6"/>
  <c r="Q287" i="6"/>
  <c r="BA287" i="6"/>
  <c r="BM287" i="6"/>
  <c r="T288" i="6"/>
  <c r="BP288" i="6"/>
  <c r="BD288" i="6"/>
  <c r="W289" i="6"/>
  <c r="BG289" i="6"/>
  <c r="BS289" i="6"/>
  <c r="Q291" i="6"/>
  <c r="BA291" i="6"/>
  <c r="BM291" i="6"/>
  <c r="T292" i="6"/>
  <c r="BD292" i="6"/>
  <c r="BP292" i="6"/>
  <c r="W293" i="6"/>
  <c r="BG293" i="6"/>
  <c r="BS293" i="6"/>
  <c r="Q295" i="6"/>
  <c r="BA295" i="6"/>
  <c r="BM295" i="6"/>
  <c r="T296" i="6"/>
  <c r="BP296" i="6"/>
  <c r="BD296" i="6"/>
  <c r="W297" i="6"/>
  <c r="BG297" i="6"/>
  <c r="BS297" i="6"/>
  <c r="Q299" i="6"/>
  <c r="BM299" i="6"/>
  <c r="BA299" i="6"/>
  <c r="T300" i="6"/>
  <c r="BD300" i="6"/>
  <c r="BP300" i="6"/>
  <c r="W301" i="6"/>
  <c r="BG301" i="6"/>
  <c r="BS301" i="6"/>
  <c r="Q303" i="6"/>
  <c r="BA303" i="6"/>
  <c r="BM303" i="6"/>
  <c r="T304" i="6"/>
  <c r="BP304" i="6"/>
  <c r="BD304" i="6"/>
  <c r="W305" i="6"/>
  <c r="BG305" i="6"/>
  <c r="BS305" i="6"/>
  <c r="Q307" i="6"/>
  <c r="BA307" i="6"/>
  <c r="BM307" i="6"/>
  <c r="T308" i="6"/>
  <c r="BD308" i="6"/>
  <c r="BP308" i="6"/>
  <c r="W309" i="6"/>
  <c r="BG309" i="6"/>
  <c r="BS309" i="6"/>
  <c r="Q311" i="6"/>
  <c r="BA311" i="6"/>
  <c r="BM311" i="6"/>
  <c r="T312" i="6"/>
  <c r="BD312" i="6"/>
  <c r="BP312" i="6"/>
  <c r="W313" i="6"/>
  <c r="BG313" i="6"/>
  <c r="BS313" i="6"/>
  <c r="Q315" i="6"/>
  <c r="BA315" i="6"/>
  <c r="BM315" i="6"/>
  <c r="T316" i="6"/>
  <c r="BD316" i="6"/>
  <c r="BP316" i="6"/>
  <c r="W317" i="6"/>
  <c r="BG317" i="6"/>
  <c r="BS317" i="6"/>
  <c r="Q319" i="6"/>
  <c r="BA319" i="6"/>
  <c r="BM319" i="6"/>
  <c r="T320" i="6"/>
  <c r="BD320" i="6"/>
  <c r="BP320" i="6"/>
  <c r="W321" i="6"/>
  <c r="BG321" i="6"/>
  <c r="BS321" i="6"/>
  <c r="Q323" i="6"/>
  <c r="BA323" i="6"/>
  <c r="BM323" i="6"/>
  <c r="U276" i="6"/>
  <c r="BE276" i="6"/>
  <c r="BQ276" i="6"/>
  <c r="O278" i="6"/>
  <c r="BK278" i="6"/>
  <c r="AY278" i="6"/>
  <c r="R279" i="6"/>
  <c r="BN279" i="6"/>
  <c r="BB279" i="6"/>
  <c r="U280" i="6"/>
  <c r="BQ280" i="6"/>
  <c r="BE280" i="6"/>
  <c r="O282" i="6"/>
  <c r="BK282" i="6"/>
  <c r="AY282" i="6"/>
  <c r="R283" i="6"/>
  <c r="BN283" i="6"/>
  <c r="BB283" i="6"/>
  <c r="U284" i="6"/>
  <c r="BQ284" i="6"/>
  <c r="BE284" i="6"/>
  <c r="O286" i="6"/>
  <c r="BK286" i="6"/>
  <c r="AY286" i="6"/>
  <c r="R287" i="6"/>
  <c r="BN287" i="6"/>
  <c r="BB287" i="6"/>
  <c r="U288" i="6"/>
  <c r="BQ288" i="6"/>
  <c r="BE288" i="6"/>
  <c r="O290" i="6"/>
  <c r="BK290" i="6"/>
  <c r="AY290" i="6"/>
  <c r="R291" i="6"/>
  <c r="BN291" i="6"/>
  <c r="BB291" i="6"/>
  <c r="U292" i="6"/>
  <c r="BQ292" i="6"/>
  <c r="BE292" i="6"/>
  <c r="O294" i="6"/>
  <c r="BK294" i="6"/>
  <c r="AY294" i="6"/>
  <c r="R295" i="6"/>
  <c r="BN295" i="6"/>
  <c r="BB295" i="6"/>
  <c r="U296" i="6"/>
  <c r="BQ296" i="6"/>
  <c r="BE296" i="6"/>
  <c r="O298" i="6"/>
  <c r="BK298" i="6"/>
  <c r="AY298" i="6"/>
  <c r="R299" i="6"/>
  <c r="BN299" i="6"/>
  <c r="BB299" i="6"/>
  <c r="U300" i="6"/>
  <c r="BQ300" i="6"/>
  <c r="BE300" i="6"/>
  <c r="O302" i="6"/>
  <c r="BK302" i="6"/>
  <c r="AY302" i="6"/>
  <c r="R303" i="6"/>
  <c r="BN303" i="6"/>
  <c r="BB303" i="6"/>
  <c r="U304" i="6"/>
  <c r="BQ304" i="6"/>
  <c r="BE304" i="6"/>
  <c r="O306" i="6"/>
  <c r="BK306" i="6"/>
  <c r="AY306" i="6"/>
  <c r="R307" i="6"/>
  <c r="BN307" i="6"/>
  <c r="BB307" i="6"/>
  <c r="U308" i="6"/>
  <c r="BQ308" i="6"/>
  <c r="BE308" i="6"/>
  <c r="O310" i="6"/>
  <c r="BK310" i="6"/>
  <c r="AY310" i="6"/>
  <c r="R311" i="6"/>
  <c r="BN311" i="6"/>
  <c r="BB311" i="6"/>
  <c r="U312" i="6"/>
  <c r="BQ312" i="6"/>
  <c r="BE312" i="6"/>
  <c r="O314" i="6"/>
  <c r="BK314" i="6"/>
  <c r="AY314" i="6"/>
  <c r="R315" i="6"/>
  <c r="BN315" i="6"/>
  <c r="BB315" i="6"/>
  <c r="U316" i="6"/>
  <c r="BQ316" i="6"/>
  <c r="BE316" i="6"/>
  <c r="O318" i="6"/>
  <c r="BK318" i="6"/>
  <c r="AY318" i="6"/>
  <c r="R319" i="6"/>
  <c r="BN319" i="6"/>
  <c r="BB319" i="6"/>
  <c r="U320" i="6"/>
  <c r="BQ320" i="6"/>
  <c r="BE320" i="6"/>
  <c r="O322" i="6"/>
  <c r="BK322" i="6"/>
  <c r="AY322" i="6"/>
  <c r="R323" i="6"/>
  <c r="BN323" i="6"/>
  <c r="BB323" i="6"/>
  <c r="R289" i="6"/>
  <c r="BB289" i="6"/>
  <c r="BN289" i="6"/>
  <c r="V276" i="6"/>
  <c r="BF276" i="6"/>
  <c r="BR276" i="6"/>
  <c r="P278" i="6"/>
  <c r="BL278" i="6"/>
  <c r="AZ278" i="6"/>
  <c r="S279" i="6"/>
  <c r="BO279" i="6"/>
  <c r="BC279" i="6"/>
  <c r="V280" i="6"/>
  <c r="BR280" i="6"/>
  <c r="BF280" i="6"/>
  <c r="P282" i="6"/>
  <c r="BL282" i="6"/>
  <c r="AZ282" i="6"/>
  <c r="S283" i="6"/>
  <c r="BO283" i="6"/>
  <c r="BC283" i="6"/>
  <c r="V284" i="6"/>
  <c r="BR284" i="6"/>
  <c r="BF284" i="6"/>
  <c r="P286" i="6"/>
  <c r="BL286" i="6"/>
  <c r="AZ286" i="6"/>
  <c r="S287" i="6"/>
  <c r="BO287" i="6"/>
  <c r="BC287" i="6"/>
  <c r="V288" i="6"/>
  <c r="BR288" i="6"/>
  <c r="BF288" i="6"/>
  <c r="P290" i="6"/>
  <c r="BL290" i="6"/>
  <c r="AZ290" i="6"/>
  <c r="S291" i="6"/>
  <c r="BO291" i="6"/>
  <c r="BC291" i="6"/>
  <c r="V292" i="6"/>
  <c r="BR292" i="6"/>
  <c r="BF292" i="6"/>
  <c r="P294" i="6"/>
  <c r="BL294" i="6"/>
  <c r="AZ294" i="6"/>
  <c r="S295" i="6"/>
  <c r="BO295" i="6"/>
  <c r="BC295" i="6"/>
  <c r="V296" i="6"/>
  <c r="BR296" i="6"/>
  <c r="BF296" i="6"/>
  <c r="P298" i="6"/>
  <c r="BL298" i="6"/>
  <c r="AZ298" i="6"/>
  <c r="S299" i="6"/>
  <c r="BO299" i="6"/>
  <c r="BC299" i="6"/>
  <c r="V300" i="6"/>
  <c r="BR300" i="6"/>
  <c r="BF300" i="6"/>
  <c r="P302" i="6"/>
  <c r="BL302" i="6"/>
  <c r="AZ302" i="6"/>
  <c r="S303" i="6"/>
  <c r="BO303" i="6"/>
  <c r="BC303" i="6"/>
  <c r="V304" i="6"/>
  <c r="BR304" i="6"/>
  <c r="BF304" i="6"/>
  <c r="P306" i="6"/>
  <c r="BL306" i="6"/>
  <c r="AZ306" i="6"/>
  <c r="S307" i="6"/>
  <c r="BO307" i="6"/>
  <c r="BC307" i="6"/>
  <c r="V308" i="6"/>
  <c r="BR308" i="6"/>
  <c r="BF308" i="6"/>
  <c r="P310" i="6"/>
  <c r="BL310" i="6"/>
  <c r="AZ310" i="6"/>
  <c r="S311" i="6"/>
  <c r="BO311" i="6"/>
  <c r="BC311" i="6"/>
  <c r="V312" i="6"/>
  <c r="BR312" i="6"/>
  <c r="BF312" i="6"/>
  <c r="P314" i="6"/>
  <c r="BL314" i="6"/>
  <c r="AZ314" i="6"/>
  <c r="S315" i="6"/>
  <c r="BO315" i="6"/>
  <c r="BC315" i="6"/>
  <c r="V316" i="6"/>
  <c r="BR316" i="6"/>
  <c r="BF316" i="6"/>
  <c r="P318" i="6"/>
  <c r="BL318" i="6"/>
  <c r="AZ318" i="6"/>
  <c r="S319" i="6"/>
  <c r="BO319" i="6"/>
  <c r="BC319" i="6"/>
  <c r="V320" i="6"/>
  <c r="BR320" i="6"/>
  <c r="BF320" i="6"/>
  <c r="P322" i="6"/>
  <c r="BL322" i="6"/>
  <c r="AZ322" i="6"/>
  <c r="S323" i="6"/>
  <c r="BO323" i="6"/>
  <c r="BC323" i="6"/>
  <c r="O312" i="6"/>
  <c r="AY312" i="6"/>
  <c r="BK312" i="6"/>
  <c r="W276" i="6"/>
  <c r="BG276" i="6"/>
  <c r="BS276" i="6"/>
  <c r="Q278" i="6"/>
  <c r="BM278" i="6"/>
  <c r="BA278" i="6"/>
  <c r="T279" i="6"/>
  <c r="BP279" i="6"/>
  <c r="BD279" i="6"/>
  <c r="W280" i="6"/>
  <c r="BS280" i="6"/>
  <c r="BG280" i="6"/>
  <c r="Q282" i="6"/>
  <c r="BM282" i="6"/>
  <c r="BA282" i="6"/>
  <c r="T283" i="6"/>
  <c r="BP283" i="6"/>
  <c r="BD283" i="6"/>
  <c r="W284" i="6"/>
  <c r="BS284" i="6"/>
  <c r="BG284" i="6"/>
  <c r="Q286" i="6"/>
  <c r="BM286" i="6"/>
  <c r="BA286" i="6"/>
  <c r="T287" i="6"/>
  <c r="BP287" i="6"/>
  <c r="BD287" i="6"/>
  <c r="W288" i="6"/>
  <c r="BS288" i="6"/>
  <c r="BG288" i="6"/>
  <c r="Q290" i="6"/>
  <c r="BM290" i="6"/>
  <c r="BA290" i="6"/>
  <c r="T291" i="6"/>
  <c r="BP291" i="6"/>
  <c r="BD291" i="6"/>
  <c r="W292" i="6"/>
  <c r="BS292" i="6"/>
  <c r="BG292" i="6"/>
  <c r="Q294" i="6"/>
  <c r="BM294" i="6"/>
  <c r="BA294" i="6"/>
  <c r="T295" i="6"/>
  <c r="BP295" i="6"/>
  <c r="BD295" i="6"/>
  <c r="W296" i="6"/>
  <c r="BS296" i="6"/>
  <c r="BG296" i="6"/>
  <c r="Q298" i="6"/>
  <c r="BM298" i="6"/>
  <c r="BA298" i="6"/>
  <c r="T299" i="6"/>
  <c r="BP299" i="6"/>
  <c r="BD299" i="6"/>
  <c r="W300" i="6"/>
  <c r="BS300" i="6"/>
  <c r="BG300" i="6"/>
  <c r="Q302" i="6"/>
  <c r="BM302" i="6"/>
  <c r="BA302" i="6"/>
  <c r="T303" i="6"/>
  <c r="BP303" i="6"/>
  <c r="BD303" i="6"/>
  <c r="W304" i="6"/>
  <c r="BS304" i="6"/>
  <c r="BG304" i="6"/>
  <c r="Q306" i="6"/>
  <c r="BM306" i="6"/>
  <c r="BA306" i="6"/>
  <c r="T307" i="6"/>
  <c r="BP307" i="6"/>
  <c r="BD307" i="6"/>
  <c r="W308" i="6"/>
  <c r="BS308" i="6"/>
  <c r="BG308" i="6"/>
  <c r="Q310" i="6"/>
  <c r="BM310" i="6"/>
  <c r="BA310" i="6"/>
  <c r="T311" i="6"/>
  <c r="BP311" i="6"/>
  <c r="BD311" i="6"/>
  <c r="W312" i="6"/>
  <c r="BS312" i="6"/>
  <c r="BG312" i="6"/>
  <c r="Q314" i="6"/>
  <c r="BM314" i="6"/>
  <c r="BA314" i="6"/>
  <c r="T315" i="6"/>
  <c r="BP315" i="6"/>
  <c r="BD315" i="6"/>
  <c r="W316" i="6"/>
  <c r="BS316" i="6"/>
  <c r="BG316" i="6"/>
  <c r="Q318" i="6"/>
  <c r="BM318" i="6"/>
  <c r="BA318" i="6"/>
  <c r="T319" i="6"/>
  <c r="BP319" i="6"/>
  <c r="BD319" i="6"/>
  <c r="W320" i="6"/>
  <c r="BS320" i="6"/>
  <c r="BG320" i="6"/>
  <c r="Q322" i="6"/>
  <c r="BM322" i="6"/>
  <c r="BA322" i="6"/>
  <c r="T323" i="6"/>
  <c r="BP323" i="6"/>
  <c r="BD323" i="6"/>
  <c r="U290" i="6"/>
  <c r="BE290" i="6"/>
  <c r="BQ290" i="6"/>
  <c r="O277" i="6"/>
  <c r="BK277" i="6"/>
  <c r="AY277" i="6"/>
  <c r="R278" i="6"/>
  <c r="BN278" i="6"/>
  <c r="BB278" i="6"/>
  <c r="U279" i="6"/>
  <c r="BQ279" i="6"/>
  <c r="BE279" i="6"/>
  <c r="O281" i="6"/>
  <c r="BK281" i="6"/>
  <c r="AY281" i="6"/>
  <c r="R282" i="6"/>
  <c r="BN282" i="6"/>
  <c r="BB282" i="6"/>
  <c r="U283" i="6"/>
  <c r="BQ283" i="6"/>
  <c r="BE283" i="6"/>
  <c r="O285" i="6"/>
  <c r="BK285" i="6"/>
  <c r="AY285" i="6"/>
  <c r="R286" i="6"/>
  <c r="BN286" i="6"/>
  <c r="BB286" i="6"/>
  <c r="U287" i="6"/>
  <c r="BQ287" i="6"/>
  <c r="BE287" i="6"/>
  <c r="O289" i="6"/>
  <c r="BK289" i="6"/>
  <c r="AY289" i="6"/>
  <c r="R290" i="6"/>
  <c r="BN290" i="6"/>
  <c r="BB290" i="6"/>
  <c r="U291" i="6"/>
  <c r="BQ291" i="6"/>
  <c r="BE291" i="6"/>
  <c r="O293" i="6"/>
  <c r="BK293" i="6"/>
  <c r="AY293" i="6"/>
  <c r="R294" i="6"/>
  <c r="BN294" i="6"/>
  <c r="BB294" i="6"/>
  <c r="U295" i="6"/>
  <c r="BQ295" i="6"/>
  <c r="BE295" i="6"/>
  <c r="O297" i="6"/>
  <c r="BK297" i="6"/>
  <c r="AY297" i="6"/>
  <c r="R298" i="6"/>
  <c r="BN298" i="6"/>
  <c r="BB298" i="6"/>
  <c r="U299" i="6"/>
  <c r="BQ299" i="6"/>
  <c r="BE299" i="6"/>
  <c r="O301" i="6"/>
  <c r="BK301" i="6"/>
  <c r="AY301" i="6"/>
  <c r="R302" i="6"/>
  <c r="BN302" i="6"/>
  <c r="BB302" i="6"/>
  <c r="U303" i="6"/>
  <c r="BQ303" i="6"/>
  <c r="BE303" i="6"/>
  <c r="O305" i="6"/>
  <c r="BK305" i="6"/>
  <c r="AY305" i="6"/>
  <c r="R306" i="6"/>
  <c r="BN306" i="6"/>
  <c r="BB306" i="6"/>
  <c r="U307" i="6"/>
  <c r="BQ307" i="6"/>
  <c r="BE307" i="6"/>
  <c r="O309" i="6"/>
  <c r="BK309" i="6"/>
  <c r="AY309" i="6"/>
  <c r="R310" i="6"/>
  <c r="BN310" i="6"/>
  <c r="BB310" i="6"/>
  <c r="U311" i="6"/>
  <c r="BQ311" i="6"/>
  <c r="BE311" i="6"/>
  <c r="O313" i="6"/>
  <c r="BK313" i="6"/>
  <c r="AY313" i="6"/>
  <c r="R314" i="6"/>
  <c r="BN314" i="6"/>
  <c r="BB314" i="6"/>
  <c r="U315" i="6"/>
  <c r="BQ315" i="6"/>
  <c r="BE315" i="6"/>
  <c r="O317" i="6"/>
  <c r="BK317" i="6"/>
  <c r="AY317" i="6"/>
  <c r="R318" i="6"/>
  <c r="BN318" i="6"/>
  <c r="BB318" i="6"/>
  <c r="U319" i="6"/>
  <c r="BQ319" i="6"/>
  <c r="BE319" i="6"/>
  <c r="O321" i="6"/>
  <c r="BK321" i="6"/>
  <c r="AY321" i="6"/>
  <c r="R322" i="6"/>
  <c r="BN322" i="6"/>
  <c r="BB322" i="6"/>
  <c r="U323" i="6"/>
  <c r="BQ323" i="6"/>
  <c r="BE323" i="6"/>
  <c r="R309" i="6"/>
  <c r="BB309" i="6"/>
  <c r="BN309" i="6"/>
  <c r="P277" i="6"/>
  <c r="AZ277" i="6"/>
  <c r="BL277" i="6"/>
  <c r="S278" i="6"/>
  <c r="BC278" i="6"/>
  <c r="BO278" i="6"/>
  <c r="V279" i="6"/>
  <c r="BF279" i="6"/>
  <c r="BR279" i="6"/>
  <c r="P281" i="6"/>
  <c r="AZ281" i="6"/>
  <c r="BL281" i="6"/>
  <c r="S282" i="6"/>
  <c r="BC282" i="6"/>
  <c r="BO282" i="6"/>
  <c r="V283" i="6"/>
  <c r="BF283" i="6"/>
  <c r="BR283" i="6"/>
  <c r="P285" i="6"/>
  <c r="AZ285" i="6"/>
  <c r="BL285" i="6"/>
  <c r="S286" i="6"/>
  <c r="BC286" i="6"/>
  <c r="BO286" i="6"/>
  <c r="V287" i="6"/>
  <c r="BF287" i="6"/>
  <c r="BR287" i="6"/>
  <c r="P289" i="6"/>
  <c r="AZ289" i="6"/>
  <c r="BL289" i="6"/>
  <c r="S290" i="6"/>
  <c r="BC290" i="6"/>
  <c r="BO290" i="6"/>
  <c r="V291" i="6"/>
  <c r="BF291" i="6"/>
  <c r="BR291" i="6"/>
  <c r="P293" i="6"/>
  <c r="AZ293" i="6"/>
  <c r="BL293" i="6"/>
  <c r="S294" i="6"/>
  <c r="BC294" i="6"/>
  <c r="BO294" i="6"/>
  <c r="V295" i="6"/>
  <c r="BF295" i="6"/>
  <c r="BR295" i="6"/>
  <c r="P297" i="6"/>
  <c r="AZ297" i="6"/>
  <c r="BL297" i="6"/>
  <c r="S298" i="6"/>
  <c r="BC298" i="6"/>
  <c r="BO298" i="6"/>
  <c r="V299" i="6"/>
  <c r="BF299" i="6"/>
  <c r="BR299" i="6"/>
  <c r="P301" i="6"/>
  <c r="AZ301" i="6"/>
  <c r="BL301" i="6"/>
  <c r="S302" i="6"/>
  <c r="BC302" i="6"/>
  <c r="BO302" i="6"/>
  <c r="V303" i="6"/>
  <c r="BF303" i="6"/>
  <c r="BR303" i="6"/>
  <c r="P305" i="6"/>
  <c r="AZ305" i="6"/>
  <c r="BL305" i="6"/>
  <c r="S306" i="6"/>
  <c r="BC306" i="6"/>
  <c r="BO306" i="6"/>
  <c r="V307" i="6"/>
  <c r="BF307" i="6"/>
  <c r="BR307" i="6"/>
  <c r="P309" i="6"/>
  <c r="AZ309" i="6"/>
  <c r="BL309" i="6"/>
  <c r="S310" i="6"/>
  <c r="BC310" i="6"/>
  <c r="BO310" i="6"/>
  <c r="V311" i="6"/>
  <c r="BF311" i="6"/>
  <c r="BR311" i="6"/>
  <c r="P313" i="6"/>
  <c r="AZ313" i="6"/>
  <c r="BL313" i="6"/>
  <c r="S314" i="6"/>
  <c r="BC314" i="6"/>
  <c r="BO314" i="6"/>
  <c r="V315" i="6"/>
  <c r="BF315" i="6"/>
  <c r="BR315" i="6"/>
  <c r="P317" i="6"/>
  <c r="AZ317" i="6"/>
  <c r="BL317" i="6"/>
  <c r="S318" i="6"/>
  <c r="BC318" i="6"/>
  <c r="BO318" i="6"/>
  <c r="V319" i="6"/>
  <c r="BF319" i="6"/>
  <c r="BR319" i="6"/>
  <c r="P321" i="6"/>
  <c r="AZ321" i="6"/>
  <c r="BL321" i="6"/>
  <c r="S322" i="6"/>
  <c r="BC322" i="6"/>
  <c r="BO322" i="6"/>
  <c r="V323" i="6"/>
  <c r="BF323" i="6"/>
  <c r="BR323" i="6"/>
  <c r="U278" i="6"/>
  <c r="BE278" i="6"/>
  <c r="BQ278" i="6"/>
  <c r="R281" i="6"/>
  <c r="BB281" i="6"/>
  <c r="BN281" i="6"/>
  <c r="O288" i="6"/>
  <c r="AY288" i="6"/>
  <c r="BK288" i="6"/>
  <c r="O296" i="6"/>
  <c r="AY296" i="6"/>
  <c r="BK296" i="6"/>
  <c r="U302" i="6"/>
  <c r="BE302" i="6"/>
  <c r="BQ302" i="6"/>
  <c r="U306" i="6"/>
  <c r="BE306" i="6"/>
  <c r="BQ306" i="6"/>
  <c r="R313" i="6"/>
  <c r="BB313" i="6"/>
  <c r="BN313" i="6"/>
  <c r="R317" i="6"/>
  <c r="BB317" i="6"/>
  <c r="BN317" i="6"/>
  <c r="R321" i="6"/>
  <c r="BB321" i="6"/>
  <c r="BN321" i="6"/>
  <c r="Q277" i="6"/>
  <c r="BA277" i="6"/>
  <c r="BM277" i="6"/>
  <c r="T278" i="6"/>
  <c r="BD278" i="6"/>
  <c r="BP278" i="6"/>
  <c r="W279" i="6"/>
  <c r="BG279" i="6"/>
  <c r="BS279" i="6"/>
  <c r="Q281" i="6"/>
  <c r="BA281" i="6"/>
  <c r="BM281" i="6"/>
  <c r="T282" i="6"/>
  <c r="BD282" i="6"/>
  <c r="BP282" i="6"/>
  <c r="W283" i="6"/>
  <c r="BG283" i="6"/>
  <c r="BS283" i="6"/>
  <c r="Q285" i="6"/>
  <c r="BA285" i="6"/>
  <c r="BM285" i="6"/>
  <c r="T286" i="6"/>
  <c r="BD286" i="6"/>
  <c r="BP286" i="6"/>
  <c r="W287" i="6"/>
  <c r="BG287" i="6"/>
  <c r="BS287" i="6"/>
  <c r="Q289" i="6"/>
  <c r="BA289" i="6"/>
  <c r="BM289" i="6"/>
  <c r="T290" i="6"/>
  <c r="BD290" i="6"/>
  <c r="BP290" i="6"/>
  <c r="W291" i="6"/>
  <c r="BG291" i="6"/>
  <c r="BS291" i="6"/>
  <c r="Q293" i="6"/>
  <c r="BA293" i="6"/>
  <c r="BM293" i="6"/>
  <c r="T294" i="6"/>
  <c r="BD294" i="6"/>
  <c r="BP294" i="6"/>
  <c r="W295" i="6"/>
  <c r="BG295" i="6"/>
  <c r="BS295" i="6"/>
  <c r="Q297" i="6"/>
  <c r="BA297" i="6"/>
  <c r="BM297" i="6"/>
  <c r="T298" i="6"/>
  <c r="BD298" i="6"/>
  <c r="BP298" i="6"/>
  <c r="W299" i="6"/>
  <c r="BG299" i="6"/>
  <c r="BS299" i="6"/>
  <c r="Q301" i="6"/>
  <c r="BA301" i="6"/>
  <c r="BM301" i="6"/>
  <c r="T302" i="6"/>
  <c r="BD302" i="6"/>
  <c r="BP302" i="6"/>
  <c r="W303" i="6"/>
  <c r="BG303" i="6"/>
  <c r="BS303" i="6"/>
  <c r="Q305" i="6"/>
  <c r="BA305" i="6"/>
  <c r="BM305" i="6"/>
  <c r="T306" i="6"/>
  <c r="BD306" i="6"/>
  <c r="BP306" i="6"/>
  <c r="W307" i="6"/>
  <c r="BG307" i="6"/>
  <c r="BS307" i="6"/>
  <c r="Q309" i="6"/>
  <c r="BA309" i="6"/>
  <c r="BM309" i="6"/>
  <c r="T310" i="6"/>
  <c r="BD310" i="6"/>
  <c r="BP310" i="6"/>
  <c r="W311" i="6"/>
  <c r="BG311" i="6"/>
  <c r="BS311" i="6"/>
  <c r="Q313" i="6"/>
  <c r="BA313" i="6"/>
  <c r="BM313" i="6"/>
  <c r="T314" i="6"/>
  <c r="BD314" i="6"/>
  <c r="BP314" i="6"/>
  <c r="W315" i="6"/>
  <c r="BG315" i="6"/>
  <c r="BS315" i="6"/>
  <c r="Q317" i="6"/>
  <c r="BA317" i="6"/>
  <c r="BM317" i="6"/>
  <c r="T318" i="6"/>
  <c r="BD318" i="6"/>
  <c r="BP318" i="6"/>
  <c r="W319" i="6"/>
  <c r="BG319" i="6"/>
  <c r="BS319" i="6"/>
  <c r="Q321" i="6"/>
  <c r="BA321" i="6"/>
  <c r="BM321" i="6"/>
  <c r="T322" i="6"/>
  <c r="BD322" i="6"/>
  <c r="BP322" i="6"/>
  <c r="W323" i="6"/>
  <c r="BG323" i="6"/>
  <c r="BS323" i="6"/>
  <c r="S235" i="6"/>
  <c r="BO235" i="6"/>
  <c r="BC235" i="6"/>
  <c r="W236" i="6"/>
  <c r="BS236" i="6"/>
  <c r="BG236" i="6"/>
  <c r="T255" i="6"/>
  <c r="BP255" i="6"/>
  <c r="BD255" i="6"/>
  <c r="R222" i="6"/>
  <c r="BB222" i="6"/>
  <c r="BN222" i="6"/>
  <c r="U223" i="6"/>
  <c r="BQ223" i="6"/>
  <c r="BE223" i="6"/>
  <c r="O225" i="6"/>
  <c r="BK225" i="6"/>
  <c r="AY225" i="6"/>
  <c r="R226" i="6"/>
  <c r="BN226" i="6"/>
  <c r="BB226" i="6"/>
  <c r="U227" i="6"/>
  <c r="BQ227" i="6"/>
  <c r="BE227" i="6"/>
  <c r="O229" i="6"/>
  <c r="BK229" i="6"/>
  <c r="AY229" i="6"/>
  <c r="R230" i="6"/>
  <c r="BN230" i="6"/>
  <c r="BB230" i="6"/>
  <c r="U231" i="6"/>
  <c r="BQ231" i="6"/>
  <c r="BE231" i="6"/>
  <c r="O233" i="6"/>
  <c r="BK233" i="6"/>
  <c r="AY233" i="6"/>
  <c r="R234" i="6"/>
  <c r="BN234" i="6"/>
  <c r="BB234" i="6"/>
  <c r="U235" i="6"/>
  <c r="BQ235" i="6"/>
  <c r="BE235" i="6"/>
  <c r="O237" i="6"/>
  <c r="BK237" i="6"/>
  <c r="AY237" i="6"/>
  <c r="R238" i="6"/>
  <c r="BN238" i="6"/>
  <c r="BB238" i="6"/>
  <c r="U239" i="6"/>
  <c r="BQ239" i="6"/>
  <c r="BE239" i="6"/>
  <c r="O241" i="6"/>
  <c r="BK241" i="6"/>
  <c r="AY241" i="6"/>
  <c r="R242" i="6"/>
  <c r="BN242" i="6"/>
  <c r="BB242" i="6"/>
  <c r="U243" i="6"/>
  <c r="BQ243" i="6"/>
  <c r="BE243" i="6"/>
  <c r="O245" i="6"/>
  <c r="BK245" i="6"/>
  <c r="AY245" i="6"/>
  <c r="R246" i="6"/>
  <c r="BN246" i="6"/>
  <c r="BB246" i="6"/>
  <c r="U247" i="6"/>
  <c r="BQ247" i="6"/>
  <c r="BE247" i="6"/>
  <c r="O249" i="6"/>
  <c r="BK249" i="6"/>
  <c r="AY249" i="6"/>
  <c r="R250" i="6"/>
  <c r="BN250" i="6"/>
  <c r="BB250" i="6"/>
  <c r="U251" i="6"/>
  <c r="BQ251" i="6"/>
  <c r="BE251" i="6"/>
  <c r="O253" i="6"/>
  <c r="BK253" i="6"/>
  <c r="AY253" i="6"/>
  <c r="R254" i="6"/>
  <c r="BN254" i="6"/>
  <c r="BB254" i="6"/>
  <c r="U255" i="6"/>
  <c r="BQ255" i="6"/>
  <c r="BE255" i="6"/>
  <c r="O257" i="6"/>
  <c r="BK257" i="6"/>
  <c r="AY257" i="6"/>
  <c r="R258" i="6"/>
  <c r="BN258" i="6"/>
  <c r="BB258" i="6"/>
  <c r="U259" i="6"/>
  <c r="BQ259" i="6"/>
  <c r="BE259" i="6"/>
  <c r="O261" i="6"/>
  <c r="BK261" i="6"/>
  <c r="AY261" i="6"/>
  <c r="R262" i="6"/>
  <c r="BN262" i="6"/>
  <c r="BB262" i="6"/>
  <c r="U263" i="6"/>
  <c r="BQ263" i="6"/>
  <c r="BE263" i="6"/>
  <c r="O265" i="6"/>
  <c r="BK265" i="6"/>
  <c r="AY265" i="6"/>
  <c r="R266" i="6"/>
  <c r="BN266" i="6"/>
  <c r="BB266" i="6"/>
  <c r="U267" i="6"/>
  <c r="BQ267" i="6"/>
  <c r="BE267" i="6"/>
  <c r="O269" i="6"/>
  <c r="BK269" i="6"/>
  <c r="AY269" i="6"/>
  <c r="R223" i="6"/>
  <c r="BB223" i="6"/>
  <c r="BN223" i="6"/>
  <c r="R227" i="6"/>
  <c r="BB227" i="6"/>
  <c r="BN227" i="6"/>
  <c r="R231" i="6"/>
  <c r="BB231" i="6"/>
  <c r="BN231" i="6"/>
  <c r="O234" i="6"/>
  <c r="AY234" i="6"/>
  <c r="BK234" i="6"/>
  <c r="U236" i="6"/>
  <c r="BE236" i="6"/>
  <c r="BQ236" i="6"/>
  <c r="R239" i="6"/>
  <c r="BB239" i="6"/>
  <c r="BN239" i="6"/>
  <c r="O242" i="6"/>
  <c r="AY242" i="6"/>
  <c r="BK242" i="6"/>
  <c r="U244" i="6"/>
  <c r="BE244" i="6"/>
  <c r="BQ244" i="6"/>
  <c r="R247" i="6"/>
  <c r="BB247" i="6"/>
  <c r="BN247" i="6"/>
  <c r="O250" i="6"/>
  <c r="AY250" i="6"/>
  <c r="BK250" i="6"/>
  <c r="O254" i="6"/>
  <c r="AY254" i="6"/>
  <c r="BK254" i="6"/>
  <c r="U256" i="6"/>
  <c r="BE256" i="6"/>
  <c r="BQ256" i="6"/>
  <c r="R259" i="6"/>
  <c r="BB259" i="6"/>
  <c r="BN259" i="6"/>
  <c r="O262" i="6"/>
  <c r="AY262" i="6"/>
  <c r="BK262" i="6"/>
  <c r="U264" i="6"/>
  <c r="BE264" i="6"/>
  <c r="BQ264" i="6"/>
  <c r="U268" i="6"/>
  <c r="BE268" i="6"/>
  <c r="BQ268" i="6"/>
  <c r="S223" i="6"/>
  <c r="BO223" i="6"/>
  <c r="BC223" i="6"/>
  <c r="S227" i="6"/>
  <c r="BO227" i="6"/>
  <c r="BC227" i="6"/>
  <c r="P230" i="6"/>
  <c r="BL230" i="6"/>
  <c r="AZ230" i="6"/>
  <c r="V232" i="6"/>
  <c r="BR232" i="6"/>
  <c r="BF232" i="6"/>
  <c r="V236" i="6"/>
  <c r="BR236" i="6"/>
  <c r="BF236" i="6"/>
  <c r="P242" i="6"/>
  <c r="BL242" i="6"/>
  <c r="AZ242" i="6"/>
  <c r="S247" i="6"/>
  <c r="BO247" i="6"/>
  <c r="BC247" i="6"/>
  <c r="P250" i="6"/>
  <c r="BL250" i="6"/>
  <c r="AZ250" i="6"/>
  <c r="V252" i="6"/>
  <c r="BR252" i="6"/>
  <c r="BF252" i="6"/>
  <c r="S255" i="6"/>
  <c r="BO255" i="6"/>
  <c r="BC255" i="6"/>
  <c r="P258" i="6"/>
  <c r="BL258" i="6"/>
  <c r="AZ258" i="6"/>
  <c r="P262" i="6"/>
  <c r="BL262" i="6"/>
  <c r="AZ262" i="6"/>
  <c r="V264" i="6"/>
  <c r="BR264" i="6"/>
  <c r="BF264" i="6"/>
  <c r="V268" i="6"/>
  <c r="BR268" i="6"/>
  <c r="BF268" i="6"/>
  <c r="T223" i="6"/>
  <c r="BP223" i="6"/>
  <c r="BD223" i="6"/>
  <c r="W228" i="6"/>
  <c r="BS228" i="6"/>
  <c r="BG228" i="6"/>
  <c r="T231" i="6"/>
  <c r="BP231" i="6"/>
  <c r="BD231" i="6"/>
  <c r="T239" i="6"/>
  <c r="BP239" i="6"/>
  <c r="BD239" i="6"/>
  <c r="T243" i="6"/>
  <c r="BP243" i="6"/>
  <c r="BD243" i="6"/>
  <c r="T247" i="6"/>
  <c r="BD247" i="6"/>
  <c r="BP247" i="6"/>
  <c r="Q250" i="6"/>
  <c r="BA250" i="6"/>
  <c r="BM250" i="6"/>
  <c r="Q254" i="6"/>
  <c r="BA254" i="6"/>
  <c r="BM254" i="6"/>
  <c r="Q258" i="6"/>
  <c r="BA258" i="6"/>
  <c r="BM258" i="6"/>
  <c r="T263" i="6"/>
  <c r="BP263" i="6"/>
  <c r="BD263" i="6"/>
  <c r="T267" i="6"/>
  <c r="BD267" i="6"/>
  <c r="BP267" i="6"/>
  <c r="S222" i="6"/>
  <c r="BC222" i="6"/>
  <c r="BO222" i="6"/>
  <c r="V223" i="6"/>
  <c r="BR223" i="6"/>
  <c r="BF223" i="6"/>
  <c r="P225" i="6"/>
  <c r="BL225" i="6"/>
  <c r="AZ225" i="6"/>
  <c r="S226" i="6"/>
  <c r="BO226" i="6"/>
  <c r="BC226" i="6"/>
  <c r="V227" i="6"/>
  <c r="BF227" i="6"/>
  <c r="BR227" i="6"/>
  <c r="P229" i="6"/>
  <c r="BL229" i="6"/>
  <c r="AZ229" i="6"/>
  <c r="S230" i="6"/>
  <c r="BO230" i="6"/>
  <c r="BC230" i="6"/>
  <c r="V231" i="6"/>
  <c r="BF231" i="6"/>
  <c r="BR231" i="6"/>
  <c r="P233" i="6"/>
  <c r="BL233" i="6"/>
  <c r="AZ233" i="6"/>
  <c r="S234" i="6"/>
  <c r="BC234" i="6"/>
  <c r="BO234" i="6"/>
  <c r="V235" i="6"/>
  <c r="BR235" i="6"/>
  <c r="BF235" i="6"/>
  <c r="P237" i="6"/>
  <c r="BL237" i="6"/>
  <c r="AZ237" i="6"/>
  <c r="S238" i="6"/>
  <c r="BO238" i="6"/>
  <c r="BC238" i="6"/>
  <c r="V239" i="6"/>
  <c r="BF239" i="6"/>
  <c r="BR239" i="6"/>
  <c r="P241" i="6"/>
  <c r="BL241" i="6"/>
  <c r="AZ241" i="6"/>
  <c r="S242" i="6"/>
  <c r="BO242" i="6"/>
  <c r="BC242" i="6"/>
  <c r="V243" i="6"/>
  <c r="BF243" i="6"/>
  <c r="BR243" i="6"/>
  <c r="P245" i="6"/>
  <c r="BL245" i="6"/>
  <c r="AZ245" i="6"/>
  <c r="S246" i="6"/>
  <c r="BO246" i="6"/>
  <c r="BC246" i="6"/>
  <c r="V247" i="6"/>
  <c r="BR247" i="6"/>
  <c r="BF247" i="6"/>
  <c r="P249" i="6"/>
  <c r="AZ249" i="6"/>
  <c r="BL249" i="6"/>
  <c r="S250" i="6"/>
  <c r="BO250" i="6"/>
  <c r="BC250" i="6"/>
  <c r="V251" i="6"/>
  <c r="BR251" i="6"/>
  <c r="BF251" i="6"/>
  <c r="P253" i="6"/>
  <c r="BL253" i="6"/>
  <c r="AZ253" i="6"/>
  <c r="S254" i="6"/>
  <c r="BO254" i="6"/>
  <c r="BC254" i="6"/>
  <c r="V255" i="6"/>
  <c r="BF255" i="6"/>
  <c r="BR255" i="6"/>
  <c r="P257" i="6"/>
  <c r="BL257" i="6"/>
  <c r="AZ257" i="6"/>
  <c r="S258" i="6"/>
  <c r="BO258" i="6"/>
  <c r="BC258" i="6"/>
  <c r="V259" i="6"/>
  <c r="BF259" i="6"/>
  <c r="BR259" i="6"/>
  <c r="P261" i="6"/>
  <c r="BL261" i="6"/>
  <c r="AZ261" i="6"/>
  <c r="S262" i="6"/>
  <c r="BO262" i="6"/>
  <c r="BC262" i="6"/>
  <c r="V263" i="6"/>
  <c r="BF263" i="6"/>
  <c r="BR263" i="6"/>
  <c r="P265" i="6"/>
  <c r="BL265" i="6"/>
  <c r="AZ265" i="6"/>
  <c r="S266" i="6"/>
  <c r="BO266" i="6"/>
  <c r="BC266" i="6"/>
  <c r="V267" i="6"/>
  <c r="BR267" i="6"/>
  <c r="BF267" i="6"/>
  <c r="P269" i="6"/>
  <c r="BL269" i="6"/>
  <c r="AZ269" i="6"/>
  <c r="O222" i="6"/>
  <c r="AY222" i="6"/>
  <c r="BK222" i="6"/>
  <c r="U224" i="6"/>
  <c r="BE224" i="6"/>
  <c r="BQ224" i="6"/>
  <c r="O226" i="6"/>
  <c r="AY226" i="6"/>
  <c r="BK226" i="6"/>
  <c r="U228" i="6"/>
  <c r="BE228" i="6"/>
  <c r="BQ228" i="6"/>
  <c r="U232" i="6"/>
  <c r="BE232" i="6"/>
  <c r="BQ232" i="6"/>
  <c r="R235" i="6"/>
  <c r="BB235" i="6"/>
  <c r="BN235" i="6"/>
  <c r="O238" i="6"/>
  <c r="AY238" i="6"/>
  <c r="BK238" i="6"/>
  <c r="U240" i="6"/>
  <c r="BE240" i="6"/>
  <c r="BQ240" i="6"/>
  <c r="R243" i="6"/>
  <c r="BB243" i="6"/>
  <c r="BN243" i="6"/>
  <c r="O246" i="6"/>
  <c r="AY246" i="6"/>
  <c r="BK246" i="6"/>
  <c r="U248" i="6"/>
  <c r="BE248" i="6"/>
  <c r="BQ248" i="6"/>
  <c r="R251" i="6"/>
  <c r="BB251" i="6"/>
  <c r="BN251" i="6"/>
  <c r="U252" i="6"/>
  <c r="BE252" i="6"/>
  <c r="BQ252" i="6"/>
  <c r="R255" i="6"/>
  <c r="BB255" i="6"/>
  <c r="BN255" i="6"/>
  <c r="O258" i="6"/>
  <c r="AY258" i="6"/>
  <c r="BK258" i="6"/>
  <c r="U260" i="6"/>
  <c r="BE260" i="6"/>
  <c r="BQ260" i="6"/>
  <c r="R263" i="6"/>
  <c r="BB263" i="6"/>
  <c r="BN263" i="6"/>
  <c r="R267" i="6"/>
  <c r="BB267" i="6"/>
  <c r="BN267" i="6"/>
  <c r="P222" i="6"/>
  <c r="BL222" i="6"/>
  <c r="AZ222" i="6"/>
  <c r="P226" i="6"/>
  <c r="BL226" i="6"/>
  <c r="AZ226" i="6"/>
  <c r="V228" i="6"/>
  <c r="BR228" i="6"/>
  <c r="BF228" i="6"/>
  <c r="S231" i="6"/>
  <c r="BO231" i="6"/>
  <c r="BC231" i="6"/>
  <c r="P234" i="6"/>
  <c r="BL234" i="6"/>
  <c r="AZ234" i="6"/>
  <c r="S239" i="6"/>
  <c r="BO239" i="6"/>
  <c r="BC239" i="6"/>
  <c r="P246" i="6"/>
  <c r="BL246" i="6"/>
  <c r="AZ246" i="6"/>
  <c r="V248" i="6"/>
  <c r="BR248" i="6"/>
  <c r="BF248" i="6"/>
  <c r="S251" i="6"/>
  <c r="BO251" i="6"/>
  <c r="BC251" i="6"/>
  <c r="P254" i="6"/>
  <c r="BL254" i="6"/>
  <c r="AZ254" i="6"/>
  <c r="V256" i="6"/>
  <c r="BR256" i="6"/>
  <c r="BF256" i="6"/>
  <c r="V260" i="6"/>
  <c r="BR260" i="6"/>
  <c r="BF260" i="6"/>
  <c r="S263" i="6"/>
  <c r="BO263" i="6"/>
  <c r="BC263" i="6"/>
  <c r="S267" i="6"/>
  <c r="BO267" i="6"/>
  <c r="BC267" i="6"/>
  <c r="Q226" i="6"/>
  <c r="BM226" i="6"/>
  <c r="BA226" i="6"/>
  <c r="Q230" i="6"/>
  <c r="BM230" i="6"/>
  <c r="BA230" i="6"/>
  <c r="Q234" i="6"/>
  <c r="BM234" i="6"/>
  <c r="BA234" i="6"/>
  <c r="W240" i="6"/>
  <c r="BS240" i="6"/>
  <c r="BG240" i="6"/>
  <c r="Q246" i="6"/>
  <c r="BM246" i="6"/>
  <c r="BA246" i="6"/>
  <c r="T251" i="6"/>
  <c r="BP251" i="6"/>
  <c r="BD251" i="6"/>
  <c r="W256" i="6"/>
  <c r="BS256" i="6"/>
  <c r="BG256" i="6"/>
  <c r="W260" i="6"/>
  <c r="BG260" i="6"/>
  <c r="BS260" i="6"/>
  <c r="W268" i="6"/>
  <c r="BS268" i="6"/>
  <c r="BG268" i="6"/>
  <c r="T222" i="6"/>
  <c r="BD222" i="6"/>
  <c r="BP222" i="6"/>
  <c r="W223" i="6"/>
  <c r="BG223" i="6"/>
  <c r="BS223" i="6"/>
  <c r="Q225" i="6"/>
  <c r="BA225" i="6"/>
  <c r="BM225" i="6"/>
  <c r="T226" i="6"/>
  <c r="BD226" i="6"/>
  <c r="BP226" i="6"/>
  <c r="W227" i="6"/>
  <c r="BG227" i="6"/>
  <c r="BS227" i="6"/>
  <c r="Q229" i="6"/>
  <c r="BA229" i="6"/>
  <c r="BM229" i="6"/>
  <c r="T230" i="6"/>
  <c r="BD230" i="6"/>
  <c r="BP230" i="6"/>
  <c r="W231" i="6"/>
  <c r="BG231" i="6"/>
  <c r="BS231" i="6"/>
  <c r="Q233" i="6"/>
  <c r="BA233" i="6"/>
  <c r="BM233" i="6"/>
  <c r="T234" i="6"/>
  <c r="BD234" i="6"/>
  <c r="BP234" i="6"/>
  <c r="W235" i="6"/>
  <c r="BG235" i="6"/>
  <c r="BS235" i="6"/>
  <c r="Q237" i="6"/>
  <c r="BA237" i="6"/>
  <c r="BM237" i="6"/>
  <c r="T238" i="6"/>
  <c r="BD238" i="6"/>
  <c r="BP238" i="6"/>
  <c r="W239" i="6"/>
  <c r="BG239" i="6"/>
  <c r="BS239" i="6"/>
  <c r="Q241" i="6"/>
  <c r="BA241" i="6"/>
  <c r="BM241" i="6"/>
  <c r="T242" i="6"/>
  <c r="BD242" i="6"/>
  <c r="BP242" i="6"/>
  <c r="W243" i="6"/>
  <c r="BG243" i="6"/>
  <c r="BS243" i="6"/>
  <c r="Q245" i="6"/>
  <c r="BA245" i="6"/>
  <c r="BM245" i="6"/>
  <c r="T246" i="6"/>
  <c r="BD246" i="6"/>
  <c r="BP246" i="6"/>
  <c r="W247" i="6"/>
  <c r="BG247" i="6"/>
  <c r="BS247" i="6"/>
  <c r="Q249" i="6"/>
  <c r="BA249" i="6"/>
  <c r="BM249" i="6"/>
  <c r="T250" i="6"/>
  <c r="BD250" i="6"/>
  <c r="BP250" i="6"/>
  <c r="W251" i="6"/>
  <c r="BG251" i="6"/>
  <c r="BS251" i="6"/>
  <c r="Q253" i="6"/>
  <c r="BA253" i="6"/>
  <c r="BM253" i="6"/>
  <c r="T254" i="6"/>
  <c r="BD254" i="6"/>
  <c r="BP254" i="6"/>
  <c r="W255" i="6"/>
  <c r="BG255" i="6"/>
  <c r="BS255" i="6"/>
  <c r="Q257" i="6"/>
  <c r="BA257" i="6"/>
  <c r="BM257" i="6"/>
  <c r="T258" i="6"/>
  <c r="BD258" i="6"/>
  <c r="BP258" i="6"/>
  <c r="W259" i="6"/>
  <c r="BG259" i="6"/>
  <c r="BS259" i="6"/>
  <c r="Q261" i="6"/>
  <c r="BA261" i="6"/>
  <c r="BM261" i="6"/>
  <c r="T262" i="6"/>
  <c r="BD262" i="6"/>
  <c r="BP262" i="6"/>
  <c r="W263" i="6"/>
  <c r="BG263" i="6"/>
  <c r="BS263" i="6"/>
  <c r="Q265" i="6"/>
  <c r="BA265" i="6"/>
  <c r="BM265" i="6"/>
  <c r="T266" i="6"/>
  <c r="BD266" i="6"/>
  <c r="BP266" i="6"/>
  <c r="W267" i="6"/>
  <c r="BG267" i="6"/>
  <c r="BS267" i="6"/>
  <c r="Q269" i="6"/>
  <c r="BA269" i="6"/>
  <c r="BM269" i="6"/>
  <c r="S259" i="6"/>
  <c r="BO259" i="6"/>
  <c r="BC259" i="6"/>
  <c r="U222" i="6"/>
  <c r="BE222" i="6"/>
  <c r="BQ222" i="6"/>
  <c r="O224" i="6"/>
  <c r="BK224" i="6"/>
  <c r="AY224" i="6"/>
  <c r="R225" i="6"/>
  <c r="BN225" i="6"/>
  <c r="BB225" i="6"/>
  <c r="U226" i="6"/>
  <c r="BQ226" i="6"/>
  <c r="BE226" i="6"/>
  <c r="O228" i="6"/>
  <c r="BK228" i="6"/>
  <c r="AY228" i="6"/>
  <c r="R229" i="6"/>
  <c r="BN229" i="6"/>
  <c r="BB229" i="6"/>
  <c r="U230" i="6"/>
  <c r="BQ230" i="6"/>
  <c r="BE230" i="6"/>
  <c r="O232" i="6"/>
  <c r="BK232" i="6"/>
  <c r="AY232" i="6"/>
  <c r="R233" i="6"/>
  <c r="BN233" i="6"/>
  <c r="BB233" i="6"/>
  <c r="U234" i="6"/>
  <c r="BQ234" i="6"/>
  <c r="BE234" i="6"/>
  <c r="O236" i="6"/>
  <c r="BK236" i="6"/>
  <c r="AY236" i="6"/>
  <c r="R237" i="6"/>
  <c r="BN237" i="6"/>
  <c r="BB237" i="6"/>
  <c r="U238" i="6"/>
  <c r="BQ238" i="6"/>
  <c r="BE238" i="6"/>
  <c r="O240" i="6"/>
  <c r="BK240" i="6"/>
  <c r="AY240" i="6"/>
  <c r="R241" i="6"/>
  <c r="BN241" i="6"/>
  <c r="BB241" i="6"/>
  <c r="U242" i="6"/>
  <c r="BQ242" i="6"/>
  <c r="BE242" i="6"/>
  <c r="O244" i="6"/>
  <c r="BK244" i="6"/>
  <c r="AY244" i="6"/>
  <c r="R245" i="6"/>
  <c r="BN245" i="6"/>
  <c r="BB245" i="6"/>
  <c r="U246" i="6"/>
  <c r="BQ246" i="6"/>
  <c r="BE246" i="6"/>
  <c r="O248" i="6"/>
  <c r="BK248" i="6"/>
  <c r="AY248" i="6"/>
  <c r="R249" i="6"/>
  <c r="BN249" i="6"/>
  <c r="BB249" i="6"/>
  <c r="U250" i="6"/>
  <c r="BQ250" i="6"/>
  <c r="BE250" i="6"/>
  <c r="O252" i="6"/>
  <c r="BK252" i="6"/>
  <c r="AY252" i="6"/>
  <c r="R253" i="6"/>
  <c r="BN253" i="6"/>
  <c r="BB253" i="6"/>
  <c r="U254" i="6"/>
  <c r="BQ254" i="6"/>
  <c r="BE254" i="6"/>
  <c r="O256" i="6"/>
  <c r="BK256" i="6"/>
  <c r="AY256" i="6"/>
  <c r="R257" i="6"/>
  <c r="BN257" i="6"/>
  <c r="BB257" i="6"/>
  <c r="U258" i="6"/>
  <c r="BQ258" i="6"/>
  <c r="BE258" i="6"/>
  <c r="O260" i="6"/>
  <c r="BK260" i="6"/>
  <c r="AY260" i="6"/>
  <c r="R261" i="6"/>
  <c r="BN261" i="6"/>
  <c r="BB261" i="6"/>
  <c r="U262" i="6"/>
  <c r="BQ262" i="6"/>
  <c r="BE262" i="6"/>
  <c r="O264" i="6"/>
  <c r="BK264" i="6"/>
  <c r="AY264" i="6"/>
  <c r="R265" i="6"/>
  <c r="BN265" i="6"/>
  <c r="BB265" i="6"/>
  <c r="U266" i="6"/>
  <c r="BQ266" i="6"/>
  <c r="BE266" i="6"/>
  <c r="O268" i="6"/>
  <c r="BK268" i="6"/>
  <c r="AY268" i="6"/>
  <c r="R269" i="6"/>
  <c r="BN269" i="6"/>
  <c r="BB269" i="6"/>
  <c r="S243" i="6"/>
  <c r="BO243" i="6"/>
  <c r="BC243" i="6"/>
  <c r="W224" i="6"/>
  <c r="BS224" i="6"/>
  <c r="BG224" i="6"/>
  <c r="W244" i="6"/>
  <c r="BS244" i="6"/>
  <c r="BG244" i="6"/>
  <c r="V222" i="6"/>
  <c r="BF222" i="6"/>
  <c r="BR222" i="6"/>
  <c r="P224" i="6"/>
  <c r="BL224" i="6"/>
  <c r="AZ224" i="6"/>
  <c r="S225" i="6"/>
  <c r="BO225" i="6"/>
  <c r="BC225" i="6"/>
  <c r="V226" i="6"/>
  <c r="BR226" i="6"/>
  <c r="BF226" i="6"/>
  <c r="P228" i="6"/>
  <c r="BL228" i="6"/>
  <c r="AZ228" i="6"/>
  <c r="S229" i="6"/>
  <c r="BO229" i="6"/>
  <c r="BC229" i="6"/>
  <c r="V230" i="6"/>
  <c r="BR230" i="6"/>
  <c r="BF230" i="6"/>
  <c r="P232" i="6"/>
  <c r="BL232" i="6"/>
  <c r="AZ232" i="6"/>
  <c r="S233" i="6"/>
  <c r="BO233" i="6"/>
  <c r="BC233" i="6"/>
  <c r="V234" i="6"/>
  <c r="BR234" i="6"/>
  <c r="BF234" i="6"/>
  <c r="P236" i="6"/>
  <c r="BL236" i="6"/>
  <c r="AZ236" i="6"/>
  <c r="S237" i="6"/>
  <c r="BO237" i="6"/>
  <c r="BC237" i="6"/>
  <c r="V238" i="6"/>
  <c r="BR238" i="6"/>
  <c r="BF238" i="6"/>
  <c r="P240" i="6"/>
  <c r="BL240" i="6"/>
  <c r="AZ240" i="6"/>
  <c r="S241" i="6"/>
  <c r="BO241" i="6"/>
  <c r="BC241" i="6"/>
  <c r="V242" i="6"/>
  <c r="BR242" i="6"/>
  <c r="BF242" i="6"/>
  <c r="P244" i="6"/>
  <c r="BL244" i="6"/>
  <c r="AZ244" i="6"/>
  <c r="S245" i="6"/>
  <c r="BO245" i="6"/>
  <c r="BC245" i="6"/>
  <c r="V246" i="6"/>
  <c r="BR246" i="6"/>
  <c r="BF246" i="6"/>
  <c r="P248" i="6"/>
  <c r="BL248" i="6"/>
  <c r="AZ248" i="6"/>
  <c r="S249" i="6"/>
  <c r="BO249" i="6"/>
  <c r="BC249" i="6"/>
  <c r="V250" i="6"/>
  <c r="BR250" i="6"/>
  <c r="BF250" i="6"/>
  <c r="P252" i="6"/>
  <c r="BL252" i="6"/>
  <c r="AZ252" i="6"/>
  <c r="S253" i="6"/>
  <c r="BO253" i="6"/>
  <c r="BC253" i="6"/>
  <c r="V254" i="6"/>
  <c r="BR254" i="6"/>
  <c r="BF254" i="6"/>
  <c r="P256" i="6"/>
  <c r="BL256" i="6"/>
  <c r="AZ256" i="6"/>
  <c r="S257" i="6"/>
  <c r="BO257" i="6"/>
  <c r="BC257" i="6"/>
  <c r="V258" i="6"/>
  <c r="BR258" i="6"/>
  <c r="BF258" i="6"/>
  <c r="P260" i="6"/>
  <c r="BL260" i="6"/>
  <c r="AZ260" i="6"/>
  <c r="S261" i="6"/>
  <c r="BO261" i="6"/>
  <c r="BC261" i="6"/>
  <c r="V262" i="6"/>
  <c r="BR262" i="6"/>
  <c r="BF262" i="6"/>
  <c r="P264" i="6"/>
  <c r="BL264" i="6"/>
  <c r="AZ264" i="6"/>
  <c r="S265" i="6"/>
  <c r="BO265" i="6"/>
  <c r="BC265" i="6"/>
  <c r="V266" i="6"/>
  <c r="BR266" i="6"/>
  <c r="BF266" i="6"/>
  <c r="P268" i="6"/>
  <c r="BL268" i="6"/>
  <c r="AZ268" i="6"/>
  <c r="S269" i="6"/>
  <c r="BO269" i="6"/>
  <c r="BC269" i="6"/>
  <c r="P238" i="6"/>
  <c r="BL238" i="6"/>
  <c r="AZ238" i="6"/>
  <c r="Q222" i="6"/>
  <c r="BM222" i="6"/>
  <c r="BA222" i="6"/>
  <c r="Q238" i="6"/>
  <c r="BM238" i="6"/>
  <c r="BA238" i="6"/>
  <c r="T259" i="6"/>
  <c r="BP259" i="6"/>
  <c r="BD259" i="6"/>
  <c r="W222" i="6"/>
  <c r="BG222" i="6"/>
  <c r="BS222" i="6"/>
  <c r="Q224" i="6"/>
  <c r="BM224" i="6"/>
  <c r="BA224" i="6"/>
  <c r="T225" i="6"/>
  <c r="BP225" i="6"/>
  <c r="BD225" i="6"/>
  <c r="W226" i="6"/>
  <c r="BS226" i="6"/>
  <c r="BG226" i="6"/>
  <c r="Q228" i="6"/>
  <c r="BM228" i="6"/>
  <c r="BA228" i="6"/>
  <c r="T229" i="6"/>
  <c r="BP229" i="6"/>
  <c r="BD229" i="6"/>
  <c r="W230" i="6"/>
  <c r="BS230" i="6"/>
  <c r="BG230" i="6"/>
  <c r="Q232" i="6"/>
  <c r="BM232" i="6"/>
  <c r="BA232" i="6"/>
  <c r="T233" i="6"/>
  <c r="BP233" i="6"/>
  <c r="BD233" i="6"/>
  <c r="W234" i="6"/>
  <c r="BS234" i="6"/>
  <c r="BG234" i="6"/>
  <c r="Q236" i="6"/>
  <c r="BM236" i="6"/>
  <c r="BA236" i="6"/>
  <c r="T237" i="6"/>
  <c r="BP237" i="6"/>
  <c r="BD237" i="6"/>
  <c r="W238" i="6"/>
  <c r="BS238" i="6"/>
  <c r="BG238" i="6"/>
  <c r="Q240" i="6"/>
  <c r="BM240" i="6"/>
  <c r="BA240" i="6"/>
  <c r="T241" i="6"/>
  <c r="BP241" i="6"/>
  <c r="BD241" i="6"/>
  <c r="W242" i="6"/>
  <c r="BS242" i="6"/>
  <c r="BG242" i="6"/>
  <c r="Q244" i="6"/>
  <c r="BM244" i="6"/>
  <c r="BA244" i="6"/>
  <c r="T245" i="6"/>
  <c r="BP245" i="6"/>
  <c r="BD245" i="6"/>
  <c r="W246" i="6"/>
  <c r="BS246" i="6"/>
  <c r="BG246" i="6"/>
  <c r="Q248" i="6"/>
  <c r="BM248" i="6"/>
  <c r="BA248" i="6"/>
  <c r="T249" i="6"/>
  <c r="BP249" i="6"/>
  <c r="BD249" i="6"/>
  <c r="W250" i="6"/>
  <c r="BS250" i="6"/>
  <c r="BG250" i="6"/>
  <c r="Q252" i="6"/>
  <c r="BM252" i="6"/>
  <c r="BA252" i="6"/>
  <c r="T253" i="6"/>
  <c r="BP253" i="6"/>
  <c r="BD253" i="6"/>
  <c r="W254" i="6"/>
  <c r="BS254" i="6"/>
  <c r="BG254" i="6"/>
  <c r="Q256" i="6"/>
  <c r="BM256" i="6"/>
  <c r="BA256" i="6"/>
  <c r="T257" i="6"/>
  <c r="BP257" i="6"/>
  <c r="BD257" i="6"/>
  <c r="W258" i="6"/>
  <c r="BS258" i="6"/>
  <c r="BG258" i="6"/>
  <c r="Q260" i="6"/>
  <c r="BM260" i="6"/>
  <c r="BA260" i="6"/>
  <c r="T261" i="6"/>
  <c r="BP261" i="6"/>
  <c r="BD261" i="6"/>
  <c r="W262" i="6"/>
  <c r="BS262" i="6"/>
  <c r="BG262" i="6"/>
  <c r="Q264" i="6"/>
  <c r="BM264" i="6"/>
  <c r="BA264" i="6"/>
  <c r="T265" i="6"/>
  <c r="BP265" i="6"/>
  <c r="BD265" i="6"/>
  <c r="W266" i="6"/>
  <c r="BS266" i="6"/>
  <c r="BG266" i="6"/>
  <c r="Q268" i="6"/>
  <c r="BM268" i="6"/>
  <c r="BA268" i="6"/>
  <c r="T269" i="6"/>
  <c r="BP269" i="6"/>
  <c r="BD269" i="6"/>
  <c r="O266" i="6"/>
  <c r="AY266" i="6"/>
  <c r="BK266" i="6"/>
  <c r="V244" i="6"/>
  <c r="BR244" i="6"/>
  <c r="BF244" i="6"/>
  <c r="W232" i="6"/>
  <c r="BS232" i="6"/>
  <c r="BG232" i="6"/>
  <c r="W248" i="6"/>
  <c r="BS248" i="6"/>
  <c r="BG248" i="6"/>
  <c r="W264" i="6"/>
  <c r="BS264" i="6"/>
  <c r="BG264" i="6"/>
  <c r="O223" i="6"/>
  <c r="BK223" i="6"/>
  <c r="AY223" i="6"/>
  <c r="R224" i="6"/>
  <c r="BN224" i="6"/>
  <c r="BB224" i="6"/>
  <c r="U225" i="6"/>
  <c r="BQ225" i="6"/>
  <c r="BE225" i="6"/>
  <c r="O227" i="6"/>
  <c r="BK227" i="6"/>
  <c r="AY227" i="6"/>
  <c r="R228" i="6"/>
  <c r="BN228" i="6"/>
  <c r="BB228" i="6"/>
  <c r="U229" i="6"/>
  <c r="BQ229" i="6"/>
  <c r="BE229" i="6"/>
  <c r="O231" i="6"/>
  <c r="BK231" i="6"/>
  <c r="AY231" i="6"/>
  <c r="R232" i="6"/>
  <c r="BN232" i="6"/>
  <c r="BB232" i="6"/>
  <c r="U233" i="6"/>
  <c r="BQ233" i="6"/>
  <c r="BE233" i="6"/>
  <c r="O235" i="6"/>
  <c r="BK235" i="6"/>
  <c r="AY235" i="6"/>
  <c r="R236" i="6"/>
  <c r="BN236" i="6"/>
  <c r="BB236" i="6"/>
  <c r="U237" i="6"/>
  <c r="BQ237" i="6"/>
  <c r="BE237" i="6"/>
  <c r="O239" i="6"/>
  <c r="BK239" i="6"/>
  <c r="AY239" i="6"/>
  <c r="R240" i="6"/>
  <c r="BN240" i="6"/>
  <c r="BB240" i="6"/>
  <c r="U241" i="6"/>
  <c r="BQ241" i="6"/>
  <c r="BE241" i="6"/>
  <c r="O243" i="6"/>
  <c r="BK243" i="6"/>
  <c r="AY243" i="6"/>
  <c r="R244" i="6"/>
  <c r="BN244" i="6"/>
  <c r="BB244" i="6"/>
  <c r="U245" i="6"/>
  <c r="BQ245" i="6"/>
  <c r="BE245" i="6"/>
  <c r="O247" i="6"/>
  <c r="BK247" i="6"/>
  <c r="AY247" i="6"/>
  <c r="R248" i="6"/>
  <c r="BN248" i="6"/>
  <c r="BB248" i="6"/>
  <c r="U249" i="6"/>
  <c r="BQ249" i="6"/>
  <c r="BE249" i="6"/>
  <c r="O251" i="6"/>
  <c r="BK251" i="6"/>
  <c r="AY251" i="6"/>
  <c r="R252" i="6"/>
  <c r="BN252" i="6"/>
  <c r="BB252" i="6"/>
  <c r="U253" i="6"/>
  <c r="BQ253" i="6"/>
  <c r="BE253" i="6"/>
  <c r="O255" i="6"/>
  <c r="BK255" i="6"/>
  <c r="AY255" i="6"/>
  <c r="R256" i="6"/>
  <c r="BN256" i="6"/>
  <c r="BB256" i="6"/>
  <c r="U257" i="6"/>
  <c r="BQ257" i="6"/>
  <c r="BE257" i="6"/>
  <c r="O259" i="6"/>
  <c r="BK259" i="6"/>
  <c r="AY259" i="6"/>
  <c r="R260" i="6"/>
  <c r="BN260" i="6"/>
  <c r="BB260" i="6"/>
  <c r="U261" i="6"/>
  <c r="BQ261" i="6"/>
  <c r="BE261" i="6"/>
  <c r="O263" i="6"/>
  <c r="BK263" i="6"/>
  <c r="AY263" i="6"/>
  <c r="R264" i="6"/>
  <c r="BN264" i="6"/>
  <c r="BB264" i="6"/>
  <c r="U265" i="6"/>
  <c r="BQ265" i="6"/>
  <c r="BE265" i="6"/>
  <c r="O267" i="6"/>
  <c r="BK267" i="6"/>
  <c r="AY267" i="6"/>
  <c r="R268" i="6"/>
  <c r="BN268" i="6"/>
  <c r="BB268" i="6"/>
  <c r="U269" i="6"/>
  <c r="BQ269" i="6"/>
  <c r="BE269" i="6"/>
  <c r="O230" i="6"/>
  <c r="AY230" i="6"/>
  <c r="BK230" i="6"/>
  <c r="V240" i="6"/>
  <c r="BR240" i="6"/>
  <c r="BF240" i="6"/>
  <c r="T235" i="6"/>
  <c r="BP235" i="6"/>
  <c r="BD235" i="6"/>
  <c r="W252" i="6"/>
  <c r="BS252" i="6"/>
  <c r="BG252" i="6"/>
  <c r="Q266" i="6"/>
  <c r="BM266" i="6"/>
  <c r="BA266" i="6"/>
  <c r="P223" i="6"/>
  <c r="AZ223" i="6"/>
  <c r="BL223" i="6"/>
  <c r="S224" i="6"/>
  <c r="BC224" i="6"/>
  <c r="BO224" i="6"/>
  <c r="V225" i="6"/>
  <c r="BF225" i="6"/>
  <c r="BR225" i="6"/>
  <c r="P227" i="6"/>
  <c r="AZ227" i="6"/>
  <c r="BL227" i="6"/>
  <c r="S228" i="6"/>
  <c r="BC228" i="6"/>
  <c r="BO228" i="6"/>
  <c r="V229" i="6"/>
  <c r="BF229" i="6"/>
  <c r="BR229" i="6"/>
  <c r="P231" i="6"/>
  <c r="AZ231" i="6"/>
  <c r="BL231" i="6"/>
  <c r="S232" i="6"/>
  <c r="BC232" i="6"/>
  <c r="BO232" i="6"/>
  <c r="V233" i="6"/>
  <c r="BF233" i="6"/>
  <c r="BR233" i="6"/>
  <c r="P235" i="6"/>
  <c r="AZ235" i="6"/>
  <c r="BL235" i="6"/>
  <c r="S236" i="6"/>
  <c r="BC236" i="6"/>
  <c r="BO236" i="6"/>
  <c r="V237" i="6"/>
  <c r="BF237" i="6"/>
  <c r="BR237" i="6"/>
  <c r="P239" i="6"/>
  <c r="AZ239" i="6"/>
  <c r="BL239" i="6"/>
  <c r="S240" i="6"/>
  <c r="BC240" i="6"/>
  <c r="BO240" i="6"/>
  <c r="V241" i="6"/>
  <c r="BF241" i="6"/>
  <c r="BR241" i="6"/>
  <c r="P243" i="6"/>
  <c r="AZ243" i="6"/>
  <c r="BL243" i="6"/>
  <c r="S244" i="6"/>
  <c r="BC244" i="6"/>
  <c r="BO244" i="6"/>
  <c r="V245" i="6"/>
  <c r="BF245" i="6"/>
  <c r="BR245" i="6"/>
  <c r="P247" i="6"/>
  <c r="AZ247" i="6"/>
  <c r="BL247" i="6"/>
  <c r="S248" i="6"/>
  <c r="BC248" i="6"/>
  <c r="BO248" i="6"/>
  <c r="V249" i="6"/>
  <c r="BF249" i="6"/>
  <c r="BR249" i="6"/>
  <c r="P251" i="6"/>
  <c r="AZ251" i="6"/>
  <c r="BL251" i="6"/>
  <c r="S252" i="6"/>
  <c r="BC252" i="6"/>
  <c r="BO252" i="6"/>
  <c r="V253" i="6"/>
  <c r="BF253" i="6"/>
  <c r="BR253" i="6"/>
  <c r="P255" i="6"/>
  <c r="AZ255" i="6"/>
  <c r="BL255" i="6"/>
  <c r="S256" i="6"/>
  <c r="BC256" i="6"/>
  <c r="BO256" i="6"/>
  <c r="V257" i="6"/>
  <c r="BF257" i="6"/>
  <c r="BR257" i="6"/>
  <c r="P259" i="6"/>
  <c r="AZ259" i="6"/>
  <c r="BL259" i="6"/>
  <c r="S260" i="6"/>
  <c r="BC260" i="6"/>
  <c r="BO260" i="6"/>
  <c r="V261" i="6"/>
  <c r="BF261" i="6"/>
  <c r="BR261" i="6"/>
  <c r="P263" i="6"/>
  <c r="AZ263" i="6"/>
  <c r="BL263" i="6"/>
  <c r="S264" i="6"/>
  <c r="BC264" i="6"/>
  <c r="BO264" i="6"/>
  <c r="V265" i="6"/>
  <c r="BF265" i="6"/>
  <c r="BR265" i="6"/>
  <c r="P267" i="6"/>
  <c r="AZ267" i="6"/>
  <c r="BL267" i="6"/>
  <c r="S268" i="6"/>
  <c r="BC268" i="6"/>
  <c r="BO268" i="6"/>
  <c r="V269" i="6"/>
  <c r="BF269" i="6"/>
  <c r="BR269" i="6"/>
  <c r="V224" i="6"/>
  <c r="BR224" i="6"/>
  <c r="BF224" i="6"/>
  <c r="P266" i="6"/>
  <c r="BL266" i="6"/>
  <c r="AZ266" i="6"/>
  <c r="T227" i="6"/>
  <c r="BP227" i="6"/>
  <c r="BD227" i="6"/>
  <c r="Q242" i="6"/>
  <c r="BM242" i="6"/>
  <c r="BA242" i="6"/>
  <c r="Q262" i="6"/>
  <c r="BA262" i="6"/>
  <c r="BM262" i="6"/>
  <c r="Q223" i="6"/>
  <c r="BA223" i="6"/>
  <c r="BM223" i="6"/>
  <c r="T224" i="6"/>
  <c r="BD224" i="6"/>
  <c r="BP224" i="6"/>
  <c r="W225" i="6"/>
  <c r="BG225" i="6"/>
  <c r="BS225" i="6"/>
  <c r="Q227" i="6"/>
  <c r="BA227" i="6"/>
  <c r="BM227" i="6"/>
  <c r="T228" i="6"/>
  <c r="BD228" i="6"/>
  <c r="BP228" i="6"/>
  <c r="W229" i="6"/>
  <c r="BG229" i="6"/>
  <c r="BS229" i="6"/>
  <c r="Q231" i="6"/>
  <c r="BA231" i="6"/>
  <c r="BM231" i="6"/>
  <c r="T232" i="6"/>
  <c r="BD232" i="6"/>
  <c r="BP232" i="6"/>
  <c r="W233" i="6"/>
  <c r="BG233" i="6"/>
  <c r="BS233" i="6"/>
  <c r="Q235" i="6"/>
  <c r="BA235" i="6"/>
  <c r="BM235" i="6"/>
  <c r="T236" i="6"/>
  <c r="BD236" i="6"/>
  <c r="BP236" i="6"/>
  <c r="W237" i="6"/>
  <c r="BG237" i="6"/>
  <c r="BS237" i="6"/>
  <c r="Q239" i="6"/>
  <c r="BA239" i="6"/>
  <c r="BM239" i="6"/>
  <c r="T240" i="6"/>
  <c r="BD240" i="6"/>
  <c r="BP240" i="6"/>
  <c r="W241" i="6"/>
  <c r="BG241" i="6"/>
  <c r="BS241" i="6"/>
  <c r="Q243" i="6"/>
  <c r="BA243" i="6"/>
  <c r="BM243" i="6"/>
  <c r="T244" i="6"/>
  <c r="BD244" i="6"/>
  <c r="BP244" i="6"/>
  <c r="W245" i="6"/>
  <c r="BG245" i="6"/>
  <c r="BS245" i="6"/>
  <c r="Q247" i="6"/>
  <c r="BA247" i="6"/>
  <c r="BM247" i="6"/>
  <c r="T248" i="6"/>
  <c r="BD248" i="6"/>
  <c r="BP248" i="6"/>
  <c r="W249" i="6"/>
  <c r="BG249" i="6"/>
  <c r="BS249" i="6"/>
  <c r="Q251" i="6"/>
  <c r="BA251" i="6"/>
  <c r="BM251" i="6"/>
  <c r="T252" i="6"/>
  <c r="BD252" i="6"/>
  <c r="BP252" i="6"/>
  <c r="W253" i="6"/>
  <c r="BG253" i="6"/>
  <c r="BS253" i="6"/>
  <c r="Q255" i="6"/>
  <c r="BA255" i="6"/>
  <c r="BM255" i="6"/>
  <c r="T256" i="6"/>
  <c r="BD256" i="6"/>
  <c r="BP256" i="6"/>
  <c r="W257" i="6"/>
  <c r="BG257" i="6"/>
  <c r="BS257" i="6"/>
  <c r="Q259" i="6"/>
  <c r="BA259" i="6"/>
  <c r="BM259" i="6"/>
  <c r="T260" i="6"/>
  <c r="BD260" i="6"/>
  <c r="BP260" i="6"/>
  <c r="W261" i="6"/>
  <c r="BG261" i="6"/>
  <c r="BS261" i="6"/>
  <c r="Q263" i="6"/>
  <c r="BA263" i="6"/>
  <c r="BM263" i="6"/>
  <c r="T264" i="6"/>
  <c r="BD264" i="6"/>
  <c r="BP264" i="6"/>
  <c r="W265" i="6"/>
  <c r="BG265" i="6"/>
  <c r="BS265" i="6"/>
  <c r="Q267" i="6"/>
  <c r="BA267" i="6"/>
  <c r="BM267" i="6"/>
  <c r="T268" i="6"/>
  <c r="BD268" i="6"/>
  <c r="BP268" i="6"/>
  <c r="W269" i="6"/>
  <c r="BG269" i="6"/>
  <c r="BS269" i="6"/>
  <c r="R201" i="6"/>
  <c r="BB201" i="6"/>
  <c r="BN201" i="6"/>
  <c r="S193" i="6"/>
  <c r="BO193" i="6"/>
  <c r="BC193" i="6"/>
  <c r="W174" i="6"/>
  <c r="BS174" i="6"/>
  <c r="BG174" i="6"/>
  <c r="W206" i="6"/>
  <c r="BS206" i="6"/>
  <c r="BG206" i="6"/>
  <c r="R168" i="6"/>
  <c r="BN168" i="6"/>
  <c r="BB168" i="6"/>
  <c r="U169" i="6"/>
  <c r="BQ169" i="6"/>
  <c r="BE169" i="6"/>
  <c r="O171" i="6"/>
  <c r="BK171" i="6"/>
  <c r="AY171" i="6"/>
  <c r="R172" i="6"/>
  <c r="BN172" i="6"/>
  <c r="BB172" i="6"/>
  <c r="U173" i="6"/>
  <c r="BQ173" i="6"/>
  <c r="BE173" i="6"/>
  <c r="O175" i="6"/>
  <c r="BK175" i="6"/>
  <c r="AY175" i="6"/>
  <c r="R176" i="6"/>
  <c r="BN176" i="6"/>
  <c r="BB176" i="6"/>
  <c r="U177" i="6"/>
  <c r="BQ177" i="6"/>
  <c r="BE177" i="6"/>
  <c r="O179" i="6"/>
  <c r="BK179" i="6"/>
  <c r="AY179" i="6"/>
  <c r="R180" i="6"/>
  <c r="BN180" i="6"/>
  <c r="BB180" i="6"/>
  <c r="U181" i="6"/>
  <c r="BQ181" i="6"/>
  <c r="BE181" i="6"/>
  <c r="O183" i="6"/>
  <c r="BK183" i="6"/>
  <c r="AY183" i="6"/>
  <c r="R184" i="6"/>
  <c r="BN184" i="6"/>
  <c r="BB184" i="6"/>
  <c r="U185" i="6"/>
  <c r="BQ185" i="6"/>
  <c r="BE185" i="6"/>
  <c r="R188" i="6"/>
  <c r="BN188" i="6"/>
  <c r="BB188" i="6"/>
  <c r="U189" i="6"/>
  <c r="BQ189" i="6"/>
  <c r="BE189" i="6"/>
  <c r="O191" i="6"/>
  <c r="BK191" i="6"/>
  <c r="AY191" i="6"/>
  <c r="R192" i="6"/>
  <c r="BN192" i="6"/>
  <c r="BB192" i="6"/>
  <c r="U193" i="6"/>
  <c r="BQ193" i="6"/>
  <c r="BE193" i="6"/>
  <c r="O195" i="6"/>
  <c r="BK195" i="6"/>
  <c r="AY195" i="6"/>
  <c r="R196" i="6"/>
  <c r="BN196" i="6"/>
  <c r="BB196" i="6"/>
  <c r="U197" i="6"/>
  <c r="BQ197" i="6"/>
  <c r="BE197" i="6"/>
  <c r="O199" i="6"/>
  <c r="BK199" i="6"/>
  <c r="AY199" i="6"/>
  <c r="R200" i="6"/>
  <c r="BN200" i="6"/>
  <c r="BB200" i="6"/>
  <c r="U201" i="6"/>
  <c r="BQ201" i="6"/>
  <c r="BE201" i="6"/>
  <c r="O203" i="6"/>
  <c r="BK203" i="6"/>
  <c r="AY203" i="6"/>
  <c r="R204" i="6"/>
  <c r="BN204" i="6"/>
  <c r="BB204" i="6"/>
  <c r="U205" i="6"/>
  <c r="BQ205" i="6"/>
  <c r="BE205" i="6"/>
  <c r="O207" i="6"/>
  <c r="BK207" i="6"/>
  <c r="AY207" i="6"/>
  <c r="R208" i="6"/>
  <c r="BN208" i="6"/>
  <c r="BB208" i="6"/>
  <c r="U209" i="6"/>
  <c r="BQ209" i="6"/>
  <c r="BE209" i="6"/>
  <c r="O211" i="6"/>
  <c r="BK211" i="6"/>
  <c r="AY211" i="6"/>
  <c r="R212" i="6"/>
  <c r="BN212" i="6"/>
  <c r="BB212" i="6"/>
  <c r="U213" i="6"/>
  <c r="BQ213" i="6"/>
  <c r="BE213" i="6"/>
  <c r="O215" i="6"/>
  <c r="BK215" i="6"/>
  <c r="AY215" i="6"/>
  <c r="O168" i="6"/>
  <c r="AY168" i="6"/>
  <c r="BK168" i="6"/>
  <c r="U170" i="6"/>
  <c r="BE170" i="6"/>
  <c r="BQ170" i="6"/>
  <c r="R173" i="6"/>
  <c r="BB173" i="6"/>
  <c r="BN173" i="6"/>
  <c r="O176" i="6"/>
  <c r="AY176" i="6"/>
  <c r="BK176" i="6"/>
  <c r="U178" i="6"/>
  <c r="BE178" i="6"/>
  <c r="BQ178" i="6"/>
  <c r="R181" i="6"/>
  <c r="BB181" i="6"/>
  <c r="BN181" i="6"/>
  <c r="O184" i="6"/>
  <c r="AY184" i="6"/>
  <c r="BK184" i="6"/>
  <c r="U186" i="6"/>
  <c r="BE186" i="6"/>
  <c r="BQ186" i="6"/>
  <c r="R189" i="6"/>
  <c r="BB189" i="6"/>
  <c r="BN189" i="6"/>
  <c r="O192" i="6"/>
  <c r="AY192" i="6"/>
  <c r="BK192" i="6"/>
  <c r="O196" i="6"/>
  <c r="AY196" i="6"/>
  <c r="BK196" i="6"/>
  <c r="U198" i="6"/>
  <c r="BE198" i="6"/>
  <c r="BQ198" i="6"/>
  <c r="U202" i="6"/>
  <c r="BE202" i="6"/>
  <c r="BQ202" i="6"/>
  <c r="R205" i="6"/>
  <c r="BB205" i="6"/>
  <c r="BN205" i="6"/>
  <c r="U210" i="6"/>
  <c r="BE210" i="6"/>
  <c r="BQ210" i="6"/>
  <c r="R213" i="6"/>
  <c r="BB213" i="6"/>
  <c r="BN213" i="6"/>
  <c r="P168" i="6"/>
  <c r="BL168" i="6"/>
  <c r="AZ168" i="6"/>
  <c r="V170" i="6"/>
  <c r="BR170" i="6"/>
  <c r="BF170" i="6"/>
  <c r="S173" i="6"/>
  <c r="BO173" i="6"/>
  <c r="BC173" i="6"/>
  <c r="V174" i="6"/>
  <c r="BR174" i="6"/>
  <c r="BF174" i="6"/>
  <c r="P176" i="6"/>
  <c r="BL176" i="6"/>
  <c r="AZ176" i="6"/>
  <c r="S177" i="6"/>
  <c r="BO177" i="6"/>
  <c r="BC177" i="6"/>
  <c r="P180" i="6"/>
  <c r="BL180" i="6"/>
  <c r="AZ180" i="6"/>
  <c r="S181" i="6"/>
  <c r="BO181" i="6"/>
  <c r="BC181" i="6"/>
  <c r="P184" i="6"/>
  <c r="BL184" i="6"/>
  <c r="AZ184" i="6"/>
  <c r="S185" i="6"/>
  <c r="BO185" i="6"/>
  <c r="BC185" i="6"/>
  <c r="V186" i="6"/>
  <c r="BR186" i="6"/>
  <c r="BF186" i="6"/>
  <c r="P188" i="6"/>
  <c r="BL188" i="6"/>
  <c r="AZ188" i="6"/>
  <c r="S189" i="6"/>
  <c r="BO189" i="6"/>
  <c r="BC189" i="6"/>
  <c r="V190" i="6"/>
  <c r="BR190" i="6"/>
  <c r="BF190" i="6"/>
  <c r="P192" i="6"/>
  <c r="BL192" i="6"/>
  <c r="AZ192" i="6"/>
  <c r="V194" i="6"/>
  <c r="BR194" i="6"/>
  <c r="BF194" i="6"/>
  <c r="V198" i="6"/>
  <c r="BR198" i="6"/>
  <c r="BF198" i="6"/>
  <c r="V202" i="6"/>
  <c r="BR202" i="6"/>
  <c r="BF202" i="6"/>
  <c r="S205" i="6"/>
  <c r="BO205" i="6"/>
  <c r="BC205" i="6"/>
  <c r="V206" i="6"/>
  <c r="BR206" i="6"/>
  <c r="BF206" i="6"/>
  <c r="S209" i="6"/>
  <c r="BO209" i="6"/>
  <c r="BC209" i="6"/>
  <c r="V210" i="6"/>
  <c r="BR210" i="6"/>
  <c r="BF210" i="6"/>
  <c r="P212" i="6"/>
  <c r="BL212" i="6"/>
  <c r="AZ212" i="6"/>
  <c r="S213" i="6"/>
  <c r="BO213" i="6"/>
  <c r="BC213" i="6"/>
  <c r="V214" i="6"/>
  <c r="BR214" i="6"/>
  <c r="BF214" i="6"/>
  <c r="Q168" i="6"/>
  <c r="BM168" i="6"/>
  <c r="BA168" i="6"/>
  <c r="W170" i="6"/>
  <c r="BS170" i="6"/>
  <c r="BG170" i="6"/>
  <c r="Q172" i="6"/>
  <c r="BM172" i="6"/>
  <c r="BA172" i="6"/>
  <c r="T177" i="6"/>
  <c r="BP177" i="6"/>
  <c r="BD177" i="6"/>
  <c r="W178" i="6"/>
  <c r="BS178" i="6"/>
  <c r="BG178" i="6"/>
  <c r="T181" i="6"/>
  <c r="BP181" i="6"/>
  <c r="BD181" i="6"/>
  <c r="Q184" i="6"/>
  <c r="BM184" i="6"/>
  <c r="BA184" i="6"/>
  <c r="Q188" i="6"/>
  <c r="BM188" i="6"/>
  <c r="BA188" i="6"/>
  <c r="T189" i="6"/>
  <c r="BP189" i="6"/>
  <c r="BD189" i="6"/>
  <c r="W190" i="6"/>
  <c r="BS190" i="6"/>
  <c r="BG190" i="6"/>
  <c r="Q192" i="6"/>
  <c r="BM192" i="6"/>
  <c r="BA192" i="6"/>
  <c r="T193" i="6"/>
  <c r="BP193" i="6"/>
  <c r="BD193" i="6"/>
  <c r="Q196" i="6"/>
  <c r="BM196" i="6"/>
  <c r="BA196" i="6"/>
  <c r="W198" i="6"/>
  <c r="BS198" i="6"/>
  <c r="BG198" i="6"/>
  <c r="Q200" i="6"/>
  <c r="BM200" i="6"/>
  <c r="BA200" i="6"/>
  <c r="T201" i="6"/>
  <c r="BP201" i="6"/>
  <c r="BD201" i="6"/>
  <c r="W202" i="6"/>
  <c r="BS202" i="6"/>
  <c r="BG202" i="6"/>
  <c r="T205" i="6"/>
  <c r="BP205" i="6"/>
  <c r="BD205" i="6"/>
  <c r="Q208" i="6"/>
  <c r="BM208" i="6"/>
  <c r="BA208" i="6"/>
  <c r="Q212" i="6"/>
  <c r="BM212" i="6"/>
  <c r="BA212" i="6"/>
  <c r="W214" i="6"/>
  <c r="BS214" i="6"/>
  <c r="BG214" i="6"/>
  <c r="O187" i="6"/>
  <c r="BK187" i="6"/>
  <c r="AY187" i="6"/>
  <c r="S168" i="6"/>
  <c r="BC168" i="6"/>
  <c r="BO168" i="6"/>
  <c r="V169" i="6"/>
  <c r="BF169" i="6"/>
  <c r="BR169" i="6"/>
  <c r="P171" i="6"/>
  <c r="AZ171" i="6"/>
  <c r="BL171" i="6"/>
  <c r="S172" i="6"/>
  <c r="BC172" i="6"/>
  <c r="BO172" i="6"/>
  <c r="V173" i="6"/>
  <c r="BF173" i="6"/>
  <c r="BR173" i="6"/>
  <c r="P175" i="6"/>
  <c r="AZ175" i="6"/>
  <c r="BL175" i="6"/>
  <c r="S176" i="6"/>
  <c r="BC176" i="6"/>
  <c r="BO176" i="6"/>
  <c r="V177" i="6"/>
  <c r="BF177" i="6"/>
  <c r="BR177" i="6"/>
  <c r="P179" i="6"/>
  <c r="AZ179" i="6"/>
  <c r="BL179" i="6"/>
  <c r="S180" i="6"/>
  <c r="BC180" i="6"/>
  <c r="BO180" i="6"/>
  <c r="V181" i="6"/>
  <c r="BF181" i="6"/>
  <c r="BR181" i="6"/>
  <c r="P183" i="6"/>
  <c r="AZ183" i="6"/>
  <c r="BL183" i="6"/>
  <c r="S184" i="6"/>
  <c r="BC184" i="6"/>
  <c r="BO184" i="6"/>
  <c r="V185" i="6"/>
  <c r="BF185" i="6"/>
  <c r="BR185" i="6"/>
  <c r="P187" i="6"/>
  <c r="AZ187" i="6"/>
  <c r="BL187" i="6"/>
  <c r="S188" i="6"/>
  <c r="BC188" i="6"/>
  <c r="BO188" i="6"/>
  <c r="V189" i="6"/>
  <c r="BF189" i="6"/>
  <c r="BR189" i="6"/>
  <c r="P191" i="6"/>
  <c r="AZ191" i="6"/>
  <c r="BL191" i="6"/>
  <c r="S192" i="6"/>
  <c r="BC192" i="6"/>
  <c r="BO192" i="6"/>
  <c r="V193" i="6"/>
  <c r="BF193" i="6"/>
  <c r="BR193" i="6"/>
  <c r="P195" i="6"/>
  <c r="AZ195" i="6"/>
  <c r="BL195" i="6"/>
  <c r="S196" i="6"/>
  <c r="BC196" i="6"/>
  <c r="BO196" i="6"/>
  <c r="V197" i="6"/>
  <c r="BF197" i="6"/>
  <c r="BR197" i="6"/>
  <c r="P199" i="6"/>
  <c r="AZ199" i="6"/>
  <c r="BL199" i="6"/>
  <c r="S200" i="6"/>
  <c r="BC200" i="6"/>
  <c r="BO200" i="6"/>
  <c r="V201" i="6"/>
  <c r="BF201" i="6"/>
  <c r="BR201" i="6"/>
  <c r="P203" i="6"/>
  <c r="AZ203" i="6"/>
  <c r="BL203" i="6"/>
  <c r="S204" i="6"/>
  <c r="BC204" i="6"/>
  <c r="BO204" i="6"/>
  <c r="V205" i="6"/>
  <c r="BF205" i="6"/>
  <c r="BR205" i="6"/>
  <c r="P207" i="6"/>
  <c r="AZ207" i="6"/>
  <c r="BL207" i="6"/>
  <c r="S208" i="6"/>
  <c r="BC208" i="6"/>
  <c r="BO208" i="6"/>
  <c r="V209" i="6"/>
  <c r="BF209" i="6"/>
  <c r="BR209" i="6"/>
  <c r="P211" i="6"/>
  <c r="AZ211" i="6"/>
  <c r="BL211" i="6"/>
  <c r="S212" i="6"/>
  <c r="BC212" i="6"/>
  <c r="BO212" i="6"/>
  <c r="V213" i="6"/>
  <c r="BF213" i="6"/>
  <c r="BR213" i="6"/>
  <c r="P215" i="6"/>
  <c r="AZ215" i="6"/>
  <c r="BL215" i="6"/>
  <c r="U206" i="6"/>
  <c r="BE206" i="6"/>
  <c r="BQ206" i="6"/>
  <c r="P200" i="6"/>
  <c r="BL200" i="6"/>
  <c r="AZ200" i="6"/>
  <c r="W186" i="6"/>
  <c r="BS186" i="6"/>
  <c r="BG186" i="6"/>
  <c r="T213" i="6"/>
  <c r="BP213" i="6"/>
  <c r="BD213" i="6"/>
  <c r="T168" i="6"/>
  <c r="BD168" i="6"/>
  <c r="BP168" i="6"/>
  <c r="W169" i="6"/>
  <c r="BG169" i="6"/>
  <c r="BS169" i="6"/>
  <c r="Q171" i="6"/>
  <c r="BA171" i="6"/>
  <c r="BM171" i="6"/>
  <c r="T172" i="6"/>
  <c r="BD172" i="6"/>
  <c r="BP172" i="6"/>
  <c r="W173" i="6"/>
  <c r="BS173" i="6"/>
  <c r="BG173" i="6"/>
  <c r="Q175" i="6"/>
  <c r="BA175" i="6"/>
  <c r="BM175" i="6"/>
  <c r="T176" i="6"/>
  <c r="BD176" i="6"/>
  <c r="BP176" i="6"/>
  <c r="W177" i="6"/>
  <c r="BS177" i="6"/>
  <c r="BG177" i="6"/>
  <c r="Q179" i="6"/>
  <c r="BA179" i="6"/>
  <c r="BM179" i="6"/>
  <c r="T180" i="6"/>
  <c r="BP180" i="6"/>
  <c r="BD180" i="6"/>
  <c r="W181" i="6"/>
  <c r="BS181" i="6"/>
  <c r="BG181" i="6"/>
  <c r="Q183" i="6"/>
  <c r="BA183" i="6"/>
  <c r="BM183" i="6"/>
  <c r="T184" i="6"/>
  <c r="BD184" i="6"/>
  <c r="BP184" i="6"/>
  <c r="W185" i="6"/>
  <c r="BS185" i="6"/>
  <c r="BG185" i="6"/>
  <c r="Q187" i="6"/>
  <c r="BA187" i="6"/>
  <c r="BM187" i="6"/>
  <c r="T188" i="6"/>
  <c r="BD188" i="6"/>
  <c r="BP188" i="6"/>
  <c r="W189" i="6"/>
  <c r="BG189" i="6"/>
  <c r="BS189" i="6"/>
  <c r="Q191" i="6"/>
  <c r="BM191" i="6"/>
  <c r="BA191" i="6"/>
  <c r="T192" i="6"/>
  <c r="BD192" i="6"/>
  <c r="BP192" i="6"/>
  <c r="W193" i="6"/>
  <c r="BG193" i="6"/>
  <c r="BS193" i="6"/>
  <c r="Q195" i="6"/>
  <c r="BM195" i="6"/>
  <c r="BA195" i="6"/>
  <c r="T196" i="6"/>
  <c r="BD196" i="6"/>
  <c r="BP196" i="6"/>
  <c r="W197" i="6"/>
  <c r="BG197" i="6"/>
  <c r="BS197" i="6"/>
  <c r="Q199" i="6"/>
  <c r="BA199" i="6"/>
  <c r="BM199" i="6"/>
  <c r="T200" i="6"/>
  <c r="BD200" i="6"/>
  <c r="BP200" i="6"/>
  <c r="W201" i="6"/>
  <c r="BG201" i="6"/>
  <c r="BS201" i="6"/>
  <c r="Q203" i="6"/>
  <c r="BA203" i="6"/>
  <c r="BM203" i="6"/>
  <c r="T204" i="6"/>
  <c r="BD204" i="6"/>
  <c r="BP204" i="6"/>
  <c r="W205" i="6"/>
  <c r="BG205" i="6"/>
  <c r="BS205" i="6"/>
  <c r="Q207" i="6"/>
  <c r="BA207" i="6"/>
  <c r="BM207" i="6"/>
  <c r="T208" i="6"/>
  <c r="BD208" i="6"/>
  <c r="BP208" i="6"/>
  <c r="W209" i="6"/>
  <c r="BS209" i="6"/>
  <c r="BG209" i="6"/>
  <c r="Q211" i="6"/>
  <c r="BA211" i="6"/>
  <c r="BM211" i="6"/>
  <c r="T212" i="6"/>
  <c r="BD212" i="6"/>
  <c r="BP212" i="6"/>
  <c r="W213" i="6"/>
  <c r="BG213" i="6"/>
  <c r="BS213" i="6"/>
  <c r="Q215" i="6"/>
  <c r="BM215" i="6"/>
  <c r="BA215" i="6"/>
  <c r="P172" i="6"/>
  <c r="BL172" i="6"/>
  <c r="AZ172" i="6"/>
  <c r="S197" i="6"/>
  <c r="BO197" i="6"/>
  <c r="BC197" i="6"/>
  <c r="Q176" i="6"/>
  <c r="BM176" i="6"/>
  <c r="BA176" i="6"/>
  <c r="T197" i="6"/>
  <c r="BP197" i="6"/>
  <c r="BD197" i="6"/>
  <c r="U168" i="6"/>
  <c r="BE168" i="6"/>
  <c r="BQ168" i="6"/>
  <c r="O170" i="6"/>
  <c r="BK170" i="6"/>
  <c r="AY170" i="6"/>
  <c r="R171" i="6"/>
  <c r="BN171" i="6"/>
  <c r="BB171" i="6"/>
  <c r="U172" i="6"/>
  <c r="BQ172" i="6"/>
  <c r="BE172" i="6"/>
  <c r="O174" i="6"/>
  <c r="BK174" i="6"/>
  <c r="AY174" i="6"/>
  <c r="R175" i="6"/>
  <c r="BN175" i="6"/>
  <c r="BB175" i="6"/>
  <c r="U176" i="6"/>
  <c r="BQ176" i="6"/>
  <c r="BE176" i="6"/>
  <c r="O178" i="6"/>
  <c r="BK178" i="6"/>
  <c r="AY178" i="6"/>
  <c r="R179" i="6"/>
  <c r="BN179" i="6"/>
  <c r="BB179" i="6"/>
  <c r="U180" i="6"/>
  <c r="BQ180" i="6"/>
  <c r="BE180" i="6"/>
  <c r="O182" i="6"/>
  <c r="BK182" i="6"/>
  <c r="AY182" i="6"/>
  <c r="R183" i="6"/>
  <c r="BN183" i="6"/>
  <c r="BB183" i="6"/>
  <c r="U184" i="6"/>
  <c r="BQ184" i="6"/>
  <c r="BE184" i="6"/>
  <c r="O186" i="6"/>
  <c r="BK186" i="6"/>
  <c r="AY186" i="6"/>
  <c r="R187" i="6"/>
  <c r="BN187" i="6"/>
  <c r="BB187" i="6"/>
  <c r="U188" i="6"/>
  <c r="BQ188" i="6"/>
  <c r="BE188" i="6"/>
  <c r="O190" i="6"/>
  <c r="BK190" i="6"/>
  <c r="AY190" i="6"/>
  <c r="R191" i="6"/>
  <c r="BN191" i="6"/>
  <c r="BB191" i="6"/>
  <c r="U192" i="6"/>
  <c r="BQ192" i="6"/>
  <c r="BE192" i="6"/>
  <c r="O194" i="6"/>
  <c r="BK194" i="6"/>
  <c r="AY194" i="6"/>
  <c r="R195" i="6"/>
  <c r="BN195" i="6"/>
  <c r="BB195" i="6"/>
  <c r="U196" i="6"/>
  <c r="BQ196" i="6"/>
  <c r="BE196" i="6"/>
  <c r="O198" i="6"/>
  <c r="BK198" i="6"/>
  <c r="AY198" i="6"/>
  <c r="R199" i="6"/>
  <c r="BN199" i="6"/>
  <c r="BB199" i="6"/>
  <c r="U200" i="6"/>
  <c r="BQ200" i="6"/>
  <c r="BE200" i="6"/>
  <c r="O202" i="6"/>
  <c r="BK202" i="6"/>
  <c r="AY202" i="6"/>
  <c r="R203" i="6"/>
  <c r="BN203" i="6"/>
  <c r="BB203" i="6"/>
  <c r="U204" i="6"/>
  <c r="BQ204" i="6"/>
  <c r="BE204" i="6"/>
  <c r="O206" i="6"/>
  <c r="BK206" i="6"/>
  <c r="AY206" i="6"/>
  <c r="R207" i="6"/>
  <c r="BN207" i="6"/>
  <c r="BB207" i="6"/>
  <c r="U208" i="6"/>
  <c r="BQ208" i="6"/>
  <c r="BE208" i="6"/>
  <c r="O210" i="6"/>
  <c r="BK210" i="6"/>
  <c r="AY210" i="6"/>
  <c r="R211" i="6"/>
  <c r="BN211" i="6"/>
  <c r="BB211" i="6"/>
  <c r="U212" i="6"/>
  <c r="BQ212" i="6"/>
  <c r="BE212" i="6"/>
  <c r="O214" i="6"/>
  <c r="BK214" i="6"/>
  <c r="AY214" i="6"/>
  <c r="R215" i="6"/>
  <c r="BN215" i="6"/>
  <c r="BB215" i="6"/>
  <c r="R209" i="6"/>
  <c r="BB209" i="6"/>
  <c r="BN209" i="6"/>
  <c r="S169" i="6"/>
  <c r="BO169" i="6"/>
  <c r="BC169" i="6"/>
  <c r="P204" i="6"/>
  <c r="BL204" i="6"/>
  <c r="AZ204" i="6"/>
  <c r="T169" i="6"/>
  <c r="BP169" i="6"/>
  <c r="BD169" i="6"/>
  <c r="T185" i="6"/>
  <c r="BP185" i="6"/>
  <c r="BD185" i="6"/>
  <c r="Q204" i="6"/>
  <c r="BM204" i="6"/>
  <c r="BA204" i="6"/>
  <c r="V168" i="6"/>
  <c r="BF168" i="6"/>
  <c r="BR168" i="6"/>
  <c r="P170" i="6"/>
  <c r="BL170" i="6"/>
  <c r="AZ170" i="6"/>
  <c r="S171" i="6"/>
  <c r="BO171" i="6"/>
  <c r="BC171" i="6"/>
  <c r="V172" i="6"/>
  <c r="BR172" i="6"/>
  <c r="BF172" i="6"/>
  <c r="P174" i="6"/>
  <c r="BL174" i="6"/>
  <c r="AZ174" i="6"/>
  <c r="S175" i="6"/>
  <c r="BO175" i="6"/>
  <c r="BC175" i="6"/>
  <c r="V176" i="6"/>
  <c r="BR176" i="6"/>
  <c r="BF176" i="6"/>
  <c r="P178" i="6"/>
  <c r="BL178" i="6"/>
  <c r="AZ178" i="6"/>
  <c r="S179" i="6"/>
  <c r="BO179" i="6"/>
  <c r="BC179" i="6"/>
  <c r="V180" i="6"/>
  <c r="BR180" i="6"/>
  <c r="BF180" i="6"/>
  <c r="P182" i="6"/>
  <c r="BL182" i="6"/>
  <c r="AZ182" i="6"/>
  <c r="S183" i="6"/>
  <c r="BO183" i="6"/>
  <c r="BC183" i="6"/>
  <c r="V184" i="6"/>
  <c r="BR184" i="6"/>
  <c r="BF184" i="6"/>
  <c r="P186" i="6"/>
  <c r="BL186" i="6"/>
  <c r="AZ186" i="6"/>
  <c r="S187" i="6"/>
  <c r="BO187" i="6"/>
  <c r="BC187" i="6"/>
  <c r="V188" i="6"/>
  <c r="BR188" i="6"/>
  <c r="BF188" i="6"/>
  <c r="P190" i="6"/>
  <c r="BL190" i="6"/>
  <c r="AZ190" i="6"/>
  <c r="S191" i="6"/>
  <c r="BO191" i="6"/>
  <c r="BC191" i="6"/>
  <c r="V192" i="6"/>
  <c r="BR192" i="6"/>
  <c r="BF192" i="6"/>
  <c r="P194" i="6"/>
  <c r="BL194" i="6"/>
  <c r="AZ194" i="6"/>
  <c r="S195" i="6"/>
  <c r="BO195" i="6"/>
  <c r="BC195" i="6"/>
  <c r="V196" i="6"/>
  <c r="BR196" i="6"/>
  <c r="BF196" i="6"/>
  <c r="P198" i="6"/>
  <c r="BL198" i="6"/>
  <c r="AZ198" i="6"/>
  <c r="S199" i="6"/>
  <c r="BO199" i="6"/>
  <c r="BC199" i="6"/>
  <c r="V200" i="6"/>
  <c r="BR200" i="6"/>
  <c r="BF200" i="6"/>
  <c r="P202" i="6"/>
  <c r="BL202" i="6"/>
  <c r="AZ202" i="6"/>
  <c r="S203" i="6"/>
  <c r="BO203" i="6"/>
  <c r="BC203" i="6"/>
  <c r="V204" i="6"/>
  <c r="BR204" i="6"/>
  <c r="BF204" i="6"/>
  <c r="P206" i="6"/>
  <c r="BL206" i="6"/>
  <c r="AZ206" i="6"/>
  <c r="S207" i="6"/>
  <c r="BO207" i="6"/>
  <c r="BC207" i="6"/>
  <c r="V208" i="6"/>
  <c r="BR208" i="6"/>
  <c r="BF208" i="6"/>
  <c r="P210" i="6"/>
  <c r="BL210" i="6"/>
  <c r="AZ210" i="6"/>
  <c r="S211" i="6"/>
  <c r="BO211" i="6"/>
  <c r="BC211" i="6"/>
  <c r="V212" i="6"/>
  <c r="BR212" i="6"/>
  <c r="BF212" i="6"/>
  <c r="P214" i="6"/>
  <c r="BL214" i="6"/>
  <c r="AZ214" i="6"/>
  <c r="S215" i="6"/>
  <c r="BO215" i="6"/>
  <c r="BC215" i="6"/>
  <c r="R169" i="6"/>
  <c r="BB169" i="6"/>
  <c r="BN169" i="6"/>
  <c r="O172" i="6"/>
  <c r="AY172" i="6"/>
  <c r="BK172" i="6"/>
  <c r="U174" i="6"/>
  <c r="BE174" i="6"/>
  <c r="BQ174" i="6"/>
  <c r="R177" i="6"/>
  <c r="BB177" i="6"/>
  <c r="BN177" i="6"/>
  <c r="O180" i="6"/>
  <c r="AY180" i="6"/>
  <c r="BK180" i="6"/>
  <c r="U182" i="6"/>
  <c r="BE182" i="6"/>
  <c r="BQ182" i="6"/>
  <c r="R185" i="6"/>
  <c r="BB185" i="6"/>
  <c r="BN185" i="6"/>
  <c r="O188" i="6"/>
  <c r="AY188" i="6"/>
  <c r="BK188" i="6"/>
  <c r="U190" i="6"/>
  <c r="BE190" i="6"/>
  <c r="BQ190" i="6"/>
  <c r="R193" i="6"/>
  <c r="BB193" i="6"/>
  <c r="BN193" i="6"/>
  <c r="R197" i="6"/>
  <c r="BB197" i="6"/>
  <c r="BN197" i="6"/>
  <c r="O200" i="6"/>
  <c r="AY200" i="6"/>
  <c r="BK200" i="6"/>
  <c r="O204" i="6"/>
  <c r="AY204" i="6"/>
  <c r="BK204" i="6"/>
  <c r="O208" i="6"/>
  <c r="AY208" i="6"/>
  <c r="BK208" i="6"/>
  <c r="O212" i="6"/>
  <c r="AY212" i="6"/>
  <c r="BK212" i="6"/>
  <c r="U214" i="6"/>
  <c r="BE214" i="6"/>
  <c r="BQ214" i="6"/>
  <c r="P196" i="6"/>
  <c r="BL196" i="6"/>
  <c r="AZ196" i="6"/>
  <c r="W168" i="6"/>
  <c r="BG168" i="6"/>
  <c r="BS168" i="6"/>
  <c r="Q170" i="6"/>
  <c r="BM170" i="6"/>
  <c r="BA170" i="6"/>
  <c r="T171" i="6"/>
  <c r="BP171" i="6"/>
  <c r="BD171" i="6"/>
  <c r="W172" i="6"/>
  <c r="BS172" i="6"/>
  <c r="BG172" i="6"/>
  <c r="Q174" i="6"/>
  <c r="BM174" i="6"/>
  <c r="BA174" i="6"/>
  <c r="T175" i="6"/>
  <c r="BP175" i="6"/>
  <c r="BD175" i="6"/>
  <c r="W176" i="6"/>
  <c r="BS176" i="6"/>
  <c r="BG176" i="6"/>
  <c r="Q178" i="6"/>
  <c r="BM178" i="6"/>
  <c r="BA178" i="6"/>
  <c r="T179" i="6"/>
  <c r="BP179" i="6"/>
  <c r="BD179" i="6"/>
  <c r="W180" i="6"/>
  <c r="BS180" i="6"/>
  <c r="BG180" i="6"/>
  <c r="Q182" i="6"/>
  <c r="BM182" i="6"/>
  <c r="BA182" i="6"/>
  <c r="T183" i="6"/>
  <c r="BP183" i="6"/>
  <c r="BD183" i="6"/>
  <c r="W184" i="6"/>
  <c r="BS184" i="6"/>
  <c r="BG184" i="6"/>
  <c r="Q186" i="6"/>
  <c r="BM186" i="6"/>
  <c r="BA186" i="6"/>
  <c r="T187" i="6"/>
  <c r="BP187" i="6"/>
  <c r="BD187" i="6"/>
  <c r="W188" i="6"/>
  <c r="BS188" i="6"/>
  <c r="BG188" i="6"/>
  <c r="Q190" i="6"/>
  <c r="BM190" i="6"/>
  <c r="BA190" i="6"/>
  <c r="T191" i="6"/>
  <c r="BP191" i="6"/>
  <c r="BD191" i="6"/>
  <c r="W192" i="6"/>
  <c r="BS192" i="6"/>
  <c r="BG192" i="6"/>
  <c r="Q194" i="6"/>
  <c r="BM194" i="6"/>
  <c r="BA194" i="6"/>
  <c r="T195" i="6"/>
  <c r="BP195" i="6"/>
  <c r="BD195" i="6"/>
  <c r="W196" i="6"/>
  <c r="BS196" i="6"/>
  <c r="BG196" i="6"/>
  <c r="Q198" i="6"/>
  <c r="BM198" i="6"/>
  <c r="BA198" i="6"/>
  <c r="T199" i="6"/>
  <c r="BP199" i="6"/>
  <c r="BD199" i="6"/>
  <c r="W200" i="6"/>
  <c r="BS200" i="6"/>
  <c r="BG200" i="6"/>
  <c r="Q202" i="6"/>
  <c r="BM202" i="6"/>
  <c r="BA202" i="6"/>
  <c r="T203" i="6"/>
  <c r="BP203" i="6"/>
  <c r="BD203" i="6"/>
  <c r="W204" i="6"/>
  <c r="BS204" i="6"/>
  <c r="BG204" i="6"/>
  <c r="Q206" i="6"/>
  <c r="BM206" i="6"/>
  <c r="BA206" i="6"/>
  <c r="T207" i="6"/>
  <c r="BP207" i="6"/>
  <c r="BD207" i="6"/>
  <c r="W208" i="6"/>
  <c r="BS208" i="6"/>
  <c r="BG208" i="6"/>
  <c r="Q210" i="6"/>
  <c r="BM210" i="6"/>
  <c r="BA210" i="6"/>
  <c r="T211" i="6"/>
  <c r="BP211" i="6"/>
  <c r="BD211" i="6"/>
  <c r="W212" i="6"/>
  <c r="BS212" i="6"/>
  <c r="BG212" i="6"/>
  <c r="Q214" i="6"/>
  <c r="BM214" i="6"/>
  <c r="BA214" i="6"/>
  <c r="T215" i="6"/>
  <c r="BP215" i="6"/>
  <c r="BD215" i="6"/>
  <c r="U194" i="6"/>
  <c r="BE194" i="6"/>
  <c r="BQ194" i="6"/>
  <c r="S201" i="6"/>
  <c r="BO201" i="6"/>
  <c r="BC201" i="6"/>
  <c r="T173" i="6"/>
  <c r="BP173" i="6"/>
  <c r="BD173" i="6"/>
  <c r="W194" i="6"/>
  <c r="BS194" i="6"/>
  <c r="BG194" i="6"/>
  <c r="O169" i="6"/>
  <c r="BK169" i="6"/>
  <c r="AY169" i="6"/>
  <c r="R170" i="6"/>
  <c r="BN170" i="6"/>
  <c r="BB170" i="6"/>
  <c r="U171" i="6"/>
  <c r="BQ171" i="6"/>
  <c r="BE171" i="6"/>
  <c r="O173" i="6"/>
  <c r="BK173" i="6"/>
  <c r="AY173" i="6"/>
  <c r="R174" i="6"/>
  <c r="BN174" i="6"/>
  <c r="BB174" i="6"/>
  <c r="U175" i="6"/>
  <c r="BQ175" i="6"/>
  <c r="BE175" i="6"/>
  <c r="O177" i="6"/>
  <c r="BK177" i="6"/>
  <c r="AY177" i="6"/>
  <c r="R178" i="6"/>
  <c r="BN178" i="6"/>
  <c r="BB178" i="6"/>
  <c r="U179" i="6"/>
  <c r="BQ179" i="6"/>
  <c r="BE179" i="6"/>
  <c r="O181" i="6"/>
  <c r="BK181" i="6"/>
  <c r="AY181" i="6"/>
  <c r="R182" i="6"/>
  <c r="BN182" i="6"/>
  <c r="BB182" i="6"/>
  <c r="U183" i="6"/>
  <c r="BQ183" i="6"/>
  <c r="BE183" i="6"/>
  <c r="O185" i="6"/>
  <c r="BK185" i="6"/>
  <c r="AY185" i="6"/>
  <c r="R186" i="6"/>
  <c r="BN186" i="6"/>
  <c r="BB186" i="6"/>
  <c r="U187" i="6"/>
  <c r="BQ187" i="6"/>
  <c r="BE187" i="6"/>
  <c r="O189" i="6"/>
  <c r="BK189" i="6"/>
  <c r="AY189" i="6"/>
  <c r="R190" i="6"/>
  <c r="BN190" i="6"/>
  <c r="BB190" i="6"/>
  <c r="U191" i="6"/>
  <c r="BQ191" i="6"/>
  <c r="BE191" i="6"/>
  <c r="O193" i="6"/>
  <c r="BK193" i="6"/>
  <c r="AY193" i="6"/>
  <c r="R194" i="6"/>
  <c r="BN194" i="6"/>
  <c r="BB194" i="6"/>
  <c r="U195" i="6"/>
  <c r="BQ195" i="6"/>
  <c r="BE195" i="6"/>
  <c r="O197" i="6"/>
  <c r="BK197" i="6"/>
  <c r="AY197" i="6"/>
  <c r="R198" i="6"/>
  <c r="BN198" i="6"/>
  <c r="BB198" i="6"/>
  <c r="U199" i="6"/>
  <c r="BQ199" i="6"/>
  <c r="BE199" i="6"/>
  <c r="O201" i="6"/>
  <c r="BK201" i="6"/>
  <c r="AY201" i="6"/>
  <c r="R202" i="6"/>
  <c r="BN202" i="6"/>
  <c r="BB202" i="6"/>
  <c r="U203" i="6"/>
  <c r="BQ203" i="6"/>
  <c r="BE203" i="6"/>
  <c r="O205" i="6"/>
  <c r="BK205" i="6"/>
  <c r="AY205" i="6"/>
  <c r="R206" i="6"/>
  <c r="BN206" i="6"/>
  <c r="BB206" i="6"/>
  <c r="U207" i="6"/>
  <c r="BQ207" i="6"/>
  <c r="BE207" i="6"/>
  <c r="O209" i="6"/>
  <c r="BK209" i="6"/>
  <c r="AY209" i="6"/>
  <c r="R210" i="6"/>
  <c r="BN210" i="6"/>
  <c r="BB210" i="6"/>
  <c r="U211" i="6"/>
  <c r="BQ211" i="6"/>
  <c r="BE211" i="6"/>
  <c r="O213" i="6"/>
  <c r="BK213" i="6"/>
  <c r="AY213" i="6"/>
  <c r="R214" i="6"/>
  <c r="BN214" i="6"/>
  <c r="BB214" i="6"/>
  <c r="U215" i="6"/>
  <c r="BQ215" i="6"/>
  <c r="BE215" i="6"/>
  <c r="V178" i="6"/>
  <c r="BR178" i="6"/>
  <c r="BF178" i="6"/>
  <c r="P208" i="6"/>
  <c r="BL208" i="6"/>
  <c r="AZ208" i="6"/>
  <c r="Q180" i="6"/>
  <c r="BM180" i="6"/>
  <c r="BA180" i="6"/>
  <c r="T209" i="6"/>
  <c r="BP209" i="6"/>
  <c r="BD209" i="6"/>
  <c r="P169" i="6"/>
  <c r="AZ169" i="6"/>
  <c r="BL169" i="6"/>
  <c r="S170" i="6"/>
  <c r="BC170" i="6"/>
  <c r="BO170" i="6"/>
  <c r="V171" i="6"/>
  <c r="BF171" i="6"/>
  <c r="BR171" i="6"/>
  <c r="P173" i="6"/>
  <c r="AZ173" i="6"/>
  <c r="BL173" i="6"/>
  <c r="S174" i="6"/>
  <c r="BC174" i="6"/>
  <c r="BO174" i="6"/>
  <c r="V175" i="6"/>
  <c r="BF175" i="6"/>
  <c r="BR175" i="6"/>
  <c r="P177" i="6"/>
  <c r="AZ177" i="6"/>
  <c r="BL177" i="6"/>
  <c r="S178" i="6"/>
  <c r="BC178" i="6"/>
  <c r="BO178" i="6"/>
  <c r="V179" i="6"/>
  <c r="BF179" i="6"/>
  <c r="BR179" i="6"/>
  <c r="P181" i="6"/>
  <c r="AZ181" i="6"/>
  <c r="BL181" i="6"/>
  <c r="S182" i="6"/>
  <c r="BC182" i="6"/>
  <c r="BO182" i="6"/>
  <c r="V183" i="6"/>
  <c r="BF183" i="6"/>
  <c r="BR183" i="6"/>
  <c r="P185" i="6"/>
  <c r="AZ185" i="6"/>
  <c r="BL185" i="6"/>
  <c r="S186" i="6"/>
  <c r="BC186" i="6"/>
  <c r="BO186" i="6"/>
  <c r="V187" i="6"/>
  <c r="BF187" i="6"/>
  <c r="BR187" i="6"/>
  <c r="P189" i="6"/>
  <c r="AZ189" i="6"/>
  <c r="BL189" i="6"/>
  <c r="S190" i="6"/>
  <c r="BC190" i="6"/>
  <c r="BO190" i="6"/>
  <c r="V191" i="6"/>
  <c r="BF191" i="6"/>
  <c r="BR191" i="6"/>
  <c r="P193" i="6"/>
  <c r="AZ193" i="6"/>
  <c r="BL193" i="6"/>
  <c r="S194" i="6"/>
  <c r="BC194" i="6"/>
  <c r="BO194" i="6"/>
  <c r="V195" i="6"/>
  <c r="BF195" i="6"/>
  <c r="BR195" i="6"/>
  <c r="P197" i="6"/>
  <c r="AZ197" i="6"/>
  <c r="BL197" i="6"/>
  <c r="S198" i="6"/>
  <c r="BC198" i="6"/>
  <c r="BO198" i="6"/>
  <c r="V199" i="6"/>
  <c r="BF199" i="6"/>
  <c r="BR199" i="6"/>
  <c r="P201" i="6"/>
  <c r="AZ201" i="6"/>
  <c r="BL201" i="6"/>
  <c r="S202" i="6"/>
  <c r="BC202" i="6"/>
  <c r="BO202" i="6"/>
  <c r="V203" i="6"/>
  <c r="BF203" i="6"/>
  <c r="BR203" i="6"/>
  <c r="P205" i="6"/>
  <c r="AZ205" i="6"/>
  <c r="BL205" i="6"/>
  <c r="S206" i="6"/>
  <c r="BC206" i="6"/>
  <c r="BO206" i="6"/>
  <c r="V207" i="6"/>
  <c r="BF207" i="6"/>
  <c r="BR207" i="6"/>
  <c r="P209" i="6"/>
  <c r="AZ209" i="6"/>
  <c r="BL209" i="6"/>
  <c r="S210" i="6"/>
  <c r="BC210" i="6"/>
  <c r="BO210" i="6"/>
  <c r="V211" i="6"/>
  <c r="BF211" i="6"/>
  <c r="BR211" i="6"/>
  <c r="P213" i="6"/>
  <c r="AZ213" i="6"/>
  <c r="BL213" i="6"/>
  <c r="S214" i="6"/>
  <c r="BC214" i="6"/>
  <c r="BO214" i="6"/>
  <c r="V215" i="6"/>
  <c r="BF215" i="6"/>
  <c r="BR215" i="6"/>
  <c r="V182" i="6"/>
  <c r="BR182" i="6"/>
  <c r="BF182" i="6"/>
  <c r="W182" i="6"/>
  <c r="BS182" i="6"/>
  <c r="BG182" i="6"/>
  <c r="W210" i="6"/>
  <c r="BS210" i="6"/>
  <c r="BG210" i="6"/>
  <c r="Q169" i="6"/>
  <c r="BA169" i="6"/>
  <c r="BM169" i="6"/>
  <c r="T170" i="6"/>
  <c r="BD170" i="6"/>
  <c r="BP170" i="6"/>
  <c r="W171" i="6"/>
  <c r="BG171" i="6"/>
  <c r="BS171" i="6"/>
  <c r="Q173" i="6"/>
  <c r="BA173" i="6"/>
  <c r="BM173" i="6"/>
  <c r="T174" i="6"/>
  <c r="BD174" i="6"/>
  <c r="BP174" i="6"/>
  <c r="W175" i="6"/>
  <c r="BG175" i="6"/>
  <c r="BS175" i="6"/>
  <c r="Q177" i="6"/>
  <c r="BA177" i="6"/>
  <c r="BM177" i="6"/>
  <c r="T178" i="6"/>
  <c r="BD178" i="6"/>
  <c r="BP178" i="6"/>
  <c r="W179" i="6"/>
  <c r="BG179" i="6"/>
  <c r="BS179" i="6"/>
  <c r="Q181" i="6"/>
  <c r="BA181" i="6"/>
  <c r="BM181" i="6"/>
  <c r="T182" i="6"/>
  <c r="BD182" i="6"/>
  <c r="BP182" i="6"/>
  <c r="W183" i="6"/>
  <c r="BG183" i="6"/>
  <c r="BS183" i="6"/>
  <c r="Q185" i="6"/>
  <c r="BA185" i="6"/>
  <c r="BM185" i="6"/>
  <c r="T186" i="6"/>
  <c r="BD186" i="6"/>
  <c r="BP186" i="6"/>
  <c r="W187" i="6"/>
  <c r="BG187" i="6"/>
  <c r="BS187" i="6"/>
  <c r="Q189" i="6"/>
  <c r="BA189" i="6"/>
  <c r="BM189" i="6"/>
  <c r="T190" i="6"/>
  <c r="BD190" i="6"/>
  <c r="BP190" i="6"/>
  <c r="W191" i="6"/>
  <c r="BG191" i="6"/>
  <c r="BS191" i="6"/>
  <c r="Q193" i="6"/>
  <c r="BA193" i="6"/>
  <c r="BM193" i="6"/>
  <c r="T194" i="6"/>
  <c r="BD194" i="6"/>
  <c r="BP194" i="6"/>
  <c r="W195" i="6"/>
  <c r="BG195" i="6"/>
  <c r="BS195" i="6"/>
  <c r="Q197" i="6"/>
  <c r="BA197" i="6"/>
  <c r="BM197" i="6"/>
  <c r="T198" i="6"/>
  <c r="BD198" i="6"/>
  <c r="BP198" i="6"/>
  <c r="W199" i="6"/>
  <c r="BG199" i="6"/>
  <c r="BS199" i="6"/>
  <c r="Q201" i="6"/>
  <c r="BA201" i="6"/>
  <c r="BM201" i="6"/>
  <c r="T202" i="6"/>
  <c r="BD202" i="6"/>
  <c r="BP202" i="6"/>
  <c r="W203" i="6"/>
  <c r="BG203" i="6"/>
  <c r="BS203" i="6"/>
  <c r="Q205" i="6"/>
  <c r="BA205" i="6"/>
  <c r="BM205" i="6"/>
  <c r="T206" i="6"/>
  <c r="BD206" i="6"/>
  <c r="BP206" i="6"/>
  <c r="W207" i="6"/>
  <c r="BG207" i="6"/>
  <c r="BS207" i="6"/>
  <c r="Q209" i="6"/>
  <c r="BA209" i="6"/>
  <c r="BM209" i="6"/>
  <c r="T210" i="6"/>
  <c r="BD210" i="6"/>
  <c r="BP210" i="6"/>
  <c r="W211" i="6"/>
  <c r="BG211" i="6"/>
  <c r="BS211" i="6"/>
  <c r="Q213" i="6"/>
  <c r="BA213" i="6"/>
  <c r="BM213" i="6"/>
  <c r="T214" i="6"/>
  <c r="BD214" i="6"/>
  <c r="BP214" i="6"/>
  <c r="W215" i="6"/>
  <c r="BG215" i="6"/>
  <c r="BS215" i="6"/>
  <c r="V128" i="6"/>
  <c r="BR128" i="6"/>
  <c r="BF128" i="6"/>
  <c r="S147" i="6"/>
  <c r="BO147" i="6"/>
  <c r="BC147" i="6"/>
  <c r="Q114" i="6"/>
  <c r="BM114" i="6"/>
  <c r="BA114" i="6"/>
  <c r="T115" i="6"/>
  <c r="BP115" i="6"/>
  <c r="BD115" i="6"/>
  <c r="W116" i="6"/>
  <c r="BS116" i="6"/>
  <c r="BG116" i="6"/>
  <c r="Q118" i="6"/>
  <c r="BM118" i="6"/>
  <c r="BA118" i="6"/>
  <c r="T119" i="6"/>
  <c r="BP119" i="6"/>
  <c r="BD119" i="6"/>
  <c r="W120" i="6"/>
  <c r="BS120" i="6"/>
  <c r="BG120" i="6"/>
  <c r="Q122" i="6"/>
  <c r="BM122" i="6"/>
  <c r="BA122" i="6"/>
  <c r="T123" i="6"/>
  <c r="BP123" i="6"/>
  <c r="BD123" i="6"/>
  <c r="W124" i="6"/>
  <c r="BS124" i="6"/>
  <c r="BG124" i="6"/>
  <c r="Q126" i="6"/>
  <c r="BM126" i="6"/>
  <c r="BA126" i="6"/>
  <c r="T127" i="6"/>
  <c r="BP127" i="6"/>
  <c r="BD127" i="6"/>
  <c r="W128" i="6"/>
  <c r="BS128" i="6"/>
  <c r="BG128" i="6"/>
  <c r="Q130" i="6"/>
  <c r="BM130" i="6"/>
  <c r="BA130" i="6"/>
  <c r="T131" i="6"/>
  <c r="BP131" i="6"/>
  <c r="BD131" i="6"/>
  <c r="W132" i="6"/>
  <c r="BS132" i="6"/>
  <c r="BG132" i="6"/>
  <c r="Q134" i="6"/>
  <c r="BM134" i="6"/>
  <c r="BA134" i="6"/>
  <c r="T135" i="6"/>
  <c r="BP135" i="6"/>
  <c r="BD135" i="6"/>
  <c r="W136" i="6"/>
  <c r="BS136" i="6"/>
  <c r="BG136" i="6"/>
  <c r="Q138" i="6"/>
  <c r="BM138" i="6"/>
  <c r="BA138" i="6"/>
  <c r="T139" i="6"/>
  <c r="BP139" i="6"/>
  <c r="BD139" i="6"/>
  <c r="W140" i="6"/>
  <c r="BS140" i="6"/>
  <c r="BG140" i="6"/>
  <c r="Q142" i="6"/>
  <c r="BM142" i="6"/>
  <c r="BA142" i="6"/>
  <c r="T143" i="6"/>
  <c r="BP143" i="6"/>
  <c r="BD143" i="6"/>
  <c r="W144" i="6"/>
  <c r="BS144" i="6"/>
  <c r="BG144" i="6"/>
  <c r="Q146" i="6"/>
  <c r="BM146" i="6"/>
  <c r="BA146" i="6"/>
  <c r="T147" i="6"/>
  <c r="BP147" i="6"/>
  <c r="BD147" i="6"/>
  <c r="W148" i="6"/>
  <c r="BS148" i="6"/>
  <c r="BG148" i="6"/>
  <c r="Q150" i="6"/>
  <c r="BM150" i="6"/>
  <c r="BA150" i="6"/>
  <c r="T151" i="6"/>
  <c r="BP151" i="6"/>
  <c r="BD151" i="6"/>
  <c r="W152" i="6"/>
  <c r="BS152" i="6"/>
  <c r="BG152" i="6"/>
  <c r="Q154" i="6"/>
  <c r="BM154" i="6"/>
  <c r="BA154" i="6"/>
  <c r="T155" i="6"/>
  <c r="BP155" i="6"/>
  <c r="BD155" i="6"/>
  <c r="W156" i="6"/>
  <c r="BS156" i="6"/>
  <c r="BG156" i="6"/>
  <c r="Q158" i="6"/>
  <c r="BM158" i="6"/>
  <c r="BA158" i="6"/>
  <c r="T159" i="6"/>
  <c r="BP159" i="6"/>
  <c r="BD159" i="6"/>
  <c r="W160" i="6"/>
  <c r="BS160" i="6"/>
  <c r="BG160" i="6"/>
  <c r="U120" i="6"/>
  <c r="BE120" i="6"/>
  <c r="BQ120" i="6"/>
  <c r="U115" i="6"/>
  <c r="BQ115" i="6"/>
  <c r="BE115" i="6"/>
  <c r="O117" i="6"/>
  <c r="BK117" i="6"/>
  <c r="AY117" i="6"/>
  <c r="R118" i="6"/>
  <c r="BN118" i="6"/>
  <c r="BB118" i="6"/>
  <c r="U119" i="6"/>
  <c r="BQ119" i="6"/>
  <c r="BE119" i="6"/>
  <c r="O121" i="6"/>
  <c r="BK121" i="6"/>
  <c r="AY121" i="6"/>
  <c r="R122" i="6"/>
  <c r="BN122" i="6"/>
  <c r="BB122" i="6"/>
  <c r="U123" i="6"/>
  <c r="BQ123" i="6"/>
  <c r="BE123" i="6"/>
  <c r="O125" i="6"/>
  <c r="BK125" i="6"/>
  <c r="AY125" i="6"/>
  <c r="R126" i="6"/>
  <c r="BN126" i="6"/>
  <c r="BB126" i="6"/>
  <c r="U127" i="6"/>
  <c r="BQ127" i="6"/>
  <c r="BE127" i="6"/>
  <c r="O129" i="6"/>
  <c r="BK129" i="6"/>
  <c r="AY129" i="6"/>
  <c r="R130" i="6"/>
  <c r="BN130" i="6"/>
  <c r="BB130" i="6"/>
  <c r="U131" i="6"/>
  <c r="BQ131" i="6"/>
  <c r="BE131" i="6"/>
  <c r="O133" i="6"/>
  <c r="BK133" i="6"/>
  <c r="AY133" i="6"/>
  <c r="R134" i="6"/>
  <c r="BN134" i="6"/>
  <c r="BB134" i="6"/>
  <c r="U135" i="6"/>
  <c r="BQ135" i="6"/>
  <c r="BE135" i="6"/>
  <c r="O137" i="6"/>
  <c r="BK137" i="6"/>
  <c r="AY137" i="6"/>
  <c r="R138" i="6"/>
  <c r="BN138" i="6"/>
  <c r="BB138" i="6"/>
  <c r="U139" i="6"/>
  <c r="BQ139" i="6"/>
  <c r="BE139" i="6"/>
  <c r="O141" i="6"/>
  <c r="BK141" i="6"/>
  <c r="AY141" i="6"/>
  <c r="R142" i="6"/>
  <c r="BN142" i="6"/>
  <c r="BB142" i="6"/>
  <c r="U143" i="6"/>
  <c r="BQ143" i="6"/>
  <c r="BE143" i="6"/>
  <c r="O145" i="6"/>
  <c r="BK145" i="6"/>
  <c r="AY145" i="6"/>
  <c r="R146" i="6"/>
  <c r="BN146" i="6"/>
  <c r="BB146" i="6"/>
  <c r="U147" i="6"/>
  <c r="BQ147" i="6"/>
  <c r="BE147" i="6"/>
  <c r="O149" i="6"/>
  <c r="BK149" i="6"/>
  <c r="AY149" i="6"/>
  <c r="R150" i="6"/>
  <c r="BN150" i="6"/>
  <c r="BB150" i="6"/>
  <c r="U151" i="6"/>
  <c r="BQ151" i="6"/>
  <c r="BE151" i="6"/>
  <c r="O153" i="6"/>
  <c r="BK153" i="6"/>
  <c r="AY153" i="6"/>
  <c r="R154" i="6"/>
  <c r="BN154" i="6"/>
  <c r="BB154" i="6"/>
  <c r="U155" i="6"/>
  <c r="BQ155" i="6"/>
  <c r="BE155" i="6"/>
  <c r="O157" i="6"/>
  <c r="BK157" i="6"/>
  <c r="AY157" i="6"/>
  <c r="R158" i="6"/>
  <c r="BN158" i="6"/>
  <c r="BB158" i="6"/>
  <c r="U159" i="6"/>
  <c r="BQ159" i="6"/>
  <c r="BE159" i="6"/>
  <c r="O161" i="6"/>
  <c r="BK161" i="6"/>
  <c r="AY161" i="6"/>
  <c r="R115" i="6"/>
  <c r="BB115" i="6"/>
  <c r="BN115" i="6"/>
  <c r="O118" i="6"/>
  <c r="AY118" i="6"/>
  <c r="BK118" i="6"/>
  <c r="R119" i="6"/>
  <c r="BB119" i="6"/>
  <c r="BN119" i="6"/>
  <c r="O122" i="6"/>
  <c r="AY122" i="6"/>
  <c r="BK122" i="6"/>
  <c r="U124" i="6"/>
  <c r="BE124" i="6"/>
  <c r="BQ124" i="6"/>
  <c r="O126" i="6"/>
  <c r="AY126" i="6"/>
  <c r="BK126" i="6"/>
  <c r="R127" i="6"/>
  <c r="BB127" i="6"/>
  <c r="BN127" i="6"/>
  <c r="U128" i="6"/>
  <c r="BE128" i="6"/>
  <c r="BQ128" i="6"/>
  <c r="O130" i="6"/>
  <c r="AY130" i="6"/>
  <c r="BK130" i="6"/>
  <c r="R131" i="6"/>
  <c r="BB131" i="6"/>
  <c r="BN131" i="6"/>
  <c r="U132" i="6"/>
  <c r="BE132" i="6"/>
  <c r="BQ132" i="6"/>
  <c r="O134" i="6"/>
  <c r="AY134" i="6"/>
  <c r="BK134" i="6"/>
  <c r="R135" i="6"/>
  <c r="BB135" i="6"/>
  <c r="BN135" i="6"/>
  <c r="U136" i="6"/>
  <c r="BE136" i="6"/>
  <c r="BQ136" i="6"/>
  <c r="O138" i="6"/>
  <c r="AY138" i="6"/>
  <c r="BK138" i="6"/>
  <c r="R139" i="6"/>
  <c r="BB139" i="6"/>
  <c r="BN139" i="6"/>
  <c r="O142" i="6"/>
  <c r="AY142" i="6"/>
  <c r="BK142" i="6"/>
  <c r="U144" i="6"/>
  <c r="BE144" i="6"/>
  <c r="BQ144" i="6"/>
  <c r="O146" i="6"/>
  <c r="AY146" i="6"/>
  <c r="BK146" i="6"/>
  <c r="R147" i="6"/>
  <c r="BB147" i="6"/>
  <c r="BN147" i="6"/>
  <c r="U148" i="6"/>
  <c r="BE148" i="6"/>
  <c r="BQ148" i="6"/>
  <c r="O150" i="6"/>
  <c r="AY150" i="6"/>
  <c r="BK150" i="6"/>
  <c r="R151" i="6"/>
  <c r="BB151" i="6"/>
  <c r="BN151" i="6"/>
  <c r="U152" i="6"/>
  <c r="BE152" i="6"/>
  <c r="BQ152" i="6"/>
  <c r="O154" i="6"/>
  <c r="AY154" i="6"/>
  <c r="BK154" i="6"/>
  <c r="R155" i="6"/>
  <c r="BB155" i="6"/>
  <c r="BN155" i="6"/>
  <c r="U156" i="6"/>
  <c r="BE156" i="6"/>
  <c r="BQ156" i="6"/>
  <c r="O158" i="6"/>
  <c r="AY158" i="6"/>
  <c r="BK158" i="6"/>
  <c r="R159" i="6"/>
  <c r="BB159" i="6"/>
  <c r="BN159" i="6"/>
  <c r="U160" i="6"/>
  <c r="BE160" i="6"/>
  <c r="BQ160" i="6"/>
  <c r="S115" i="6"/>
  <c r="BO115" i="6"/>
  <c r="BC115" i="6"/>
  <c r="S119" i="6"/>
  <c r="BO119" i="6"/>
  <c r="BC119" i="6"/>
  <c r="S123" i="6"/>
  <c r="BO123" i="6"/>
  <c r="BC123" i="6"/>
  <c r="P126" i="6"/>
  <c r="BL126" i="6"/>
  <c r="AZ126" i="6"/>
  <c r="S127" i="6"/>
  <c r="BO127" i="6"/>
  <c r="BC127" i="6"/>
  <c r="P130" i="6"/>
  <c r="BL130" i="6"/>
  <c r="AZ130" i="6"/>
  <c r="P134" i="6"/>
  <c r="BL134" i="6"/>
  <c r="AZ134" i="6"/>
  <c r="P138" i="6"/>
  <c r="BL138" i="6"/>
  <c r="AZ138" i="6"/>
  <c r="V140" i="6"/>
  <c r="BR140" i="6"/>
  <c r="BF140" i="6"/>
  <c r="P142" i="6"/>
  <c r="AZ142" i="6"/>
  <c r="BL142" i="6"/>
  <c r="V144" i="6"/>
  <c r="BF144" i="6"/>
  <c r="BR144" i="6"/>
  <c r="P146" i="6"/>
  <c r="BL146" i="6"/>
  <c r="AZ146" i="6"/>
  <c r="P150" i="6"/>
  <c r="BL150" i="6"/>
  <c r="AZ150" i="6"/>
  <c r="S151" i="6"/>
  <c r="BO151" i="6"/>
  <c r="BC151" i="6"/>
  <c r="P154" i="6"/>
  <c r="AZ154" i="6"/>
  <c r="BL154" i="6"/>
  <c r="P158" i="6"/>
  <c r="BL158" i="6"/>
  <c r="AZ158" i="6"/>
  <c r="V160" i="6"/>
  <c r="BF160" i="6"/>
  <c r="BR160" i="6"/>
  <c r="R114" i="6"/>
  <c r="BN114" i="6"/>
  <c r="BB114" i="6"/>
  <c r="S114" i="6"/>
  <c r="BC114" i="6"/>
  <c r="BO114" i="6"/>
  <c r="V115" i="6"/>
  <c r="BF115" i="6"/>
  <c r="BR115" i="6"/>
  <c r="P117" i="6"/>
  <c r="AZ117" i="6"/>
  <c r="BL117" i="6"/>
  <c r="S118" i="6"/>
  <c r="BC118" i="6"/>
  <c r="BO118" i="6"/>
  <c r="V119" i="6"/>
  <c r="BF119" i="6"/>
  <c r="BR119" i="6"/>
  <c r="P121" i="6"/>
  <c r="AZ121" i="6"/>
  <c r="BL121" i="6"/>
  <c r="S122" i="6"/>
  <c r="BC122" i="6"/>
  <c r="BO122" i="6"/>
  <c r="V123" i="6"/>
  <c r="BF123" i="6"/>
  <c r="BR123" i="6"/>
  <c r="P125" i="6"/>
  <c r="AZ125" i="6"/>
  <c r="BL125" i="6"/>
  <c r="S126" i="6"/>
  <c r="BC126" i="6"/>
  <c r="BO126" i="6"/>
  <c r="V127" i="6"/>
  <c r="BF127" i="6"/>
  <c r="BR127" i="6"/>
  <c r="P129" i="6"/>
  <c r="AZ129" i="6"/>
  <c r="BL129" i="6"/>
  <c r="S130" i="6"/>
  <c r="BC130" i="6"/>
  <c r="BO130" i="6"/>
  <c r="V131" i="6"/>
  <c r="BF131" i="6"/>
  <c r="BR131" i="6"/>
  <c r="P133" i="6"/>
  <c r="AZ133" i="6"/>
  <c r="BL133" i="6"/>
  <c r="S134" i="6"/>
  <c r="BC134" i="6"/>
  <c r="BO134" i="6"/>
  <c r="V135" i="6"/>
  <c r="BF135" i="6"/>
  <c r="BR135" i="6"/>
  <c r="P137" i="6"/>
  <c r="AZ137" i="6"/>
  <c r="BL137" i="6"/>
  <c r="S138" i="6"/>
  <c r="BC138" i="6"/>
  <c r="BO138" i="6"/>
  <c r="V139" i="6"/>
  <c r="BF139" i="6"/>
  <c r="BR139" i="6"/>
  <c r="P141" i="6"/>
  <c r="AZ141" i="6"/>
  <c r="BL141" i="6"/>
  <c r="S142" i="6"/>
  <c r="BC142" i="6"/>
  <c r="BO142" i="6"/>
  <c r="V143" i="6"/>
  <c r="BF143" i="6"/>
  <c r="BR143" i="6"/>
  <c r="P145" i="6"/>
  <c r="AZ145" i="6"/>
  <c r="BL145" i="6"/>
  <c r="S146" i="6"/>
  <c r="BC146" i="6"/>
  <c r="BO146" i="6"/>
  <c r="V147" i="6"/>
  <c r="BF147" i="6"/>
  <c r="BR147" i="6"/>
  <c r="P149" i="6"/>
  <c r="AZ149" i="6"/>
  <c r="BL149" i="6"/>
  <c r="S150" i="6"/>
  <c r="BC150" i="6"/>
  <c r="BO150" i="6"/>
  <c r="V151" i="6"/>
  <c r="BF151" i="6"/>
  <c r="BR151" i="6"/>
  <c r="P153" i="6"/>
  <c r="AZ153" i="6"/>
  <c r="BL153" i="6"/>
  <c r="S154" i="6"/>
  <c r="BC154" i="6"/>
  <c r="BO154" i="6"/>
  <c r="V155" i="6"/>
  <c r="BF155" i="6"/>
  <c r="BR155" i="6"/>
  <c r="P157" i="6"/>
  <c r="AZ157" i="6"/>
  <c r="BL157" i="6"/>
  <c r="S158" i="6"/>
  <c r="BC158" i="6"/>
  <c r="BO158" i="6"/>
  <c r="V159" i="6"/>
  <c r="BF159" i="6"/>
  <c r="BR159" i="6"/>
  <c r="P161" i="6"/>
  <c r="AZ161" i="6"/>
  <c r="BL161" i="6"/>
  <c r="U116" i="6"/>
  <c r="BE116" i="6"/>
  <c r="BQ116" i="6"/>
  <c r="P122" i="6"/>
  <c r="BL122" i="6"/>
  <c r="AZ122" i="6"/>
  <c r="S131" i="6"/>
  <c r="BO131" i="6"/>
  <c r="BC131" i="6"/>
  <c r="S143" i="6"/>
  <c r="BO143" i="6"/>
  <c r="BC143" i="6"/>
  <c r="S155" i="6"/>
  <c r="BO155" i="6"/>
  <c r="BC155" i="6"/>
  <c r="T114" i="6"/>
  <c r="BD114" i="6"/>
  <c r="BP114" i="6"/>
  <c r="W115" i="6"/>
  <c r="BG115" i="6"/>
  <c r="BS115" i="6"/>
  <c r="Q117" i="6"/>
  <c r="BA117" i="6"/>
  <c r="BM117" i="6"/>
  <c r="T118" i="6"/>
  <c r="BP118" i="6"/>
  <c r="BD118" i="6"/>
  <c r="W119" i="6"/>
  <c r="BS119" i="6"/>
  <c r="BG119" i="6"/>
  <c r="Q121" i="6"/>
  <c r="BA121" i="6"/>
  <c r="BM121" i="6"/>
  <c r="T122" i="6"/>
  <c r="BD122" i="6"/>
  <c r="BP122" i="6"/>
  <c r="W123" i="6"/>
  <c r="BS123" i="6"/>
  <c r="BG123" i="6"/>
  <c r="Q125" i="6"/>
  <c r="BM125" i="6"/>
  <c r="BA125" i="6"/>
  <c r="T126" i="6"/>
  <c r="BD126" i="6"/>
  <c r="BP126" i="6"/>
  <c r="W127" i="6"/>
  <c r="BG127" i="6"/>
  <c r="BS127" i="6"/>
  <c r="Q129" i="6"/>
  <c r="BM129" i="6"/>
  <c r="BA129" i="6"/>
  <c r="T130" i="6"/>
  <c r="BP130" i="6"/>
  <c r="BD130" i="6"/>
  <c r="W131" i="6"/>
  <c r="BG131" i="6"/>
  <c r="BS131" i="6"/>
  <c r="Q133" i="6"/>
  <c r="BA133" i="6"/>
  <c r="BM133" i="6"/>
  <c r="T134" i="6"/>
  <c r="BP134" i="6"/>
  <c r="BD134" i="6"/>
  <c r="W135" i="6"/>
  <c r="BS135" i="6"/>
  <c r="BG135" i="6"/>
  <c r="Q137" i="6"/>
  <c r="BA137" i="6"/>
  <c r="BM137" i="6"/>
  <c r="T138" i="6"/>
  <c r="BD138" i="6"/>
  <c r="BP138" i="6"/>
  <c r="W139" i="6"/>
  <c r="BS139" i="6"/>
  <c r="BG139" i="6"/>
  <c r="Q141" i="6"/>
  <c r="BM141" i="6"/>
  <c r="BA141" i="6"/>
  <c r="T142" i="6"/>
  <c r="BD142" i="6"/>
  <c r="BP142" i="6"/>
  <c r="W143" i="6"/>
  <c r="BG143" i="6"/>
  <c r="BS143" i="6"/>
  <c r="Q145" i="6"/>
  <c r="BA145" i="6"/>
  <c r="BM145" i="6"/>
  <c r="T146" i="6"/>
  <c r="BP146" i="6"/>
  <c r="BD146" i="6"/>
  <c r="W147" i="6"/>
  <c r="BS147" i="6"/>
  <c r="BG147" i="6"/>
  <c r="Q149" i="6"/>
  <c r="BA149" i="6"/>
  <c r="BM149" i="6"/>
  <c r="T150" i="6"/>
  <c r="BD150" i="6"/>
  <c r="BP150" i="6"/>
  <c r="W151" i="6"/>
  <c r="BS151" i="6"/>
  <c r="BG151" i="6"/>
  <c r="Q153" i="6"/>
  <c r="BA153" i="6"/>
  <c r="BM153" i="6"/>
  <c r="T154" i="6"/>
  <c r="BD154" i="6"/>
  <c r="BP154" i="6"/>
  <c r="W155" i="6"/>
  <c r="BG155" i="6"/>
  <c r="BS155" i="6"/>
  <c r="Q157" i="6"/>
  <c r="BM157" i="6"/>
  <c r="BA157" i="6"/>
  <c r="T158" i="6"/>
  <c r="BD158" i="6"/>
  <c r="BP158" i="6"/>
  <c r="W159" i="6"/>
  <c r="BG159" i="6"/>
  <c r="BS159" i="6"/>
  <c r="Q161" i="6"/>
  <c r="BM161" i="6"/>
  <c r="BA161" i="6"/>
  <c r="U114" i="6"/>
  <c r="BE114" i="6"/>
  <c r="BQ114" i="6"/>
  <c r="O116" i="6"/>
  <c r="BK116" i="6"/>
  <c r="AY116" i="6"/>
  <c r="R117" i="6"/>
  <c r="BN117" i="6"/>
  <c r="BB117" i="6"/>
  <c r="U118" i="6"/>
  <c r="BQ118" i="6"/>
  <c r="BE118" i="6"/>
  <c r="O120" i="6"/>
  <c r="BK120" i="6"/>
  <c r="AY120" i="6"/>
  <c r="R121" i="6"/>
  <c r="BN121" i="6"/>
  <c r="BB121" i="6"/>
  <c r="U122" i="6"/>
  <c r="BQ122" i="6"/>
  <c r="BE122" i="6"/>
  <c r="O124" i="6"/>
  <c r="BK124" i="6"/>
  <c r="AY124" i="6"/>
  <c r="R125" i="6"/>
  <c r="BN125" i="6"/>
  <c r="BB125" i="6"/>
  <c r="U126" i="6"/>
  <c r="BQ126" i="6"/>
  <c r="BE126" i="6"/>
  <c r="O128" i="6"/>
  <c r="BK128" i="6"/>
  <c r="AY128" i="6"/>
  <c r="R129" i="6"/>
  <c r="BN129" i="6"/>
  <c r="BB129" i="6"/>
  <c r="U130" i="6"/>
  <c r="BQ130" i="6"/>
  <c r="BE130" i="6"/>
  <c r="O132" i="6"/>
  <c r="BK132" i="6"/>
  <c r="AY132" i="6"/>
  <c r="R133" i="6"/>
  <c r="BN133" i="6"/>
  <c r="BB133" i="6"/>
  <c r="U134" i="6"/>
  <c r="BQ134" i="6"/>
  <c r="BE134" i="6"/>
  <c r="O136" i="6"/>
  <c r="BK136" i="6"/>
  <c r="AY136" i="6"/>
  <c r="R137" i="6"/>
  <c r="BN137" i="6"/>
  <c r="BB137" i="6"/>
  <c r="U138" i="6"/>
  <c r="BQ138" i="6"/>
  <c r="BE138" i="6"/>
  <c r="O140" i="6"/>
  <c r="BK140" i="6"/>
  <c r="AY140" i="6"/>
  <c r="R141" i="6"/>
  <c r="BN141" i="6"/>
  <c r="BB141" i="6"/>
  <c r="U142" i="6"/>
  <c r="BQ142" i="6"/>
  <c r="BE142" i="6"/>
  <c r="O144" i="6"/>
  <c r="BK144" i="6"/>
  <c r="AY144" i="6"/>
  <c r="R145" i="6"/>
  <c r="BN145" i="6"/>
  <c r="BB145" i="6"/>
  <c r="U146" i="6"/>
  <c r="BQ146" i="6"/>
  <c r="BE146" i="6"/>
  <c r="O148" i="6"/>
  <c r="BK148" i="6"/>
  <c r="AY148" i="6"/>
  <c r="R149" i="6"/>
  <c r="BN149" i="6"/>
  <c r="BB149" i="6"/>
  <c r="U150" i="6"/>
  <c r="BQ150" i="6"/>
  <c r="BE150" i="6"/>
  <c r="O152" i="6"/>
  <c r="BK152" i="6"/>
  <c r="AY152" i="6"/>
  <c r="R153" i="6"/>
  <c r="BN153" i="6"/>
  <c r="BB153" i="6"/>
  <c r="U154" i="6"/>
  <c r="BQ154" i="6"/>
  <c r="BE154" i="6"/>
  <c r="O156" i="6"/>
  <c r="BK156" i="6"/>
  <c r="AY156" i="6"/>
  <c r="R157" i="6"/>
  <c r="BN157" i="6"/>
  <c r="BB157" i="6"/>
  <c r="U158" i="6"/>
  <c r="BQ158" i="6"/>
  <c r="BE158" i="6"/>
  <c r="O160" i="6"/>
  <c r="BK160" i="6"/>
  <c r="AY160" i="6"/>
  <c r="R161" i="6"/>
  <c r="BN161" i="6"/>
  <c r="BB161" i="6"/>
  <c r="U140" i="6"/>
  <c r="BE140" i="6"/>
  <c r="BQ140" i="6"/>
  <c r="P114" i="6"/>
  <c r="BL114" i="6"/>
  <c r="AZ114" i="6"/>
  <c r="V136" i="6"/>
  <c r="BR136" i="6"/>
  <c r="BF136" i="6"/>
  <c r="V114" i="6"/>
  <c r="BF114" i="6"/>
  <c r="BR114" i="6"/>
  <c r="P116" i="6"/>
  <c r="BL116" i="6"/>
  <c r="AZ116" i="6"/>
  <c r="S117" i="6"/>
  <c r="BO117" i="6"/>
  <c r="BC117" i="6"/>
  <c r="V118" i="6"/>
  <c r="BR118" i="6"/>
  <c r="BF118" i="6"/>
  <c r="P120" i="6"/>
  <c r="BL120" i="6"/>
  <c r="AZ120" i="6"/>
  <c r="S121" i="6"/>
  <c r="BO121" i="6"/>
  <c r="BC121" i="6"/>
  <c r="V122" i="6"/>
  <c r="BR122" i="6"/>
  <c r="BF122" i="6"/>
  <c r="P124" i="6"/>
  <c r="BL124" i="6"/>
  <c r="AZ124" i="6"/>
  <c r="S125" i="6"/>
  <c r="BO125" i="6"/>
  <c r="BC125" i="6"/>
  <c r="V126" i="6"/>
  <c r="BR126" i="6"/>
  <c r="BF126" i="6"/>
  <c r="P128" i="6"/>
  <c r="BL128" i="6"/>
  <c r="AZ128" i="6"/>
  <c r="S129" i="6"/>
  <c r="BO129" i="6"/>
  <c r="BC129" i="6"/>
  <c r="V130" i="6"/>
  <c r="BR130" i="6"/>
  <c r="BF130" i="6"/>
  <c r="P132" i="6"/>
  <c r="BL132" i="6"/>
  <c r="AZ132" i="6"/>
  <c r="S133" i="6"/>
  <c r="BO133" i="6"/>
  <c r="BC133" i="6"/>
  <c r="V134" i="6"/>
  <c r="BR134" i="6"/>
  <c r="BF134" i="6"/>
  <c r="P136" i="6"/>
  <c r="BL136" i="6"/>
  <c r="AZ136" i="6"/>
  <c r="S137" i="6"/>
  <c r="BO137" i="6"/>
  <c r="BC137" i="6"/>
  <c r="V138" i="6"/>
  <c r="BR138" i="6"/>
  <c r="BF138" i="6"/>
  <c r="P140" i="6"/>
  <c r="BL140" i="6"/>
  <c r="AZ140" i="6"/>
  <c r="S141" i="6"/>
  <c r="BO141" i="6"/>
  <c r="BC141" i="6"/>
  <c r="V142" i="6"/>
  <c r="BR142" i="6"/>
  <c r="BF142" i="6"/>
  <c r="P144" i="6"/>
  <c r="BL144" i="6"/>
  <c r="AZ144" i="6"/>
  <c r="S145" i="6"/>
  <c r="BO145" i="6"/>
  <c r="BC145" i="6"/>
  <c r="V146" i="6"/>
  <c r="BR146" i="6"/>
  <c r="BF146" i="6"/>
  <c r="P148" i="6"/>
  <c r="BL148" i="6"/>
  <c r="AZ148" i="6"/>
  <c r="S149" i="6"/>
  <c r="BO149" i="6"/>
  <c r="BC149" i="6"/>
  <c r="V150" i="6"/>
  <c r="BR150" i="6"/>
  <c r="BF150" i="6"/>
  <c r="P152" i="6"/>
  <c r="BL152" i="6"/>
  <c r="AZ152" i="6"/>
  <c r="S153" i="6"/>
  <c r="BO153" i="6"/>
  <c r="BC153" i="6"/>
  <c r="V154" i="6"/>
  <c r="BR154" i="6"/>
  <c r="BF154" i="6"/>
  <c r="P156" i="6"/>
  <c r="BL156" i="6"/>
  <c r="AZ156" i="6"/>
  <c r="S157" i="6"/>
  <c r="BO157" i="6"/>
  <c r="BC157" i="6"/>
  <c r="V158" i="6"/>
  <c r="BR158" i="6"/>
  <c r="BF158" i="6"/>
  <c r="P160" i="6"/>
  <c r="BL160" i="6"/>
  <c r="AZ160" i="6"/>
  <c r="S161" i="6"/>
  <c r="BO161" i="6"/>
  <c r="BC161" i="6"/>
  <c r="O114" i="6"/>
  <c r="AY114" i="6"/>
  <c r="BK114" i="6"/>
  <c r="P118" i="6"/>
  <c r="BL118" i="6"/>
  <c r="AZ118" i="6"/>
  <c r="S135" i="6"/>
  <c r="BO135" i="6"/>
  <c r="BC135" i="6"/>
  <c r="V152" i="6"/>
  <c r="BR152" i="6"/>
  <c r="BF152" i="6"/>
  <c r="W114" i="6"/>
  <c r="BG114" i="6"/>
  <c r="BS114" i="6"/>
  <c r="Q116" i="6"/>
  <c r="BM116" i="6"/>
  <c r="BA116" i="6"/>
  <c r="T117" i="6"/>
  <c r="BP117" i="6"/>
  <c r="BD117" i="6"/>
  <c r="W118" i="6"/>
  <c r="BS118" i="6"/>
  <c r="BG118" i="6"/>
  <c r="Q120" i="6"/>
  <c r="BM120" i="6"/>
  <c r="BA120" i="6"/>
  <c r="T121" i="6"/>
  <c r="BP121" i="6"/>
  <c r="BD121" i="6"/>
  <c r="W122" i="6"/>
  <c r="BS122" i="6"/>
  <c r="BG122" i="6"/>
  <c r="Q124" i="6"/>
  <c r="BM124" i="6"/>
  <c r="BA124" i="6"/>
  <c r="T125" i="6"/>
  <c r="BP125" i="6"/>
  <c r="BD125" i="6"/>
  <c r="W126" i="6"/>
  <c r="BS126" i="6"/>
  <c r="BG126" i="6"/>
  <c r="Q128" i="6"/>
  <c r="BM128" i="6"/>
  <c r="BA128" i="6"/>
  <c r="T129" i="6"/>
  <c r="BP129" i="6"/>
  <c r="BD129" i="6"/>
  <c r="W130" i="6"/>
  <c r="BS130" i="6"/>
  <c r="BG130" i="6"/>
  <c r="Q132" i="6"/>
  <c r="BM132" i="6"/>
  <c r="BA132" i="6"/>
  <c r="T133" i="6"/>
  <c r="BP133" i="6"/>
  <c r="BD133" i="6"/>
  <c r="W134" i="6"/>
  <c r="BS134" i="6"/>
  <c r="BG134" i="6"/>
  <c r="Q136" i="6"/>
  <c r="BM136" i="6"/>
  <c r="BA136" i="6"/>
  <c r="T137" i="6"/>
  <c r="BP137" i="6"/>
  <c r="BD137" i="6"/>
  <c r="W138" i="6"/>
  <c r="BS138" i="6"/>
  <c r="BG138" i="6"/>
  <c r="Q140" i="6"/>
  <c r="BM140" i="6"/>
  <c r="BA140" i="6"/>
  <c r="T141" i="6"/>
  <c r="BP141" i="6"/>
  <c r="BD141" i="6"/>
  <c r="W142" i="6"/>
  <c r="BS142" i="6"/>
  <c r="BG142" i="6"/>
  <c r="Q144" i="6"/>
  <c r="BM144" i="6"/>
  <c r="BA144" i="6"/>
  <c r="T145" i="6"/>
  <c r="BP145" i="6"/>
  <c r="BD145" i="6"/>
  <c r="W146" i="6"/>
  <c r="BS146" i="6"/>
  <c r="BG146" i="6"/>
  <c r="Q148" i="6"/>
  <c r="BM148" i="6"/>
  <c r="BA148" i="6"/>
  <c r="T149" i="6"/>
  <c r="BP149" i="6"/>
  <c r="BD149" i="6"/>
  <c r="W150" i="6"/>
  <c r="BS150" i="6"/>
  <c r="BG150" i="6"/>
  <c r="Q152" i="6"/>
  <c r="BM152" i="6"/>
  <c r="BA152" i="6"/>
  <c r="T153" i="6"/>
  <c r="BP153" i="6"/>
  <c r="BD153" i="6"/>
  <c r="W154" i="6"/>
  <c r="BS154" i="6"/>
  <c r="BG154" i="6"/>
  <c r="Q156" i="6"/>
  <c r="BM156" i="6"/>
  <c r="BA156" i="6"/>
  <c r="T157" i="6"/>
  <c r="BP157" i="6"/>
  <c r="BD157" i="6"/>
  <c r="W158" i="6"/>
  <c r="BS158" i="6"/>
  <c r="BG158" i="6"/>
  <c r="Q160" i="6"/>
  <c r="BM160" i="6"/>
  <c r="BA160" i="6"/>
  <c r="T161" i="6"/>
  <c r="BP161" i="6"/>
  <c r="BD161" i="6"/>
  <c r="R143" i="6"/>
  <c r="BB143" i="6"/>
  <c r="BN143" i="6"/>
  <c r="V120" i="6"/>
  <c r="BR120" i="6"/>
  <c r="BF120" i="6"/>
  <c r="S139" i="6"/>
  <c r="BO139" i="6"/>
  <c r="BC139" i="6"/>
  <c r="S159" i="6"/>
  <c r="BO159" i="6"/>
  <c r="BC159" i="6"/>
  <c r="O115" i="6"/>
  <c r="BK115" i="6"/>
  <c r="AY115" i="6"/>
  <c r="R116" i="6"/>
  <c r="BN116" i="6"/>
  <c r="BB116" i="6"/>
  <c r="U117" i="6"/>
  <c r="BQ117" i="6"/>
  <c r="BE117" i="6"/>
  <c r="O119" i="6"/>
  <c r="BK119" i="6"/>
  <c r="AY119" i="6"/>
  <c r="R120" i="6"/>
  <c r="BN120" i="6"/>
  <c r="BB120" i="6"/>
  <c r="U121" i="6"/>
  <c r="BQ121" i="6"/>
  <c r="BE121" i="6"/>
  <c r="O123" i="6"/>
  <c r="BK123" i="6"/>
  <c r="AY123" i="6"/>
  <c r="R124" i="6"/>
  <c r="BN124" i="6"/>
  <c r="BB124" i="6"/>
  <c r="U125" i="6"/>
  <c r="BQ125" i="6"/>
  <c r="BE125" i="6"/>
  <c r="O127" i="6"/>
  <c r="BK127" i="6"/>
  <c r="AY127" i="6"/>
  <c r="R128" i="6"/>
  <c r="BN128" i="6"/>
  <c r="BB128" i="6"/>
  <c r="U129" i="6"/>
  <c r="BQ129" i="6"/>
  <c r="BE129" i="6"/>
  <c r="O131" i="6"/>
  <c r="BK131" i="6"/>
  <c r="AY131" i="6"/>
  <c r="R132" i="6"/>
  <c r="BN132" i="6"/>
  <c r="BB132" i="6"/>
  <c r="U133" i="6"/>
  <c r="BQ133" i="6"/>
  <c r="BE133" i="6"/>
  <c r="O135" i="6"/>
  <c r="BK135" i="6"/>
  <c r="AY135" i="6"/>
  <c r="R136" i="6"/>
  <c r="BN136" i="6"/>
  <c r="BB136" i="6"/>
  <c r="U137" i="6"/>
  <c r="BQ137" i="6"/>
  <c r="BE137" i="6"/>
  <c r="O139" i="6"/>
  <c r="BK139" i="6"/>
  <c r="AY139" i="6"/>
  <c r="R140" i="6"/>
  <c r="BN140" i="6"/>
  <c r="BB140" i="6"/>
  <c r="U141" i="6"/>
  <c r="BQ141" i="6"/>
  <c r="BE141" i="6"/>
  <c r="O143" i="6"/>
  <c r="BK143" i="6"/>
  <c r="AY143" i="6"/>
  <c r="R144" i="6"/>
  <c r="BN144" i="6"/>
  <c r="BB144" i="6"/>
  <c r="U145" i="6"/>
  <c r="BQ145" i="6"/>
  <c r="BE145" i="6"/>
  <c r="O147" i="6"/>
  <c r="BK147" i="6"/>
  <c r="AY147" i="6"/>
  <c r="R148" i="6"/>
  <c r="BN148" i="6"/>
  <c r="BB148" i="6"/>
  <c r="U149" i="6"/>
  <c r="BQ149" i="6"/>
  <c r="BE149" i="6"/>
  <c r="O151" i="6"/>
  <c r="BK151" i="6"/>
  <c r="AY151" i="6"/>
  <c r="R152" i="6"/>
  <c r="BN152" i="6"/>
  <c r="BB152" i="6"/>
  <c r="U153" i="6"/>
  <c r="BQ153" i="6"/>
  <c r="BE153" i="6"/>
  <c r="O155" i="6"/>
  <c r="BK155" i="6"/>
  <c r="AY155" i="6"/>
  <c r="R156" i="6"/>
  <c r="BN156" i="6"/>
  <c r="BB156" i="6"/>
  <c r="U157" i="6"/>
  <c r="BQ157" i="6"/>
  <c r="BE157" i="6"/>
  <c r="O159" i="6"/>
  <c r="BK159" i="6"/>
  <c r="AY159" i="6"/>
  <c r="R160" i="6"/>
  <c r="BN160" i="6"/>
  <c r="BB160" i="6"/>
  <c r="U161" i="6"/>
  <c r="BQ161" i="6"/>
  <c r="BE161" i="6"/>
  <c r="R123" i="6"/>
  <c r="BB123" i="6"/>
  <c r="BN123" i="6"/>
  <c r="V116" i="6"/>
  <c r="BR116" i="6"/>
  <c r="BF116" i="6"/>
  <c r="V132" i="6"/>
  <c r="BR132" i="6"/>
  <c r="BF132" i="6"/>
  <c r="V156" i="6"/>
  <c r="BR156" i="6"/>
  <c r="BF156" i="6"/>
  <c r="P115" i="6"/>
  <c r="AZ115" i="6"/>
  <c r="BL115" i="6"/>
  <c r="S116" i="6"/>
  <c r="BC116" i="6"/>
  <c r="BO116" i="6"/>
  <c r="V117" i="6"/>
  <c r="BF117" i="6"/>
  <c r="BR117" i="6"/>
  <c r="P119" i="6"/>
  <c r="AZ119" i="6"/>
  <c r="BL119" i="6"/>
  <c r="S120" i="6"/>
  <c r="BC120" i="6"/>
  <c r="BO120" i="6"/>
  <c r="V121" i="6"/>
  <c r="BF121" i="6"/>
  <c r="BR121" i="6"/>
  <c r="P123" i="6"/>
  <c r="AZ123" i="6"/>
  <c r="BL123" i="6"/>
  <c r="S124" i="6"/>
  <c r="BC124" i="6"/>
  <c r="BO124" i="6"/>
  <c r="V125" i="6"/>
  <c r="BF125" i="6"/>
  <c r="BR125" i="6"/>
  <c r="P127" i="6"/>
  <c r="AZ127" i="6"/>
  <c r="BL127" i="6"/>
  <c r="S128" i="6"/>
  <c r="BC128" i="6"/>
  <c r="BO128" i="6"/>
  <c r="V129" i="6"/>
  <c r="BF129" i="6"/>
  <c r="BR129" i="6"/>
  <c r="P131" i="6"/>
  <c r="AZ131" i="6"/>
  <c r="BL131" i="6"/>
  <c r="S132" i="6"/>
  <c r="BC132" i="6"/>
  <c r="BO132" i="6"/>
  <c r="V133" i="6"/>
  <c r="BF133" i="6"/>
  <c r="BR133" i="6"/>
  <c r="P135" i="6"/>
  <c r="AZ135" i="6"/>
  <c r="BL135" i="6"/>
  <c r="S136" i="6"/>
  <c r="BC136" i="6"/>
  <c r="BO136" i="6"/>
  <c r="V137" i="6"/>
  <c r="BF137" i="6"/>
  <c r="BR137" i="6"/>
  <c r="P139" i="6"/>
  <c r="AZ139" i="6"/>
  <c r="BL139" i="6"/>
  <c r="S140" i="6"/>
  <c r="BC140" i="6"/>
  <c r="BO140" i="6"/>
  <c r="V141" i="6"/>
  <c r="BF141" i="6"/>
  <c r="BR141" i="6"/>
  <c r="P143" i="6"/>
  <c r="AZ143" i="6"/>
  <c r="BL143" i="6"/>
  <c r="S144" i="6"/>
  <c r="BC144" i="6"/>
  <c r="BO144" i="6"/>
  <c r="V145" i="6"/>
  <c r="BF145" i="6"/>
  <c r="BR145" i="6"/>
  <c r="P147" i="6"/>
  <c r="AZ147" i="6"/>
  <c r="BL147" i="6"/>
  <c r="S148" i="6"/>
  <c r="BC148" i="6"/>
  <c r="BO148" i="6"/>
  <c r="V149" i="6"/>
  <c r="BF149" i="6"/>
  <c r="BR149" i="6"/>
  <c r="P151" i="6"/>
  <c r="AZ151" i="6"/>
  <c r="BL151" i="6"/>
  <c r="S152" i="6"/>
  <c r="BC152" i="6"/>
  <c r="BO152" i="6"/>
  <c r="V153" i="6"/>
  <c r="BF153" i="6"/>
  <c r="BR153" i="6"/>
  <c r="P155" i="6"/>
  <c r="AZ155" i="6"/>
  <c r="BL155" i="6"/>
  <c r="S156" i="6"/>
  <c r="BC156" i="6"/>
  <c r="BO156" i="6"/>
  <c r="V157" i="6"/>
  <c r="BF157" i="6"/>
  <c r="BR157" i="6"/>
  <c r="P159" i="6"/>
  <c r="AZ159" i="6"/>
  <c r="BL159" i="6"/>
  <c r="S160" i="6"/>
  <c r="BC160" i="6"/>
  <c r="BO160" i="6"/>
  <c r="V161" i="6"/>
  <c r="BF161" i="6"/>
  <c r="BR161" i="6"/>
  <c r="V124" i="6"/>
  <c r="BR124" i="6"/>
  <c r="BF124" i="6"/>
  <c r="V148" i="6"/>
  <c r="BR148" i="6"/>
  <c r="BF148" i="6"/>
  <c r="Q115" i="6"/>
  <c r="BA115" i="6"/>
  <c r="BM115" i="6"/>
  <c r="T116" i="6"/>
  <c r="BD116" i="6"/>
  <c r="BP116" i="6"/>
  <c r="W117" i="6"/>
  <c r="BG117" i="6"/>
  <c r="BS117" i="6"/>
  <c r="Q119" i="6"/>
  <c r="BA119" i="6"/>
  <c r="BM119" i="6"/>
  <c r="T120" i="6"/>
  <c r="BD120" i="6"/>
  <c r="BP120" i="6"/>
  <c r="W121" i="6"/>
  <c r="BG121" i="6"/>
  <c r="BS121" i="6"/>
  <c r="Q123" i="6"/>
  <c r="BA123" i="6"/>
  <c r="BM123" i="6"/>
  <c r="T124" i="6"/>
  <c r="BD124" i="6"/>
  <c r="BP124" i="6"/>
  <c r="W125" i="6"/>
  <c r="BG125" i="6"/>
  <c r="BS125" i="6"/>
  <c r="Q127" i="6"/>
  <c r="BA127" i="6"/>
  <c r="BM127" i="6"/>
  <c r="T128" i="6"/>
  <c r="BD128" i="6"/>
  <c r="BP128" i="6"/>
  <c r="W129" i="6"/>
  <c r="BG129" i="6"/>
  <c r="BS129" i="6"/>
  <c r="Q131" i="6"/>
  <c r="BA131" i="6"/>
  <c r="BM131" i="6"/>
  <c r="T132" i="6"/>
  <c r="BD132" i="6"/>
  <c r="BP132" i="6"/>
  <c r="W133" i="6"/>
  <c r="BG133" i="6"/>
  <c r="BS133" i="6"/>
  <c r="Q135" i="6"/>
  <c r="BA135" i="6"/>
  <c r="BM135" i="6"/>
  <c r="T136" i="6"/>
  <c r="BD136" i="6"/>
  <c r="BP136" i="6"/>
  <c r="W137" i="6"/>
  <c r="BG137" i="6"/>
  <c r="BS137" i="6"/>
  <c r="Q139" i="6"/>
  <c r="BA139" i="6"/>
  <c r="BM139" i="6"/>
  <c r="T140" i="6"/>
  <c r="BD140" i="6"/>
  <c r="BP140" i="6"/>
  <c r="W141" i="6"/>
  <c r="BG141" i="6"/>
  <c r="BS141" i="6"/>
  <c r="Q143" i="6"/>
  <c r="BA143" i="6"/>
  <c r="BM143" i="6"/>
  <c r="T144" i="6"/>
  <c r="BD144" i="6"/>
  <c r="BP144" i="6"/>
  <c r="W145" i="6"/>
  <c r="BG145" i="6"/>
  <c r="BS145" i="6"/>
  <c r="Q147" i="6"/>
  <c r="BA147" i="6"/>
  <c r="BM147" i="6"/>
  <c r="T148" i="6"/>
  <c r="BD148" i="6"/>
  <c r="BP148" i="6"/>
  <c r="W149" i="6"/>
  <c r="BG149" i="6"/>
  <c r="BS149" i="6"/>
  <c r="Q151" i="6"/>
  <c r="BA151" i="6"/>
  <c r="BM151" i="6"/>
  <c r="T152" i="6"/>
  <c r="BD152" i="6"/>
  <c r="BP152" i="6"/>
  <c r="W153" i="6"/>
  <c r="BG153" i="6"/>
  <c r="BS153" i="6"/>
  <c r="Q155" i="6"/>
  <c r="BA155" i="6"/>
  <c r="BM155" i="6"/>
  <c r="T156" i="6"/>
  <c r="BD156" i="6"/>
  <c r="BP156" i="6"/>
  <c r="W157" i="6"/>
  <c r="BG157" i="6"/>
  <c r="BS157" i="6"/>
  <c r="Q159" i="6"/>
  <c r="BA159" i="6"/>
  <c r="BM159" i="6"/>
  <c r="T160" i="6"/>
  <c r="BD160" i="6"/>
  <c r="BP160" i="6"/>
  <c r="W161" i="6"/>
  <c r="BG161" i="6"/>
  <c r="BS161" i="6"/>
  <c r="V104" i="6"/>
  <c r="BR104" i="6"/>
  <c r="BF104" i="6"/>
  <c r="P102" i="6"/>
  <c r="BL102" i="6"/>
  <c r="AZ102" i="6"/>
  <c r="S99" i="6"/>
  <c r="BO99" i="6"/>
  <c r="BC99" i="6"/>
  <c r="S95" i="6"/>
  <c r="BO95" i="6"/>
  <c r="BC95" i="6"/>
  <c r="V92" i="6"/>
  <c r="BR92" i="6"/>
  <c r="BF92" i="6"/>
  <c r="S91" i="6"/>
  <c r="BO91" i="6"/>
  <c r="BC91" i="6"/>
  <c r="P90" i="6"/>
  <c r="BL90" i="6"/>
  <c r="AZ90" i="6"/>
  <c r="V88" i="6"/>
  <c r="BR88" i="6"/>
  <c r="BF88" i="6"/>
  <c r="S87" i="6"/>
  <c r="BO87" i="6"/>
  <c r="BC87" i="6"/>
  <c r="P86" i="6"/>
  <c r="BL86" i="6"/>
  <c r="AZ86" i="6"/>
  <c r="V84" i="6"/>
  <c r="BR84" i="6"/>
  <c r="BF84" i="6"/>
  <c r="S83" i="6"/>
  <c r="BO83" i="6"/>
  <c r="BC83" i="6"/>
  <c r="P82" i="6"/>
  <c r="BL82" i="6"/>
  <c r="AZ82" i="6"/>
  <c r="V80" i="6"/>
  <c r="BR80" i="6"/>
  <c r="BF80" i="6"/>
  <c r="P78" i="6"/>
  <c r="BL78" i="6"/>
  <c r="AZ78" i="6"/>
  <c r="S75" i="6"/>
  <c r="BO75" i="6"/>
  <c r="BC75" i="6"/>
  <c r="P74" i="6"/>
  <c r="BL74" i="6"/>
  <c r="AZ74" i="6"/>
  <c r="V72" i="6"/>
  <c r="BR72" i="6"/>
  <c r="BF72" i="6"/>
  <c r="S71" i="6"/>
  <c r="BO71" i="6"/>
  <c r="BC71" i="6"/>
  <c r="P70" i="6"/>
  <c r="BL70" i="6"/>
  <c r="AZ70" i="6"/>
  <c r="V68" i="6"/>
  <c r="BR68" i="6"/>
  <c r="BF68" i="6"/>
  <c r="S67" i="6"/>
  <c r="BO67" i="6"/>
  <c r="BC67" i="6"/>
  <c r="P66" i="6"/>
  <c r="BL66" i="6"/>
  <c r="AZ66" i="6"/>
  <c r="V64" i="6"/>
  <c r="BR64" i="6"/>
  <c r="BF64" i="6"/>
  <c r="S63" i="6"/>
  <c r="BO63" i="6"/>
  <c r="BC63" i="6"/>
  <c r="P62" i="6"/>
  <c r="BL62" i="6"/>
  <c r="AZ62" i="6"/>
  <c r="O60" i="6"/>
  <c r="BK60" i="6"/>
  <c r="AY60" i="6"/>
  <c r="Q106" i="6"/>
  <c r="BM106" i="6"/>
  <c r="BA106" i="6"/>
  <c r="T103" i="6"/>
  <c r="BP103" i="6"/>
  <c r="BD103" i="6"/>
  <c r="W100" i="6"/>
  <c r="BS100" i="6"/>
  <c r="BG100" i="6"/>
  <c r="Q98" i="6"/>
  <c r="BM98" i="6"/>
  <c r="BA98" i="6"/>
  <c r="T95" i="6"/>
  <c r="BP95" i="6"/>
  <c r="BD95" i="6"/>
  <c r="W92" i="6"/>
  <c r="BS92" i="6"/>
  <c r="BG92" i="6"/>
  <c r="W88" i="6"/>
  <c r="BS88" i="6"/>
  <c r="BG88" i="6"/>
  <c r="Q86" i="6"/>
  <c r="BM86" i="6"/>
  <c r="BA86" i="6"/>
  <c r="T83" i="6"/>
  <c r="BP83" i="6"/>
  <c r="BD83" i="6"/>
  <c r="W80" i="6"/>
  <c r="BS80" i="6"/>
  <c r="BG80" i="6"/>
  <c r="W76" i="6"/>
  <c r="BS76" i="6"/>
  <c r="BG76" i="6"/>
  <c r="Q74" i="6"/>
  <c r="BM74" i="6"/>
  <c r="BA74" i="6"/>
  <c r="Q70" i="6"/>
  <c r="BM70" i="6"/>
  <c r="BA70" i="6"/>
  <c r="T67" i="6"/>
  <c r="BP67" i="6"/>
  <c r="BD67" i="6"/>
  <c r="T63" i="6"/>
  <c r="BP63" i="6"/>
  <c r="BD63" i="6"/>
  <c r="W60" i="6"/>
  <c r="BG60" i="6"/>
  <c r="BS60" i="6"/>
  <c r="S103" i="6"/>
  <c r="BO103" i="6"/>
  <c r="BC103" i="6"/>
  <c r="V96" i="6"/>
  <c r="BR96" i="6"/>
  <c r="BF96" i="6"/>
  <c r="V76" i="6"/>
  <c r="BR76" i="6"/>
  <c r="BF76" i="6"/>
  <c r="V60" i="6"/>
  <c r="BF60" i="6"/>
  <c r="BR60" i="6"/>
  <c r="R107" i="6"/>
  <c r="BN107" i="6"/>
  <c r="BB107" i="6"/>
  <c r="O106" i="6"/>
  <c r="BK106" i="6"/>
  <c r="AY106" i="6"/>
  <c r="U104" i="6"/>
  <c r="BQ104" i="6"/>
  <c r="BE104" i="6"/>
  <c r="R103" i="6"/>
  <c r="BN103" i="6"/>
  <c r="BB103" i="6"/>
  <c r="O102" i="6"/>
  <c r="BK102" i="6"/>
  <c r="AY102" i="6"/>
  <c r="U100" i="6"/>
  <c r="BQ100" i="6"/>
  <c r="BE100" i="6"/>
  <c r="R99" i="6"/>
  <c r="BN99" i="6"/>
  <c r="BB99" i="6"/>
  <c r="O98" i="6"/>
  <c r="BK98" i="6"/>
  <c r="AY98" i="6"/>
  <c r="U96" i="6"/>
  <c r="BQ96" i="6"/>
  <c r="BE96" i="6"/>
  <c r="R95" i="6"/>
  <c r="BN95" i="6"/>
  <c r="BB95" i="6"/>
  <c r="O94" i="6"/>
  <c r="BK94" i="6"/>
  <c r="AY94" i="6"/>
  <c r="U92" i="6"/>
  <c r="BQ92" i="6"/>
  <c r="BE92" i="6"/>
  <c r="R91" i="6"/>
  <c r="BN91" i="6"/>
  <c r="BB91" i="6"/>
  <c r="O90" i="6"/>
  <c r="BK90" i="6"/>
  <c r="AY90" i="6"/>
  <c r="U88" i="6"/>
  <c r="BQ88" i="6"/>
  <c r="BE88" i="6"/>
  <c r="R87" i="6"/>
  <c r="BN87" i="6"/>
  <c r="BB87" i="6"/>
  <c r="O86" i="6"/>
  <c r="BK86" i="6"/>
  <c r="AY86" i="6"/>
  <c r="U84" i="6"/>
  <c r="BQ84" i="6"/>
  <c r="BE84" i="6"/>
  <c r="R83" i="6"/>
  <c r="BN83" i="6"/>
  <c r="BB83" i="6"/>
  <c r="O82" i="6"/>
  <c r="BK82" i="6"/>
  <c r="AY82" i="6"/>
  <c r="U80" i="6"/>
  <c r="BQ80" i="6"/>
  <c r="BE80" i="6"/>
  <c r="R79" i="6"/>
  <c r="BN79" i="6"/>
  <c r="BB79" i="6"/>
  <c r="O78" i="6"/>
  <c r="BK78" i="6"/>
  <c r="AY78" i="6"/>
  <c r="U76" i="6"/>
  <c r="BQ76" i="6"/>
  <c r="BE76" i="6"/>
  <c r="R75" i="6"/>
  <c r="BN75" i="6"/>
  <c r="BB75" i="6"/>
  <c r="O74" i="6"/>
  <c r="BK74" i="6"/>
  <c r="AY74" i="6"/>
  <c r="U72" i="6"/>
  <c r="BQ72" i="6"/>
  <c r="BE72" i="6"/>
  <c r="R71" i="6"/>
  <c r="BN71" i="6"/>
  <c r="BB71" i="6"/>
  <c r="O70" i="6"/>
  <c r="BK70" i="6"/>
  <c r="AY70" i="6"/>
  <c r="U68" i="6"/>
  <c r="BQ68" i="6"/>
  <c r="BE68" i="6"/>
  <c r="R67" i="6"/>
  <c r="BN67" i="6"/>
  <c r="BB67" i="6"/>
  <c r="O66" i="6"/>
  <c r="BK66" i="6"/>
  <c r="AY66" i="6"/>
  <c r="U64" i="6"/>
  <c r="BQ64" i="6"/>
  <c r="BE64" i="6"/>
  <c r="R63" i="6"/>
  <c r="BN63" i="6"/>
  <c r="BB63" i="6"/>
  <c r="O62" i="6"/>
  <c r="BK62" i="6"/>
  <c r="AY62" i="6"/>
  <c r="T107" i="6"/>
  <c r="BP107" i="6"/>
  <c r="BD107" i="6"/>
  <c r="W104" i="6"/>
  <c r="BS104" i="6"/>
  <c r="BG104" i="6"/>
  <c r="Q102" i="6"/>
  <c r="BM102" i="6"/>
  <c r="BA102" i="6"/>
  <c r="T99" i="6"/>
  <c r="BP99" i="6"/>
  <c r="BD99" i="6"/>
  <c r="W96" i="6"/>
  <c r="BS96" i="6"/>
  <c r="BG96" i="6"/>
  <c r="Q94" i="6"/>
  <c r="BM94" i="6"/>
  <c r="BA94" i="6"/>
  <c r="Q90" i="6"/>
  <c r="BM90" i="6"/>
  <c r="BA90" i="6"/>
  <c r="T87" i="6"/>
  <c r="BP87" i="6"/>
  <c r="BD87" i="6"/>
  <c r="W84" i="6"/>
  <c r="BS84" i="6"/>
  <c r="BG84" i="6"/>
  <c r="Q82" i="6"/>
  <c r="BM82" i="6"/>
  <c r="BA82" i="6"/>
  <c r="T79" i="6"/>
  <c r="BP79" i="6"/>
  <c r="BD79" i="6"/>
  <c r="T75" i="6"/>
  <c r="BP75" i="6"/>
  <c r="BD75" i="6"/>
  <c r="T71" i="6"/>
  <c r="BP71" i="6"/>
  <c r="BD71" i="6"/>
  <c r="Q66" i="6"/>
  <c r="BM66" i="6"/>
  <c r="BA66" i="6"/>
  <c r="Q62" i="6"/>
  <c r="BM62" i="6"/>
  <c r="BA62" i="6"/>
  <c r="P106" i="6"/>
  <c r="BL106" i="6"/>
  <c r="AZ106" i="6"/>
  <c r="V100" i="6"/>
  <c r="BR100" i="6"/>
  <c r="BF100" i="6"/>
  <c r="P94" i="6"/>
  <c r="BL94" i="6"/>
  <c r="AZ94" i="6"/>
  <c r="S79" i="6"/>
  <c r="BO79" i="6"/>
  <c r="BC79" i="6"/>
  <c r="U60" i="6"/>
  <c r="BE60" i="6"/>
  <c r="BQ60" i="6"/>
  <c r="Q107" i="6"/>
  <c r="BA107" i="6"/>
  <c r="BM107" i="6"/>
  <c r="W105" i="6"/>
  <c r="BG105" i="6"/>
  <c r="BS105" i="6"/>
  <c r="T104" i="6"/>
  <c r="BD104" i="6"/>
  <c r="BP104" i="6"/>
  <c r="Q103" i="6"/>
  <c r="BA103" i="6"/>
  <c r="BM103" i="6"/>
  <c r="W101" i="6"/>
  <c r="BG101" i="6"/>
  <c r="BS101" i="6"/>
  <c r="T100" i="6"/>
  <c r="BD100" i="6"/>
  <c r="BP100" i="6"/>
  <c r="Q99" i="6"/>
  <c r="BA99" i="6"/>
  <c r="BM99" i="6"/>
  <c r="W97" i="6"/>
  <c r="BG97" i="6"/>
  <c r="BS97" i="6"/>
  <c r="T96" i="6"/>
  <c r="BD96" i="6"/>
  <c r="BP96" i="6"/>
  <c r="Q95" i="6"/>
  <c r="BA95" i="6"/>
  <c r="BM95" i="6"/>
  <c r="W93" i="6"/>
  <c r="BG93" i="6"/>
  <c r="BS93" i="6"/>
  <c r="T92" i="6"/>
  <c r="BD92" i="6"/>
  <c r="BP92" i="6"/>
  <c r="Q91" i="6"/>
  <c r="BA91" i="6"/>
  <c r="BM91" i="6"/>
  <c r="W89" i="6"/>
  <c r="BG89" i="6"/>
  <c r="BS89" i="6"/>
  <c r="T88" i="6"/>
  <c r="BD88" i="6"/>
  <c r="BP88" i="6"/>
  <c r="Q87" i="6"/>
  <c r="BA87" i="6"/>
  <c r="BM87" i="6"/>
  <c r="W85" i="6"/>
  <c r="BG85" i="6"/>
  <c r="BS85" i="6"/>
  <c r="T84" i="6"/>
  <c r="BD84" i="6"/>
  <c r="BP84" i="6"/>
  <c r="Q83" i="6"/>
  <c r="BA83" i="6"/>
  <c r="BM83" i="6"/>
  <c r="W81" i="6"/>
  <c r="BG81" i="6"/>
  <c r="BS81" i="6"/>
  <c r="T80" i="6"/>
  <c r="BD80" i="6"/>
  <c r="BP80" i="6"/>
  <c r="Q79" i="6"/>
  <c r="BA79" i="6"/>
  <c r="BM79" i="6"/>
  <c r="W77" i="6"/>
  <c r="BG77" i="6"/>
  <c r="BS77" i="6"/>
  <c r="T76" i="6"/>
  <c r="BD76" i="6"/>
  <c r="BP76" i="6"/>
  <c r="Q75" i="6"/>
  <c r="BA75" i="6"/>
  <c r="BM75" i="6"/>
  <c r="W73" i="6"/>
  <c r="BG73" i="6"/>
  <c r="BS73" i="6"/>
  <c r="T72" i="6"/>
  <c r="BD72" i="6"/>
  <c r="BP72" i="6"/>
  <c r="Q71" i="6"/>
  <c r="BA71" i="6"/>
  <c r="BM71" i="6"/>
  <c r="W69" i="6"/>
  <c r="BG69" i="6"/>
  <c r="BS69" i="6"/>
  <c r="T68" i="6"/>
  <c r="BD68" i="6"/>
  <c r="BP68" i="6"/>
  <c r="Q67" i="6"/>
  <c r="BA67" i="6"/>
  <c r="BM67" i="6"/>
  <c r="W65" i="6"/>
  <c r="BG65" i="6"/>
  <c r="BS65" i="6"/>
  <c r="T64" i="6"/>
  <c r="BD64" i="6"/>
  <c r="BP64" i="6"/>
  <c r="Q63" i="6"/>
  <c r="BA63" i="6"/>
  <c r="BM63" i="6"/>
  <c r="W61" i="6"/>
  <c r="BG61" i="6"/>
  <c r="BS61" i="6"/>
  <c r="W72" i="6"/>
  <c r="BS72" i="6"/>
  <c r="BG72" i="6"/>
  <c r="S107" i="6"/>
  <c r="BO107" i="6"/>
  <c r="BC107" i="6"/>
  <c r="P98" i="6"/>
  <c r="BL98" i="6"/>
  <c r="AZ98" i="6"/>
  <c r="T60" i="6"/>
  <c r="BD60" i="6"/>
  <c r="BP60" i="6"/>
  <c r="P107" i="6"/>
  <c r="AZ107" i="6"/>
  <c r="BL107" i="6"/>
  <c r="V105" i="6"/>
  <c r="BF105" i="6"/>
  <c r="BR105" i="6"/>
  <c r="S104" i="6"/>
  <c r="BC104" i="6"/>
  <c r="BO104" i="6"/>
  <c r="P103" i="6"/>
  <c r="AZ103" i="6"/>
  <c r="BL103" i="6"/>
  <c r="V101" i="6"/>
  <c r="BF101" i="6"/>
  <c r="BR101" i="6"/>
  <c r="S100" i="6"/>
  <c r="BC100" i="6"/>
  <c r="BO100" i="6"/>
  <c r="P99" i="6"/>
  <c r="AZ99" i="6"/>
  <c r="BL99" i="6"/>
  <c r="V97" i="6"/>
  <c r="BF97" i="6"/>
  <c r="BR97" i="6"/>
  <c r="S96" i="6"/>
  <c r="BC96" i="6"/>
  <c r="BO96" i="6"/>
  <c r="P95" i="6"/>
  <c r="AZ95" i="6"/>
  <c r="BL95" i="6"/>
  <c r="V93" i="6"/>
  <c r="BF93" i="6"/>
  <c r="BR93" i="6"/>
  <c r="S92" i="6"/>
  <c r="BC92" i="6"/>
  <c r="BO92" i="6"/>
  <c r="P91" i="6"/>
  <c r="AZ91" i="6"/>
  <c r="BL91" i="6"/>
  <c r="V89" i="6"/>
  <c r="BF89" i="6"/>
  <c r="BR89" i="6"/>
  <c r="S88" i="6"/>
  <c r="BC88" i="6"/>
  <c r="BO88" i="6"/>
  <c r="P87" i="6"/>
  <c r="AZ87" i="6"/>
  <c r="BL87" i="6"/>
  <c r="V85" i="6"/>
  <c r="BF85" i="6"/>
  <c r="BR85" i="6"/>
  <c r="S84" i="6"/>
  <c r="BC84" i="6"/>
  <c r="BO84" i="6"/>
  <c r="P83" i="6"/>
  <c r="AZ83" i="6"/>
  <c r="BL83" i="6"/>
  <c r="V81" i="6"/>
  <c r="BF81" i="6"/>
  <c r="BR81" i="6"/>
  <c r="S80" i="6"/>
  <c r="BC80" i="6"/>
  <c r="BO80" i="6"/>
  <c r="P79" i="6"/>
  <c r="AZ79" i="6"/>
  <c r="BL79" i="6"/>
  <c r="V77" i="6"/>
  <c r="BF77" i="6"/>
  <c r="BR77" i="6"/>
  <c r="S76" i="6"/>
  <c r="BC76" i="6"/>
  <c r="BO76" i="6"/>
  <c r="P75" i="6"/>
  <c r="AZ75" i="6"/>
  <c r="BL75" i="6"/>
  <c r="V73" i="6"/>
  <c r="BF73" i="6"/>
  <c r="BR73" i="6"/>
  <c r="S72" i="6"/>
  <c r="BC72" i="6"/>
  <c r="BO72" i="6"/>
  <c r="P71" i="6"/>
  <c r="AZ71" i="6"/>
  <c r="BL71" i="6"/>
  <c r="V69" i="6"/>
  <c r="BF69" i="6"/>
  <c r="BR69" i="6"/>
  <c r="S68" i="6"/>
  <c r="BC68" i="6"/>
  <c r="BO68" i="6"/>
  <c r="P67" i="6"/>
  <c r="AZ67" i="6"/>
  <c r="BL67" i="6"/>
  <c r="V65" i="6"/>
  <c r="BF65" i="6"/>
  <c r="BR65" i="6"/>
  <c r="S64" i="6"/>
  <c r="BC64" i="6"/>
  <c r="BO64" i="6"/>
  <c r="P63" i="6"/>
  <c r="AZ63" i="6"/>
  <c r="BL63" i="6"/>
  <c r="V61" i="6"/>
  <c r="BF61" i="6"/>
  <c r="BR61" i="6"/>
  <c r="W64" i="6"/>
  <c r="BS64" i="6"/>
  <c r="BG64" i="6"/>
  <c r="O107" i="6"/>
  <c r="BK107" i="6"/>
  <c r="AY107" i="6"/>
  <c r="U105" i="6"/>
  <c r="BQ105" i="6"/>
  <c r="BE105" i="6"/>
  <c r="R104" i="6"/>
  <c r="BN104" i="6"/>
  <c r="BB104" i="6"/>
  <c r="O103" i="6"/>
  <c r="BK103" i="6"/>
  <c r="AY103" i="6"/>
  <c r="U101" i="6"/>
  <c r="BQ101" i="6"/>
  <c r="BE101" i="6"/>
  <c r="R100" i="6"/>
  <c r="BN100" i="6"/>
  <c r="BB100" i="6"/>
  <c r="O99" i="6"/>
  <c r="BK99" i="6"/>
  <c r="AY99" i="6"/>
  <c r="U97" i="6"/>
  <c r="BQ97" i="6"/>
  <c r="BE97" i="6"/>
  <c r="R96" i="6"/>
  <c r="BN96" i="6"/>
  <c r="BB96" i="6"/>
  <c r="O95" i="6"/>
  <c r="BK95" i="6"/>
  <c r="AY95" i="6"/>
  <c r="U93" i="6"/>
  <c r="BQ93" i="6"/>
  <c r="BE93" i="6"/>
  <c r="R92" i="6"/>
  <c r="BN92" i="6"/>
  <c r="BB92" i="6"/>
  <c r="O91" i="6"/>
  <c r="BK91" i="6"/>
  <c r="AY91" i="6"/>
  <c r="U89" i="6"/>
  <c r="BQ89" i="6"/>
  <c r="BE89" i="6"/>
  <c r="R88" i="6"/>
  <c r="BN88" i="6"/>
  <c r="BB88" i="6"/>
  <c r="O87" i="6"/>
  <c r="BK87" i="6"/>
  <c r="AY87" i="6"/>
  <c r="U85" i="6"/>
  <c r="BQ85" i="6"/>
  <c r="BE85" i="6"/>
  <c r="R84" i="6"/>
  <c r="BN84" i="6"/>
  <c r="BB84" i="6"/>
  <c r="O83" i="6"/>
  <c r="BK83" i="6"/>
  <c r="AY83" i="6"/>
  <c r="U81" i="6"/>
  <c r="BQ81" i="6"/>
  <c r="BE81" i="6"/>
  <c r="R80" i="6"/>
  <c r="BN80" i="6"/>
  <c r="BB80" i="6"/>
  <c r="O79" i="6"/>
  <c r="BK79" i="6"/>
  <c r="AY79" i="6"/>
  <c r="U77" i="6"/>
  <c r="BQ77" i="6"/>
  <c r="BE77" i="6"/>
  <c r="R76" i="6"/>
  <c r="BN76" i="6"/>
  <c r="BB76" i="6"/>
  <c r="O75" i="6"/>
  <c r="BK75" i="6"/>
  <c r="AY75" i="6"/>
  <c r="U73" i="6"/>
  <c r="BQ73" i="6"/>
  <c r="BE73" i="6"/>
  <c r="R72" i="6"/>
  <c r="BN72" i="6"/>
  <c r="BB72" i="6"/>
  <c r="O71" i="6"/>
  <c r="BK71" i="6"/>
  <c r="AY71" i="6"/>
  <c r="U69" i="6"/>
  <c r="BQ69" i="6"/>
  <c r="BE69" i="6"/>
  <c r="R68" i="6"/>
  <c r="BN68" i="6"/>
  <c r="BB68" i="6"/>
  <c r="O67" i="6"/>
  <c r="BK67" i="6"/>
  <c r="AY67" i="6"/>
  <c r="U65" i="6"/>
  <c r="BQ65" i="6"/>
  <c r="BE65" i="6"/>
  <c r="R64" i="6"/>
  <c r="BN64" i="6"/>
  <c r="BB64" i="6"/>
  <c r="O63" i="6"/>
  <c r="BK63" i="6"/>
  <c r="AY63" i="6"/>
  <c r="U61" i="6"/>
  <c r="BQ61" i="6"/>
  <c r="BE61" i="6"/>
  <c r="W106" i="6"/>
  <c r="BS106" i="6"/>
  <c r="BG106" i="6"/>
  <c r="T105" i="6"/>
  <c r="BP105" i="6"/>
  <c r="BD105" i="6"/>
  <c r="Q104" i="6"/>
  <c r="BM104" i="6"/>
  <c r="BA104" i="6"/>
  <c r="W102" i="6"/>
  <c r="BS102" i="6"/>
  <c r="BG102" i="6"/>
  <c r="T101" i="6"/>
  <c r="BP101" i="6"/>
  <c r="BD101" i="6"/>
  <c r="Q100" i="6"/>
  <c r="BM100" i="6"/>
  <c r="BA100" i="6"/>
  <c r="W98" i="6"/>
  <c r="BS98" i="6"/>
  <c r="BG98" i="6"/>
  <c r="T97" i="6"/>
  <c r="BP97" i="6"/>
  <c r="BD97" i="6"/>
  <c r="Q96" i="6"/>
  <c r="BM96" i="6"/>
  <c r="BA96" i="6"/>
  <c r="W94" i="6"/>
  <c r="BS94" i="6"/>
  <c r="BG94" i="6"/>
  <c r="T93" i="6"/>
  <c r="BP93" i="6"/>
  <c r="BD93" i="6"/>
  <c r="Q92" i="6"/>
  <c r="BM92" i="6"/>
  <c r="BA92" i="6"/>
  <c r="W90" i="6"/>
  <c r="BS90" i="6"/>
  <c r="BG90" i="6"/>
  <c r="T89" i="6"/>
  <c r="BP89" i="6"/>
  <c r="BD89" i="6"/>
  <c r="Q88" i="6"/>
  <c r="BM88" i="6"/>
  <c r="BA88" i="6"/>
  <c r="W86" i="6"/>
  <c r="BS86" i="6"/>
  <c r="BG86" i="6"/>
  <c r="T85" i="6"/>
  <c r="BP85" i="6"/>
  <c r="BD85" i="6"/>
  <c r="Q84" i="6"/>
  <c r="BM84" i="6"/>
  <c r="BA84" i="6"/>
  <c r="W82" i="6"/>
  <c r="BS82" i="6"/>
  <c r="BG82" i="6"/>
  <c r="T81" i="6"/>
  <c r="BP81" i="6"/>
  <c r="BD81" i="6"/>
  <c r="Q80" i="6"/>
  <c r="BM80" i="6"/>
  <c r="BA80" i="6"/>
  <c r="W78" i="6"/>
  <c r="BS78" i="6"/>
  <c r="BG78" i="6"/>
  <c r="T77" i="6"/>
  <c r="BP77" i="6"/>
  <c r="BD77" i="6"/>
  <c r="Q76" i="6"/>
  <c r="BM76" i="6"/>
  <c r="BA76" i="6"/>
  <c r="W74" i="6"/>
  <c r="BS74" i="6"/>
  <c r="BG74" i="6"/>
  <c r="T73" i="6"/>
  <c r="BP73" i="6"/>
  <c r="BD73" i="6"/>
  <c r="Q72" i="6"/>
  <c r="BM72" i="6"/>
  <c r="BA72" i="6"/>
  <c r="W70" i="6"/>
  <c r="BS70" i="6"/>
  <c r="BG70" i="6"/>
  <c r="T69" i="6"/>
  <c r="BP69" i="6"/>
  <c r="BD69" i="6"/>
  <c r="Q68" i="6"/>
  <c r="BM68" i="6"/>
  <c r="BA68" i="6"/>
  <c r="W66" i="6"/>
  <c r="BS66" i="6"/>
  <c r="BG66" i="6"/>
  <c r="T65" i="6"/>
  <c r="BP65" i="6"/>
  <c r="BD65" i="6"/>
  <c r="Q64" i="6"/>
  <c r="BM64" i="6"/>
  <c r="BA64" i="6"/>
  <c r="W62" i="6"/>
  <c r="BS62" i="6"/>
  <c r="BG62" i="6"/>
  <c r="T61" i="6"/>
  <c r="BP61" i="6"/>
  <c r="BD61" i="6"/>
  <c r="W68" i="6"/>
  <c r="BS68" i="6"/>
  <c r="BG68" i="6"/>
  <c r="Q60" i="6"/>
  <c r="BM60" i="6"/>
  <c r="BA60" i="6"/>
  <c r="S105" i="6"/>
  <c r="BO105" i="6"/>
  <c r="BC105" i="6"/>
  <c r="P104" i="6"/>
  <c r="BL104" i="6"/>
  <c r="AZ104" i="6"/>
  <c r="V102" i="6"/>
  <c r="BR102" i="6"/>
  <c r="BF102" i="6"/>
  <c r="S101" i="6"/>
  <c r="BO101" i="6"/>
  <c r="BC101" i="6"/>
  <c r="P100" i="6"/>
  <c r="BL100" i="6"/>
  <c r="AZ100" i="6"/>
  <c r="V98" i="6"/>
  <c r="BR98" i="6"/>
  <c r="BF98" i="6"/>
  <c r="S97" i="6"/>
  <c r="BO97" i="6"/>
  <c r="BC97" i="6"/>
  <c r="P96" i="6"/>
  <c r="BL96" i="6"/>
  <c r="AZ96" i="6"/>
  <c r="V94" i="6"/>
  <c r="BR94" i="6"/>
  <c r="BF94" i="6"/>
  <c r="S93" i="6"/>
  <c r="BO93" i="6"/>
  <c r="BC93" i="6"/>
  <c r="P92" i="6"/>
  <c r="BL92" i="6"/>
  <c r="AZ92" i="6"/>
  <c r="V90" i="6"/>
  <c r="BR90" i="6"/>
  <c r="BF90" i="6"/>
  <c r="S89" i="6"/>
  <c r="BO89" i="6"/>
  <c r="BC89" i="6"/>
  <c r="P88" i="6"/>
  <c r="BL88" i="6"/>
  <c r="AZ88" i="6"/>
  <c r="V86" i="6"/>
  <c r="BR86" i="6"/>
  <c r="BF86" i="6"/>
  <c r="S85" i="6"/>
  <c r="BO85" i="6"/>
  <c r="BC85" i="6"/>
  <c r="P84" i="6"/>
  <c r="BL84" i="6"/>
  <c r="AZ84" i="6"/>
  <c r="V82" i="6"/>
  <c r="BR82" i="6"/>
  <c r="BF82" i="6"/>
  <c r="S81" i="6"/>
  <c r="BO81" i="6"/>
  <c r="BC81" i="6"/>
  <c r="P80" i="6"/>
  <c r="BL80" i="6"/>
  <c r="AZ80" i="6"/>
  <c r="V78" i="6"/>
  <c r="BR78" i="6"/>
  <c r="BF78" i="6"/>
  <c r="S77" i="6"/>
  <c r="BO77" i="6"/>
  <c r="BC77" i="6"/>
  <c r="P76" i="6"/>
  <c r="BL76" i="6"/>
  <c r="AZ76" i="6"/>
  <c r="V74" i="6"/>
  <c r="BR74" i="6"/>
  <c r="BF74" i="6"/>
  <c r="S73" i="6"/>
  <c r="BO73" i="6"/>
  <c r="BC73" i="6"/>
  <c r="P72" i="6"/>
  <c r="BL72" i="6"/>
  <c r="AZ72" i="6"/>
  <c r="V70" i="6"/>
  <c r="BR70" i="6"/>
  <c r="BF70" i="6"/>
  <c r="S69" i="6"/>
  <c r="BO69" i="6"/>
  <c r="BC69" i="6"/>
  <c r="P68" i="6"/>
  <c r="BL68" i="6"/>
  <c r="AZ68" i="6"/>
  <c r="V66" i="6"/>
  <c r="BR66" i="6"/>
  <c r="BF66" i="6"/>
  <c r="S65" i="6"/>
  <c r="BO65" i="6"/>
  <c r="BC65" i="6"/>
  <c r="P64" i="6"/>
  <c r="BL64" i="6"/>
  <c r="AZ64" i="6"/>
  <c r="V62" i="6"/>
  <c r="BR62" i="6"/>
  <c r="BF62" i="6"/>
  <c r="S61" i="6"/>
  <c r="BO61" i="6"/>
  <c r="BC61" i="6"/>
  <c r="S60" i="6"/>
  <c r="BC60" i="6"/>
  <c r="BO60" i="6"/>
  <c r="R60" i="6"/>
  <c r="BB60" i="6"/>
  <c r="BN60" i="6"/>
  <c r="V106" i="6"/>
  <c r="BR106" i="6"/>
  <c r="BF106" i="6"/>
  <c r="P60" i="6"/>
  <c r="BL60" i="6"/>
  <c r="AZ60" i="6"/>
  <c r="U106" i="6"/>
  <c r="BE106" i="6"/>
  <c r="BQ106" i="6"/>
  <c r="R105" i="6"/>
  <c r="BB105" i="6"/>
  <c r="BN105" i="6"/>
  <c r="O104" i="6"/>
  <c r="AY104" i="6"/>
  <c r="BK104" i="6"/>
  <c r="U102" i="6"/>
  <c r="BE102" i="6"/>
  <c r="BQ102" i="6"/>
  <c r="R101" i="6"/>
  <c r="BB101" i="6"/>
  <c r="BN101" i="6"/>
  <c r="O100" i="6"/>
  <c r="AY100" i="6"/>
  <c r="BK100" i="6"/>
  <c r="U98" i="6"/>
  <c r="BE98" i="6"/>
  <c r="BQ98" i="6"/>
  <c r="R97" i="6"/>
  <c r="BB97" i="6"/>
  <c r="BN97" i="6"/>
  <c r="O96" i="6"/>
  <c r="AY96" i="6"/>
  <c r="BK96" i="6"/>
  <c r="U94" i="6"/>
  <c r="BE94" i="6"/>
  <c r="BQ94" i="6"/>
  <c r="R93" i="6"/>
  <c r="BB93" i="6"/>
  <c r="BN93" i="6"/>
  <c r="O92" i="6"/>
  <c r="AY92" i="6"/>
  <c r="BK92" i="6"/>
  <c r="U90" i="6"/>
  <c r="BE90" i="6"/>
  <c r="BQ90" i="6"/>
  <c r="R89" i="6"/>
  <c r="BB89" i="6"/>
  <c r="BN89" i="6"/>
  <c r="O88" i="6"/>
  <c r="AY88" i="6"/>
  <c r="BK88" i="6"/>
  <c r="U86" i="6"/>
  <c r="BE86" i="6"/>
  <c r="BQ86" i="6"/>
  <c r="R85" i="6"/>
  <c r="BB85" i="6"/>
  <c r="BN85" i="6"/>
  <c r="O84" i="6"/>
  <c r="AY84" i="6"/>
  <c r="BK84" i="6"/>
  <c r="U82" i="6"/>
  <c r="BE82" i="6"/>
  <c r="BQ82" i="6"/>
  <c r="R81" i="6"/>
  <c r="BB81" i="6"/>
  <c r="BN81" i="6"/>
  <c r="O80" i="6"/>
  <c r="AY80" i="6"/>
  <c r="BK80" i="6"/>
  <c r="U78" i="6"/>
  <c r="BE78" i="6"/>
  <c r="BQ78" i="6"/>
  <c r="R77" i="6"/>
  <c r="BB77" i="6"/>
  <c r="BN77" i="6"/>
  <c r="O76" i="6"/>
  <c r="AY76" i="6"/>
  <c r="BK76" i="6"/>
  <c r="U74" i="6"/>
  <c r="BE74" i="6"/>
  <c r="BQ74" i="6"/>
  <c r="R73" i="6"/>
  <c r="BB73" i="6"/>
  <c r="BN73" i="6"/>
  <c r="O72" i="6"/>
  <c r="BK72" i="6"/>
  <c r="AY72" i="6"/>
  <c r="U70" i="6"/>
  <c r="BQ70" i="6"/>
  <c r="BE70" i="6"/>
  <c r="R69" i="6"/>
  <c r="BN69" i="6"/>
  <c r="BB69" i="6"/>
  <c r="O68" i="6"/>
  <c r="BK68" i="6"/>
  <c r="AY68" i="6"/>
  <c r="U66" i="6"/>
  <c r="BQ66" i="6"/>
  <c r="BE66" i="6"/>
  <c r="R65" i="6"/>
  <c r="BN65" i="6"/>
  <c r="BB65" i="6"/>
  <c r="O64" i="6"/>
  <c r="BK64" i="6"/>
  <c r="AY64" i="6"/>
  <c r="U62" i="6"/>
  <c r="BQ62" i="6"/>
  <c r="BE62" i="6"/>
  <c r="R61" i="6"/>
  <c r="BN61" i="6"/>
  <c r="BB61" i="6"/>
  <c r="Q78" i="6"/>
  <c r="BM78" i="6"/>
  <c r="BA78" i="6"/>
  <c r="T106" i="6"/>
  <c r="BD106" i="6"/>
  <c r="BP106" i="6"/>
  <c r="W103" i="6"/>
  <c r="BG103" i="6"/>
  <c r="BS103" i="6"/>
  <c r="Q101" i="6"/>
  <c r="BA101" i="6"/>
  <c r="BM101" i="6"/>
  <c r="W99" i="6"/>
  <c r="BG99" i="6"/>
  <c r="BS99" i="6"/>
  <c r="T98" i="6"/>
  <c r="BD98" i="6"/>
  <c r="BP98" i="6"/>
  <c r="Q97" i="6"/>
  <c r="BA97" i="6"/>
  <c r="BM97" i="6"/>
  <c r="W95" i="6"/>
  <c r="BG95" i="6"/>
  <c r="BS95" i="6"/>
  <c r="T94" i="6"/>
  <c r="BD94" i="6"/>
  <c r="BP94" i="6"/>
  <c r="Q93" i="6"/>
  <c r="BA93" i="6"/>
  <c r="BM93" i="6"/>
  <c r="W91" i="6"/>
  <c r="BG91" i="6"/>
  <c r="BS91" i="6"/>
  <c r="T90" i="6"/>
  <c r="BD90" i="6"/>
  <c r="BP90" i="6"/>
  <c r="Q89" i="6"/>
  <c r="BA89" i="6"/>
  <c r="BM89" i="6"/>
  <c r="W87" i="6"/>
  <c r="BG87" i="6"/>
  <c r="BS87" i="6"/>
  <c r="T86" i="6"/>
  <c r="BD86" i="6"/>
  <c r="BP86" i="6"/>
  <c r="Q85" i="6"/>
  <c r="BA85" i="6"/>
  <c r="BM85" i="6"/>
  <c r="W83" i="6"/>
  <c r="BG83" i="6"/>
  <c r="BS83" i="6"/>
  <c r="T82" i="6"/>
  <c r="BD82" i="6"/>
  <c r="BP82" i="6"/>
  <c r="Q81" i="6"/>
  <c r="BA81" i="6"/>
  <c r="BM81" i="6"/>
  <c r="W79" i="6"/>
  <c r="BG79" i="6"/>
  <c r="BS79" i="6"/>
  <c r="T78" i="6"/>
  <c r="BD78" i="6"/>
  <c r="BP78" i="6"/>
  <c r="Q77" i="6"/>
  <c r="BA77" i="6"/>
  <c r="BM77" i="6"/>
  <c r="W75" i="6"/>
  <c r="BG75" i="6"/>
  <c r="BS75" i="6"/>
  <c r="T74" i="6"/>
  <c r="BD74" i="6"/>
  <c r="BP74" i="6"/>
  <c r="Q73" i="6"/>
  <c r="BA73" i="6"/>
  <c r="BM73" i="6"/>
  <c r="W71" i="6"/>
  <c r="BG71" i="6"/>
  <c r="BS71" i="6"/>
  <c r="T70" i="6"/>
  <c r="BD70" i="6"/>
  <c r="BP70" i="6"/>
  <c r="Q69" i="6"/>
  <c r="BA69" i="6"/>
  <c r="BM69" i="6"/>
  <c r="W67" i="6"/>
  <c r="BG67" i="6"/>
  <c r="BS67" i="6"/>
  <c r="T66" i="6"/>
  <c r="BD66" i="6"/>
  <c r="BP66" i="6"/>
  <c r="Q65" i="6"/>
  <c r="BA65" i="6"/>
  <c r="BM65" i="6"/>
  <c r="W63" i="6"/>
  <c r="BG63" i="6"/>
  <c r="BS63" i="6"/>
  <c r="T62" i="6"/>
  <c r="BD62" i="6"/>
  <c r="BP62" i="6"/>
  <c r="Q61" i="6"/>
  <c r="BA61" i="6"/>
  <c r="BM61" i="6"/>
  <c r="T91" i="6"/>
  <c r="BP91" i="6"/>
  <c r="BD91" i="6"/>
  <c r="W107" i="6"/>
  <c r="BG107" i="6"/>
  <c r="BS107" i="6"/>
  <c r="Q105" i="6"/>
  <c r="BA105" i="6"/>
  <c r="BM105" i="6"/>
  <c r="V107" i="6"/>
  <c r="BF107" i="6"/>
  <c r="BR107" i="6"/>
  <c r="S106" i="6"/>
  <c r="BC106" i="6"/>
  <c r="BO106" i="6"/>
  <c r="P105" i="6"/>
  <c r="AZ105" i="6"/>
  <c r="BL105" i="6"/>
  <c r="V103" i="6"/>
  <c r="BF103" i="6"/>
  <c r="BR103" i="6"/>
  <c r="S102" i="6"/>
  <c r="BC102" i="6"/>
  <c r="BO102" i="6"/>
  <c r="P101" i="6"/>
  <c r="AZ101" i="6"/>
  <c r="BL101" i="6"/>
  <c r="V99" i="6"/>
  <c r="BF99" i="6"/>
  <c r="BR99" i="6"/>
  <c r="S98" i="6"/>
  <c r="BC98" i="6"/>
  <c r="BO98" i="6"/>
  <c r="P97" i="6"/>
  <c r="AZ97" i="6"/>
  <c r="BL97" i="6"/>
  <c r="V95" i="6"/>
  <c r="BF95" i="6"/>
  <c r="BR95" i="6"/>
  <c r="S94" i="6"/>
  <c r="BC94" i="6"/>
  <c r="BO94" i="6"/>
  <c r="P93" i="6"/>
  <c r="AZ93" i="6"/>
  <c r="BL93" i="6"/>
  <c r="V91" i="6"/>
  <c r="BF91" i="6"/>
  <c r="BR91" i="6"/>
  <c r="S90" i="6"/>
  <c r="BC90" i="6"/>
  <c r="BO90" i="6"/>
  <c r="P89" i="6"/>
  <c r="AZ89" i="6"/>
  <c r="BL89" i="6"/>
  <c r="V87" i="6"/>
  <c r="BF87" i="6"/>
  <c r="BR87" i="6"/>
  <c r="S86" i="6"/>
  <c r="BC86" i="6"/>
  <c r="BO86" i="6"/>
  <c r="P85" i="6"/>
  <c r="AZ85" i="6"/>
  <c r="BL85" i="6"/>
  <c r="V83" i="6"/>
  <c r="BF83" i="6"/>
  <c r="BR83" i="6"/>
  <c r="S82" i="6"/>
  <c r="BC82" i="6"/>
  <c r="BO82" i="6"/>
  <c r="P81" i="6"/>
  <c r="AZ81" i="6"/>
  <c r="BL81" i="6"/>
  <c r="V79" i="6"/>
  <c r="BF79" i="6"/>
  <c r="BR79" i="6"/>
  <c r="S78" i="6"/>
  <c r="BC78" i="6"/>
  <c r="BO78" i="6"/>
  <c r="P77" i="6"/>
  <c r="AZ77" i="6"/>
  <c r="BL77" i="6"/>
  <c r="V75" i="6"/>
  <c r="BF75" i="6"/>
  <c r="BR75" i="6"/>
  <c r="S74" i="6"/>
  <c r="BC74" i="6"/>
  <c r="BO74" i="6"/>
  <c r="P73" i="6"/>
  <c r="AZ73" i="6"/>
  <c r="BL73" i="6"/>
  <c r="V71" i="6"/>
  <c r="BF71" i="6"/>
  <c r="BR71" i="6"/>
  <c r="S70" i="6"/>
  <c r="BC70" i="6"/>
  <c r="BO70" i="6"/>
  <c r="P69" i="6"/>
  <c r="AZ69" i="6"/>
  <c r="BL69" i="6"/>
  <c r="V67" i="6"/>
  <c r="BF67" i="6"/>
  <c r="BR67" i="6"/>
  <c r="S66" i="6"/>
  <c r="BC66" i="6"/>
  <c r="BO66" i="6"/>
  <c r="P65" i="6"/>
  <c r="AZ65" i="6"/>
  <c r="BL65" i="6"/>
  <c r="V63" i="6"/>
  <c r="BF63" i="6"/>
  <c r="BR63" i="6"/>
  <c r="S62" i="6"/>
  <c r="BC62" i="6"/>
  <c r="BO62" i="6"/>
  <c r="P61" i="6"/>
  <c r="AZ61" i="6"/>
  <c r="BL61" i="6"/>
  <c r="T102" i="6"/>
  <c r="BD102" i="6"/>
  <c r="BP102" i="6"/>
  <c r="U107" i="6"/>
  <c r="BQ107" i="6"/>
  <c r="BE107" i="6"/>
  <c r="R106" i="6"/>
  <c r="BN106" i="6"/>
  <c r="BB106" i="6"/>
  <c r="O105" i="6"/>
  <c r="BK105" i="6"/>
  <c r="AY105" i="6"/>
  <c r="U103" i="6"/>
  <c r="BQ103" i="6"/>
  <c r="BE103" i="6"/>
  <c r="R102" i="6"/>
  <c r="BN102" i="6"/>
  <c r="BB102" i="6"/>
  <c r="O101" i="6"/>
  <c r="BK101" i="6"/>
  <c r="AY101" i="6"/>
  <c r="U99" i="6"/>
  <c r="BQ99" i="6"/>
  <c r="BE99" i="6"/>
  <c r="R98" i="6"/>
  <c r="BN98" i="6"/>
  <c r="BB98" i="6"/>
  <c r="O97" i="6"/>
  <c r="BK97" i="6"/>
  <c r="AY97" i="6"/>
  <c r="U95" i="6"/>
  <c r="BQ95" i="6"/>
  <c r="BE95" i="6"/>
  <c r="R94" i="6"/>
  <c r="BN94" i="6"/>
  <c r="BB94" i="6"/>
  <c r="O93" i="6"/>
  <c r="BK93" i="6"/>
  <c r="AY93" i="6"/>
  <c r="U91" i="6"/>
  <c r="BQ91" i="6"/>
  <c r="BE91" i="6"/>
  <c r="R90" i="6"/>
  <c r="BN90" i="6"/>
  <c r="BB90" i="6"/>
  <c r="O89" i="6"/>
  <c r="BK89" i="6"/>
  <c r="AY89" i="6"/>
  <c r="U87" i="6"/>
  <c r="BQ87" i="6"/>
  <c r="BE87" i="6"/>
  <c r="R86" i="6"/>
  <c r="BN86" i="6"/>
  <c r="BB86" i="6"/>
  <c r="O85" i="6"/>
  <c r="BK85" i="6"/>
  <c r="AY85" i="6"/>
  <c r="U83" i="6"/>
  <c r="BQ83" i="6"/>
  <c r="BE83" i="6"/>
  <c r="R82" i="6"/>
  <c r="BN82" i="6"/>
  <c r="BB82" i="6"/>
  <c r="O81" i="6"/>
  <c r="BK81" i="6"/>
  <c r="AY81" i="6"/>
  <c r="U79" i="6"/>
  <c r="BQ79" i="6"/>
  <c r="BE79" i="6"/>
  <c r="R78" i="6"/>
  <c r="BN78" i="6"/>
  <c r="BB78" i="6"/>
  <c r="O77" i="6"/>
  <c r="BK77" i="6"/>
  <c r="AY77" i="6"/>
  <c r="U75" i="6"/>
  <c r="BQ75" i="6"/>
  <c r="BE75" i="6"/>
  <c r="R74" i="6"/>
  <c r="BN74" i="6"/>
  <c r="BB74" i="6"/>
  <c r="O73" i="6"/>
  <c r="BK73" i="6"/>
  <c r="AY73" i="6"/>
  <c r="U71" i="6"/>
  <c r="BQ71" i="6"/>
  <c r="BE71" i="6"/>
  <c r="R70" i="6"/>
  <c r="BN70" i="6"/>
  <c r="BB70" i="6"/>
  <c r="O69" i="6"/>
  <c r="BK69" i="6"/>
  <c r="AY69" i="6"/>
  <c r="U67" i="6"/>
  <c r="BQ67" i="6"/>
  <c r="BE67" i="6"/>
  <c r="R66" i="6"/>
  <c r="BN66" i="6"/>
  <c r="BB66" i="6"/>
  <c r="O65" i="6"/>
  <c r="BK65" i="6"/>
  <c r="AY65" i="6"/>
  <c r="U63" i="6"/>
  <c r="BQ63" i="6"/>
  <c r="BE63" i="6"/>
  <c r="R62" i="6"/>
  <c r="BN62" i="6"/>
  <c r="BB62" i="6"/>
  <c r="O61" i="6"/>
  <c r="BK61" i="6"/>
  <c r="AY61" i="6"/>
  <c r="G10" i="10"/>
  <c r="F85" i="10"/>
  <c r="D121" i="10"/>
  <c r="D122" i="10" s="1"/>
  <c r="D123" i="10" s="1"/>
  <c r="D124" i="10" s="1"/>
  <c r="D125" i="10" s="1"/>
  <c r="D126" i="10" s="1"/>
  <c r="D127" i="10" s="1"/>
  <c r="D128" i="10" s="1"/>
  <c r="D129" i="10" s="1"/>
  <c r="D130" i="10" s="1"/>
  <c r="G12" i="10"/>
  <c r="F87" i="10"/>
  <c r="F37" i="11"/>
  <c r="F53" i="11"/>
  <c r="G5" i="11"/>
  <c r="F21" i="11"/>
  <c r="F69" i="11" s="1"/>
  <c r="C17" i="10"/>
  <c r="D16" i="10"/>
  <c r="E16" i="10" s="1"/>
  <c r="F16" i="10" s="1"/>
  <c r="G16" i="10" s="1"/>
  <c r="H16" i="10" s="1"/>
  <c r="I16" i="10" s="1"/>
  <c r="J16" i="10" s="1"/>
  <c r="K16" i="10" s="1"/>
  <c r="L16" i="10" s="1"/>
  <c r="M16" i="10" s="1"/>
  <c r="N16" i="10" s="1"/>
  <c r="D6" i="10"/>
  <c r="D7" i="10"/>
  <c r="N2" i="6"/>
  <c r="AX2" i="6" s="1"/>
  <c r="AL2" i="6"/>
  <c r="N56" i="6"/>
  <c r="AX56" i="6" s="1"/>
  <c r="Z56" i="6"/>
  <c r="BJ56" i="6" s="1"/>
  <c r="N434" i="6"/>
  <c r="AX434" i="6" s="1"/>
  <c r="Z434" i="6"/>
  <c r="BJ434" i="6" s="1"/>
  <c r="Z2" i="6"/>
  <c r="BJ2" i="6" s="1"/>
  <c r="A542" i="6"/>
  <c r="A110" i="6"/>
  <c r="B110" i="6" s="1"/>
  <c r="AL110" i="6" s="1"/>
  <c r="BU56" i="6"/>
  <c r="BV56" i="6" s="1"/>
  <c r="B488" i="6"/>
  <c r="AL488" i="6" s="1"/>
  <c r="K79" i="11" a="1"/>
  <c r="I9" i="11" a="1"/>
  <c r="J77" i="11" a="1"/>
  <c r="J13" i="11" a="1"/>
  <c r="D16" i="11" a="1"/>
  <c r="K9" i="11" a="1"/>
  <c r="N10" i="11" a="1"/>
  <c r="I87" i="11" a="1"/>
  <c r="M73" i="11" a="1"/>
  <c r="J15" i="11" a="1"/>
  <c r="I76" i="11" a="1"/>
  <c r="H9" i="11" a="1"/>
  <c r="E13" i="11" a="1"/>
  <c r="F87" i="11" a="1"/>
  <c r="K78" i="11" a="1"/>
  <c r="K72" i="11" a="1"/>
  <c r="M10" i="11" a="1"/>
  <c r="M76" i="11" a="1"/>
  <c r="I13" i="11" a="1"/>
  <c r="N73" i="11" a="1"/>
  <c r="E79" i="11" a="1"/>
  <c r="F16" i="11" a="1"/>
  <c r="E76" i="11" a="1"/>
  <c r="M80" i="11" a="1"/>
  <c r="N9" i="11" a="1"/>
  <c r="D8" i="11" a="1"/>
  <c r="M9" i="11" a="1"/>
  <c r="K8" i="11" a="1"/>
  <c r="I74" i="11" a="1"/>
  <c r="J78" i="11" a="1"/>
  <c r="L12" i="11" a="1"/>
  <c r="G13" i="11" a="1"/>
  <c r="G11" i="11" a="1"/>
  <c r="M15" i="11" a="1"/>
  <c r="L77" i="11" a="1"/>
  <c r="K13" i="11" a="1"/>
  <c r="F72" i="11" a="1"/>
  <c r="D10" i="11" a="1"/>
  <c r="E8" i="11" a="1"/>
  <c r="M11" i="11" a="1"/>
  <c r="L11" i="11" a="1"/>
  <c r="J72" i="11" a="1"/>
  <c r="C10" i="11" a="1"/>
  <c r="J16" i="11" a="1"/>
  <c r="L75" i="11" a="1"/>
  <c r="G72" i="11" a="1"/>
  <c r="N14" i="11" a="1"/>
  <c r="E73" i="11" a="1"/>
  <c r="L10" i="11" a="1"/>
  <c r="E87" i="11" a="1"/>
  <c r="G15" i="11" a="1"/>
  <c r="G16" i="11" a="1"/>
  <c r="H8" i="11" a="1"/>
  <c r="J80" i="11" a="1"/>
  <c r="L76" i="11" a="1"/>
  <c r="D80" i="11" a="1"/>
  <c r="H13" i="11" a="1"/>
  <c r="J10" i="11" a="1"/>
  <c r="H14" i="11" a="1"/>
  <c r="M77" i="11" a="1"/>
  <c r="J12" i="11" a="1"/>
  <c r="E77" i="11" a="1"/>
  <c r="C15" i="11" a="1"/>
  <c r="C78" i="11" a="1"/>
  <c r="H11" i="11" a="1"/>
  <c r="L13" i="11" a="1"/>
  <c r="I16" i="11" a="1"/>
  <c r="M79" i="11" a="1"/>
  <c r="D87" i="11" a="1"/>
  <c r="E75" i="11" a="1"/>
  <c r="C11" i="11" a="1"/>
  <c r="D72" i="11" a="1"/>
  <c r="H77" i="11" a="1"/>
  <c r="J8" i="11" a="1"/>
  <c r="N15" i="11" a="1"/>
  <c r="D79" i="11" a="1"/>
  <c r="M87" i="11" a="1"/>
  <c r="K76" i="11" a="1"/>
  <c r="H73" i="11" a="1"/>
  <c r="J74" i="11" a="1"/>
  <c r="I10" i="11" a="1"/>
  <c r="L15" i="11" a="1"/>
  <c r="L80" i="11" a="1"/>
  <c r="C72" i="11" a="1"/>
  <c r="G10" i="11" a="1"/>
  <c r="C74" i="11" a="1"/>
  <c r="K12" i="11" a="1"/>
  <c r="L73" i="11" a="1"/>
  <c r="G14" i="11" a="1"/>
  <c r="I11" i="11" a="1"/>
  <c r="L72" i="11" a="1"/>
  <c r="C77" i="11" a="1"/>
  <c r="J9" i="11" a="1"/>
  <c r="D74" i="11" a="1"/>
  <c r="N11" i="11" a="1"/>
  <c r="C14" i="11" a="1"/>
  <c r="E80" i="11" a="1"/>
  <c r="N16" i="11" a="1"/>
  <c r="M74" i="11" a="1"/>
  <c r="D76" i="11" a="1"/>
  <c r="G9" i="11" a="1"/>
  <c r="L74" i="11" a="1"/>
  <c r="J79" i="11" a="1"/>
  <c r="H15" i="11" a="1"/>
  <c r="K10" i="11" a="1"/>
  <c r="I14" i="11" a="1"/>
  <c r="I73" i="11" a="1"/>
  <c r="D12" i="11" a="1"/>
  <c r="K73" i="11" a="1"/>
  <c r="J76" i="11" a="1"/>
  <c r="M16" i="11" a="1"/>
  <c r="F9" i="11" a="1"/>
  <c r="K77" i="11" a="1"/>
  <c r="N72" i="11" a="1"/>
  <c r="I12" i="11" a="1"/>
  <c r="F13" i="11" a="1"/>
  <c r="L78" i="11" a="1"/>
  <c r="E11" i="11" a="1"/>
  <c r="N78" i="11" a="1"/>
  <c r="H12" i="11" a="1"/>
  <c r="M8" i="11" a="1"/>
  <c r="C12" i="11" a="1"/>
  <c r="E9" i="11" a="1"/>
  <c r="N76" i="11" a="1"/>
  <c r="C16" i="11" a="1"/>
  <c r="L16" i="11" a="1"/>
  <c r="N13" i="11" a="1"/>
  <c r="F15" i="11" a="1"/>
  <c r="G12" i="11" a="1"/>
  <c r="F10" i="11" a="1"/>
  <c r="M14" i="11" a="1"/>
  <c r="F77" i="11" a="1"/>
  <c r="J11" i="11" a="1"/>
  <c r="F75" i="11" a="1"/>
  <c r="J75" i="11" a="1"/>
  <c r="G80" i="11" a="1"/>
  <c r="D14" i="11" a="1"/>
  <c r="F12" i="11" a="1"/>
  <c r="H80" i="11" a="1"/>
  <c r="E15" i="11" a="1"/>
  <c r="K14" i="11" a="1"/>
  <c r="M12" i="11" a="1"/>
  <c r="N12" i="11" a="1"/>
  <c r="H74" i="11" a="1"/>
  <c r="I80" i="11" a="1"/>
  <c r="D11" i="11" a="1"/>
  <c r="C80" i="11" a="1"/>
  <c r="K87" i="11" a="1"/>
  <c r="N80" i="11" a="1"/>
  <c r="N8" i="11" a="1"/>
  <c r="J87" i="11" a="1"/>
  <c r="K80" i="11" a="1"/>
  <c r="D15" i="11" a="1"/>
  <c r="D73" i="11" a="1"/>
  <c r="F8" i="11" a="1"/>
  <c r="G8" i="11" a="1"/>
  <c r="I15" i="11" a="1"/>
  <c r="G73" i="11" a="1"/>
  <c r="K74" i="11" a="1"/>
  <c r="D78" i="11" a="1"/>
  <c r="D75" i="11" a="1"/>
  <c r="I79" i="11" a="1"/>
  <c r="L79" i="11" a="1"/>
  <c r="N87" i="11" a="1"/>
  <c r="J73" i="11" a="1"/>
  <c r="C8" i="11" a="1"/>
  <c r="G75" i="11" a="1"/>
  <c r="D77" i="11" a="1"/>
  <c r="C9" i="11" a="1"/>
  <c r="H72" i="11" a="1"/>
  <c r="E74" i="11" a="1"/>
  <c r="G79" i="11" a="1"/>
  <c r="I78" i="11" a="1"/>
  <c r="N79" i="11" a="1"/>
  <c r="N75" i="11" a="1"/>
  <c r="E12" i="11" a="1"/>
  <c r="L14" i="11" a="1"/>
  <c r="C79" i="11" a="1"/>
  <c r="I75" i="11" a="1"/>
  <c r="M72" i="11" a="1"/>
  <c r="C76" i="11" a="1"/>
  <c r="K15" i="11" a="1"/>
  <c r="E14" i="11" a="1"/>
  <c r="G87" i="11" a="1"/>
  <c r="H79" i="11" a="1"/>
  <c r="F14" i="11" a="1"/>
  <c r="H16" i="11" a="1"/>
  <c r="E10" i="11" a="1"/>
  <c r="G74" i="11" a="1"/>
  <c r="C13" i="11" a="1"/>
  <c r="J14" i="11" a="1"/>
  <c r="M78" i="11" a="1"/>
  <c r="D13" i="11" a="1"/>
  <c r="N74" i="11" a="1"/>
  <c r="F73" i="11" a="1"/>
  <c r="F74" i="11" a="1"/>
  <c r="D9" i="11" a="1"/>
  <c r="C75" i="11" a="1"/>
  <c r="H78" i="11" a="1"/>
  <c r="F80" i="11" a="1"/>
  <c r="I77" i="11" a="1"/>
  <c r="H87" i="11" a="1"/>
  <c r="F11" i="11" a="1"/>
  <c r="N77" i="11" a="1"/>
  <c r="L8" i="11" a="1"/>
  <c r="K75" i="11" a="1"/>
  <c r="I72" i="11" a="1"/>
  <c r="C73" i="11" a="1"/>
  <c r="E78" i="11" a="1"/>
  <c r="I8" i="11" a="1"/>
  <c r="E16" i="11" a="1"/>
  <c r="M75" i="11" a="1"/>
  <c r="K16" i="11" a="1"/>
  <c r="L9" i="11" a="1"/>
  <c r="F76" i="11" a="1"/>
  <c r="H75" i="11" a="1"/>
  <c r="H10" i="11" a="1"/>
  <c r="K11" i="11" a="1"/>
  <c r="G78" i="11" a="1"/>
  <c r="F79" i="11" a="1"/>
  <c r="F78" i="11" a="1"/>
  <c r="E72" i="11" a="1"/>
  <c r="H76" i="11" a="1"/>
  <c r="L87" i="11" a="1"/>
  <c r="G76" i="11" a="1"/>
  <c r="G77" i="11" a="1"/>
  <c r="M13" i="11" a="1"/>
  <c r="C72" i="11" l="1"/>
  <c r="G83" i="11"/>
  <c r="G97" i="11"/>
  <c r="E87" i="11"/>
  <c r="J87" i="11"/>
  <c r="I87" i="11"/>
  <c r="K87" i="11"/>
  <c r="N87" i="11"/>
  <c r="H87" i="11"/>
  <c r="M87" i="11"/>
  <c r="D87" i="11"/>
  <c r="G87" i="11"/>
  <c r="L87" i="11"/>
  <c r="F87" i="11"/>
  <c r="M73" i="11"/>
  <c r="M80" i="11"/>
  <c r="I76" i="11"/>
  <c r="D80" i="11"/>
  <c r="I73" i="11"/>
  <c r="M74" i="11"/>
  <c r="H79" i="11"/>
  <c r="M72" i="11"/>
  <c r="I77" i="11"/>
  <c r="H73" i="11"/>
  <c r="E78" i="11"/>
  <c r="H75" i="11"/>
  <c r="I79" i="11"/>
  <c r="N72" i="11"/>
  <c r="F73" i="11"/>
  <c r="M78" i="11"/>
  <c r="G72" i="11"/>
  <c r="N76" i="11"/>
  <c r="N75" i="11"/>
  <c r="G74" i="11"/>
  <c r="L73" i="11"/>
  <c r="N78" i="11"/>
  <c r="H72" i="11"/>
  <c r="K80" i="11"/>
  <c r="G78" i="11"/>
  <c r="L78" i="11"/>
  <c r="H76" i="11"/>
  <c r="N79" i="11"/>
  <c r="J73" i="11"/>
  <c r="E80" i="11"/>
  <c r="H78" i="11"/>
  <c r="H80" i="11"/>
  <c r="J79" i="11"/>
  <c r="L77" i="11"/>
  <c r="H74" i="11"/>
  <c r="M75" i="11"/>
  <c r="D78" i="11"/>
  <c r="M79" i="11"/>
  <c r="D79" i="11"/>
  <c r="M77" i="11"/>
  <c r="K77" i="11"/>
  <c r="I78" i="11"/>
  <c r="F77" i="11"/>
  <c r="F72" i="11"/>
  <c r="G75" i="11"/>
  <c r="D74" i="11"/>
  <c r="F78" i="11"/>
  <c r="N77" i="11"/>
  <c r="G77" i="11"/>
  <c r="D76" i="11"/>
  <c r="H77" i="11"/>
  <c r="K76" i="11"/>
  <c r="K72" i="11"/>
  <c r="L74" i="11"/>
  <c r="J76" i="11"/>
  <c r="M76" i="11"/>
  <c r="L76" i="11"/>
  <c r="N74" i="11"/>
  <c r="G76" i="11"/>
  <c r="E76" i="11"/>
  <c r="L80" i="11"/>
  <c r="F74" i="11"/>
  <c r="I75" i="11"/>
  <c r="L75" i="11"/>
  <c r="F76" i="11"/>
  <c r="G73" i="11"/>
  <c r="F75" i="11"/>
  <c r="J75" i="11"/>
  <c r="F80" i="11"/>
  <c r="K73" i="11"/>
  <c r="N80" i="11"/>
  <c r="L72" i="11"/>
  <c r="K74" i="11"/>
  <c r="K75" i="11"/>
  <c r="G80" i="11"/>
  <c r="D73" i="11"/>
  <c r="D75" i="11"/>
  <c r="K79" i="11"/>
  <c r="E73" i="11"/>
  <c r="J80" i="11"/>
  <c r="G79" i="11"/>
  <c r="L79" i="11"/>
  <c r="E74" i="11"/>
  <c r="E75" i="11"/>
  <c r="F79" i="11"/>
  <c r="E72" i="11"/>
  <c r="I74" i="11"/>
  <c r="E79" i="11"/>
  <c r="J72" i="11"/>
  <c r="D77" i="11"/>
  <c r="E77" i="11"/>
  <c r="K78" i="11"/>
  <c r="I72" i="11"/>
  <c r="J74" i="11"/>
  <c r="J77" i="11"/>
  <c r="I80" i="11"/>
  <c r="N73" i="11"/>
  <c r="J78" i="11"/>
  <c r="D72" i="11"/>
  <c r="C73" i="11"/>
  <c r="C78" i="11"/>
  <c r="C76" i="11"/>
  <c r="C80" i="11"/>
  <c r="C79" i="11"/>
  <c r="C77" i="11"/>
  <c r="C75" i="11"/>
  <c r="C74" i="11"/>
  <c r="N12" i="11"/>
  <c r="M12" i="11"/>
  <c r="N15" i="11"/>
  <c r="M15" i="11"/>
  <c r="N9" i="11"/>
  <c r="M9" i="11"/>
  <c r="M14" i="11"/>
  <c r="M11" i="11"/>
  <c r="M8" i="11"/>
  <c r="M16" i="11"/>
  <c r="N14" i="11"/>
  <c r="N16" i="11"/>
  <c r="M10" i="11"/>
  <c r="M13" i="11"/>
  <c r="N11" i="11"/>
  <c r="N13" i="11"/>
  <c r="N8" i="11"/>
  <c r="N10" i="11"/>
  <c r="B542" i="6"/>
  <c r="AL542" i="6" s="1"/>
  <c r="A596" i="6"/>
  <c r="C8" i="11"/>
  <c r="H12" i="10"/>
  <c r="G87" i="10"/>
  <c r="D131" i="10"/>
  <c r="D132" i="10" s="1"/>
  <c r="D133" i="10" s="1"/>
  <c r="D134" i="10" s="1"/>
  <c r="D135" i="10" s="1"/>
  <c r="D136" i="10" s="1"/>
  <c r="D137" i="10" s="1"/>
  <c r="D138" i="10" s="1"/>
  <c r="D139" i="10" s="1"/>
  <c r="H10" i="10"/>
  <c r="G85" i="10"/>
  <c r="G37" i="11"/>
  <c r="G53" i="11"/>
  <c r="H5" i="11"/>
  <c r="G21" i="11"/>
  <c r="G69" i="11" s="1"/>
  <c r="C15" i="11"/>
  <c r="L13" i="11"/>
  <c r="D12" i="11"/>
  <c r="I16" i="11"/>
  <c r="E12" i="11"/>
  <c r="C12" i="11"/>
  <c r="H13" i="11"/>
  <c r="H14" i="11"/>
  <c r="F13" i="11"/>
  <c r="K12" i="11"/>
  <c r="I11" i="11"/>
  <c r="I10" i="11"/>
  <c r="D11" i="11"/>
  <c r="H11" i="11"/>
  <c r="J15" i="11"/>
  <c r="J11" i="11"/>
  <c r="C11" i="11"/>
  <c r="K15" i="11"/>
  <c r="H9" i="11"/>
  <c r="L11" i="11"/>
  <c r="G13" i="11"/>
  <c r="I12" i="11"/>
  <c r="C10" i="11"/>
  <c r="H10" i="11"/>
  <c r="J14" i="11"/>
  <c r="G10" i="11"/>
  <c r="F11" i="11"/>
  <c r="L12" i="11"/>
  <c r="J12" i="11"/>
  <c r="H16" i="11"/>
  <c r="H12" i="11"/>
  <c r="G16" i="11"/>
  <c r="L9" i="11"/>
  <c r="K10" i="11"/>
  <c r="F12" i="11"/>
  <c r="C14" i="11"/>
  <c r="G9" i="11"/>
  <c r="F10" i="11"/>
  <c r="L15" i="11"/>
  <c r="F9" i="11"/>
  <c r="E10" i="11"/>
  <c r="K11" i="11"/>
  <c r="G15" i="11"/>
  <c r="L16" i="11"/>
  <c r="K16" i="11"/>
  <c r="F15" i="11"/>
  <c r="G12" i="11"/>
  <c r="J9" i="11"/>
  <c r="E11" i="11"/>
  <c r="H15" i="11"/>
  <c r="E15" i="11"/>
  <c r="L14" i="11"/>
  <c r="I13" i="11"/>
  <c r="I14" i="11"/>
  <c r="K14" i="11"/>
  <c r="F16" i="11"/>
  <c r="D9" i="11"/>
  <c r="J10" i="11"/>
  <c r="C13" i="11"/>
  <c r="F14" i="11"/>
  <c r="G11" i="11"/>
  <c r="C16" i="11"/>
  <c r="E14" i="11"/>
  <c r="D14" i="11"/>
  <c r="J16" i="11"/>
  <c r="D10" i="11"/>
  <c r="K9" i="11"/>
  <c r="K13" i="11"/>
  <c r="E9" i="11"/>
  <c r="J13" i="11"/>
  <c r="D16" i="11"/>
  <c r="I9" i="11"/>
  <c r="D15" i="11"/>
  <c r="E13" i="11"/>
  <c r="E16" i="11"/>
  <c r="G14" i="11"/>
  <c r="D13" i="11"/>
  <c r="L10" i="11"/>
  <c r="I15" i="11"/>
  <c r="C9" i="11"/>
  <c r="L8" i="11"/>
  <c r="K8" i="11"/>
  <c r="I8" i="11"/>
  <c r="E8" i="11"/>
  <c r="H8" i="11"/>
  <c r="G8" i="11"/>
  <c r="F8" i="11"/>
  <c r="J8" i="11"/>
  <c r="D8" i="11"/>
  <c r="C18" i="10"/>
  <c r="D17" i="10"/>
  <c r="N488" i="6"/>
  <c r="AX488" i="6" s="1"/>
  <c r="Z488" i="6"/>
  <c r="BJ488" i="6" s="1"/>
  <c r="N110" i="6"/>
  <c r="AX110" i="6" s="1"/>
  <c r="Z110" i="6"/>
  <c r="BJ110" i="6" s="1"/>
  <c r="N542" i="6"/>
  <c r="AX542" i="6" s="1"/>
  <c r="BU542" i="6"/>
  <c r="BV542" i="6" s="1"/>
  <c r="BU110" i="6"/>
  <c r="BV110" i="6" s="1"/>
  <c r="A164" i="6"/>
  <c r="A218" i="6" s="1"/>
  <c r="H83" i="11" l="1"/>
  <c r="H97" i="11"/>
  <c r="D40" i="11"/>
  <c r="N48" i="11"/>
  <c r="N45" i="11"/>
  <c r="N46" i="11"/>
  <c r="N42" i="11"/>
  <c r="N41" i="11"/>
  <c r="N47" i="11"/>
  <c r="M24" i="11"/>
  <c r="F5" i="12" s="1"/>
  <c r="M56" i="11"/>
  <c r="J5" i="12" s="1"/>
  <c r="M57" i="11"/>
  <c r="J6" i="12" s="1"/>
  <c r="M25" i="11"/>
  <c r="M32" i="11"/>
  <c r="M64" i="11"/>
  <c r="M27" i="11"/>
  <c r="M59" i="11"/>
  <c r="M29" i="11"/>
  <c r="M61" i="11"/>
  <c r="N43" i="11"/>
  <c r="N62" i="11"/>
  <c r="N30" i="11"/>
  <c r="M46" i="11"/>
  <c r="M26" i="11"/>
  <c r="F7" i="12" s="1"/>
  <c r="M58" i="11"/>
  <c r="M44" i="11"/>
  <c r="N28" i="11"/>
  <c r="N60" i="11"/>
  <c r="M30" i="11"/>
  <c r="M62" i="11"/>
  <c r="M28" i="11"/>
  <c r="M60" i="11"/>
  <c r="M48" i="11"/>
  <c r="N32" i="11"/>
  <c r="N64" i="11"/>
  <c r="M43" i="11"/>
  <c r="N27" i="11"/>
  <c r="N59" i="11"/>
  <c r="M41" i="11"/>
  <c r="N57" i="11"/>
  <c r="N25" i="11"/>
  <c r="N44" i="11"/>
  <c r="M45" i="11"/>
  <c r="N29" i="11"/>
  <c r="N61" i="11"/>
  <c r="N56" i="11"/>
  <c r="M40" i="11"/>
  <c r="N24" i="11"/>
  <c r="M47" i="11"/>
  <c r="N63" i="11"/>
  <c r="N31" i="11"/>
  <c r="M31" i="11"/>
  <c r="M63" i="11"/>
  <c r="J12" i="12" s="1"/>
  <c r="N40" i="11"/>
  <c r="M42" i="11"/>
  <c r="N26" i="11"/>
  <c r="N58" i="11"/>
  <c r="Z542" i="6"/>
  <c r="BJ542" i="6" s="1"/>
  <c r="B596" i="6"/>
  <c r="BU596" i="6"/>
  <c r="BV596" i="6" s="1"/>
  <c r="I10" i="10"/>
  <c r="H85" i="10"/>
  <c r="I12" i="10"/>
  <c r="H87" i="10"/>
  <c r="H37" i="11"/>
  <c r="H53" i="11"/>
  <c r="L64" i="11"/>
  <c r="K58" i="11"/>
  <c r="G63" i="11"/>
  <c r="L56" i="11"/>
  <c r="G62" i="11"/>
  <c r="K57" i="11"/>
  <c r="K59" i="11"/>
  <c r="K61" i="11"/>
  <c r="H60" i="11"/>
  <c r="I56" i="11"/>
  <c r="E62" i="11"/>
  <c r="E63" i="11"/>
  <c r="D64" i="11"/>
  <c r="F57" i="11"/>
  <c r="J63" i="11"/>
  <c r="K63" i="11"/>
  <c r="G60" i="11"/>
  <c r="E57" i="11"/>
  <c r="L58" i="11"/>
  <c r="I58" i="11"/>
  <c r="E60" i="11"/>
  <c r="E56" i="11"/>
  <c r="I59" i="11"/>
  <c r="H63" i="11"/>
  <c r="J60" i="11"/>
  <c r="E59" i="11"/>
  <c r="J62" i="11"/>
  <c r="E61" i="11"/>
  <c r="E58" i="11"/>
  <c r="H62" i="11"/>
  <c r="H61" i="11"/>
  <c r="H56" i="11"/>
  <c r="E48" i="11"/>
  <c r="F64" i="11"/>
  <c r="J48" i="11"/>
  <c r="K64" i="11"/>
  <c r="F58" i="11"/>
  <c r="G57" i="11"/>
  <c r="H48" i="11"/>
  <c r="I64" i="11"/>
  <c r="L60" i="11"/>
  <c r="F56" i="11"/>
  <c r="F62" i="11"/>
  <c r="F63" i="11"/>
  <c r="K60" i="11"/>
  <c r="I57" i="11"/>
  <c r="G61" i="11"/>
  <c r="L62" i="11"/>
  <c r="G56" i="11"/>
  <c r="I60" i="11"/>
  <c r="I63" i="11"/>
  <c r="L63" i="11"/>
  <c r="I62" i="11"/>
  <c r="L61" i="11"/>
  <c r="F48" i="11"/>
  <c r="G64" i="11"/>
  <c r="K56" i="11"/>
  <c r="L57" i="11"/>
  <c r="L59" i="11"/>
  <c r="J58" i="11"/>
  <c r="J61" i="11"/>
  <c r="F61" i="11"/>
  <c r="J57" i="11"/>
  <c r="G58" i="11"/>
  <c r="J56" i="11"/>
  <c r="D48" i="11"/>
  <c r="E64" i="11"/>
  <c r="H59" i="11"/>
  <c r="F59" i="11"/>
  <c r="H57" i="11"/>
  <c r="G59" i="11"/>
  <c r="D59" i="11"/>
  <c r="I61" i="11"/>
  <c r="H58" i="11"/>
  <c r="D60" i="11"/>
  <c r="F60" i="11"/>
  <c r="K62" i="11"/>
  <c r="I48" i="11"/>
  <c r="J64" i="11"/>
  <c r="G48" i="11"/>
  <c r="H64" i="11"/>
  <c r="J59" i="11"/>
  <c r="D57" i="11"/>
  <c r="D58" i="11"/>
  <c r="D62" i="11"/>
  <c r="D63" i="11"/>
  <c r="D61" i="11"/>
  <c r="D56" i="11"/>
  <c r="K5" i="12" s="1"/>
  <c r="L48" i="11"/>
  <c r="L42" i="11"/>
  <c r="K48" i="11"/>
  <c r="G47" i="11"/>
  <c r="E47" i="11"/>
  <c r="E45" i="11"/>
  <c r="E46" i="11"/>
  <c r="J44" i="11"/>
  <c r="E40" i="11"/>
  <c r="F47" i="11"/>
  <c r="F44" i="11"/>
  <c r="J45" i="11"/>
  <c r="H40" i="11"/>
  <c r="F40" i="11"/>
  <c r="G43" i="11"/>
  <c r="G46" i="11"/>
  <c r="G45" i="11"/>
  <c r="D46" i="11"/>
  <c r="L46" i="11"/>
  <c r="F41" i="11"/>
  <c r="K44" i="11"/>
  <c r="L47" i="11"/>
  <c r="F45" i="11"/>
  <c r="F42" i="11"/>
  <c r="L44" i="11"/>
  <c r="I46" i="11"/>
  <c r="K43" i="11"/>
  <c r="D47" i="11"/>
  <c r="I41" i="11"/>
  <c r="G41" i="11"/>
  <c r="F46" i="11"/>
  <c r="G42" i="11"/>
  <c r="L40" i="11"/>
  <c r="G44" i="11"/>
  <c r="G40" i="11"/>
  <c r="K47" i="11"/>
  <c r="F43" i="11"/>
  <c r="K40" i="11"/>
  <c r="C45" i="11"/>
  <c r="C46" i="11"/>
  <c r="K41" i="11"/>
  <c r="K46" i="11"/>
  <c r="E43" i="11"/>
  <c r="C43" i="11"/>
  <c r="J41" i="11"/>
  <c r="J43" i="11"/>
  <c r="C41" i="11"/>
  <c r="J42" i="11"/>
  <c r="J46" i="11"/>
  <c r="E44" i="11"/>
  <c r="E41" i="11"/>
  <c r="J47" i="11"/>
  <c r="C40" i="11"/>
  <c r="C48" i="11"/>
  <c r="H47" i="11"/>
  <c r="H46" i="11"/>
  <c r="H41" i="11"/>
  <c r="H45" i="11"/>
  <c r="C44" i="11"/>
  <c r="I47" i="11"/>
  <c r="D41" i="11"/>
  <c r="K42" i="11"/>
  <c r="H42" i="11"/>
  <c r="D44" i="11"/>
  <c r="L29" i="11"/>
  <c r="K45" i="11"/>
  <c r="L41" i="11"/>
  <c r="C42" i="11"/>
  <c r="H43" i="11"/>
  <c r="L45" i="11"/>
  <c r="D45" i="11"/>
  <c r="I44" i="11"/>
  <c r="D43" i="11"/>
  <c r="C47" i="11"/>
  <c r="D42" i="11"/>
  <c r="H44" i="11"/>
  <c r="I42" i="11"/>
  <c r="I45" i="11"/>
  <c r="E42" i="11"/>
  <c r="L43" i="11"/>
  <c r="I43" i="11"/>
  <c r="J24" i="11"/>
  <c r="I40" i="11"/>
  <c r="J40" i="11"/>
  <c r="I24" i="11"/>
  <c r="I32" i="11"/>
  <c r="F29" i="11"/>
  <c r="E30" i="11"/>
  <c r="L28" i="11"/>
  <c r="G25" i="11"/>
  <c r="F30" i="11"/>
  <c r="E32" i="11"/>
  <c r="I29" i="11"/>
  <c r="G28" i="11"/>
  <c r="F31" i="11"/>
  <c r="F24" i="11"/>
  <c r="G29" i="11"/>
  <c r="I31" i="11"/>
  <c r="H27" i="11"/>
  <c r="D27" i="11"/>
  <c r="G30" i="11"/>
  <c r="H26" i="11"/>
  <c r="K27" i="11"/>
  <c r="H28" i="11"/>
  <c r="J32" i="11"/>
  <c r="D28" i="11"/>
  <c r="D25" i="11"/>
  <c r="K26" i="11"/>
  <c r="F27" i="11"/>
  <c r="K25" i="11"/>
  <c r="K29" i="11"/>
  <c r="D29" i="11"/>
  <c r="G31" i="11"/>
  <c r="K30" i="11"/>
  <c r="L32" i="11"/>
  <c r="G32" i="11"/>
  <c r="J25" i="11"/>
  <c r="G26" i="11"/>
  <c r="I30" i="11"/>
  <c r="L24" i="11"/>
  <c r="J31" i="11"/>
  <c r="L26" i="11"/>
  <c r="I26" i="11"/>
  <c r="D26" i="11"/>
  <c r="I27" i="11"/>
  <c r="I25" i="11"/>
  <c r="K28" i="11"/>
  <c r="D32" i="11"/>
  <c r="L31" i="11"/>
  <c r="H25" i="11"/>
  <c r="G27" i="11"/>
  <c r="E31" i="11"/>
  <c r="D30" i="11"/>
  <c r="G11" i="12" s="1"/>
  <c r="K31" i="11"/>
  <c r="F28" i="11"/>
  <c r="F25" i="11"/>
  <c r="E25" i="11"/>
  <c r="E28" i="11"/>
  <c r="E29" i="11"/>
  <c r="L25" i="11"/>
  <c r="L30" i="11"/>
  <c r="H31" i="11"/>
  <c r="H32" i="11"/>
  <c r="J28" i="11"/>
  <c r="E27" i="11"/>
  <c r="D31" i="11"/>
  <c r="G12" i="12" s="1"/>
  <c r="G24" i="11"/>
  <c r="H30" i="11"/>
  <c r="E26" i="11"/>
  <c r="J30" i="11"/>
  <c r="L27" i="11"/>
  <c r="I28" i="11"/>
  <c r="H29" i="11"/>
  <c r="J26" i="11"/>
  <c r="F32" i="11"/>
  <c r="K32" i="11"/>
  <c r="J29" i="11"/>
  <c r="F26" i="11"/>
  <c r="J27" i="11"/>
  <c r="D24" i="11"/>
  <c r="E24" i="11"/>
  <c r="K24" i="11"/>
  <c r="H24" i="11"/>
  <c r="I5" i="11"/>
  <c r="H21" i="11"/>
  <c r="H69" i="11" s="1"/>
  <c r="E17" i="10"/>
  <c r="C19" i="10"/>
  <c r="D18" i="10"/>
  <c r="BU164" i="6"/>
  <c r="BV164" i="6" s="1"/>
  <c r="B164" i="6"/>
  <c r="AL164" i="6" s="1"/>
  <c r="B218" i="6"/>
  <c r="AL218" i="6" s="1"/>
  <c r="BU218" i="6"/>
  <c r="BV218" i="6" s="1"/>
  <c r="A272" i="6"/>
  <c r="K12" i="12" l="1"/>
  <c r="K8" i="12"/>
  <c r="K9" i="12"/>
  <c r="K11" i="12"/>
  <c r="G13" i="12"/>
  <c r="K10" i="12"/>
  <c r="G9" i="12"/>
  <c r="J9" i="12"/>
  <c r="F9" i="12"/>
  <c r="J10" i="12"/>
  <c r="K7" i="12"/>
  <c r="J11" i="12"/>
  <c r="F10" i="12"/>
  <c r="K6" i="12"/>
  <c r="F11" i="12"/>
  <c r="J8" i="12"/>
  <c r="F12" i="12"/>
  <c r="F8" i="12"/>
  <c r="J13" i="12"/>
  <c r="F13" i="12"/>
  <c r="J7" i="12"/>
  <c r="F6" i="12"/>
  <c r="K13" i="12"/>
  <c r="G6" i="12"/>
  <c r="G5" i="12"/>
  <c r="G7" i="12"/>
  <c r="G10" i="12"/>
  <c r="G8" i="12"/>
  <c r="I83" i="11"/>
  <c r="I97" i="11"/>
  <c r="AL596" i="6"/>
  <c r="Z596" i="6"/>
  <c r="BJ596" i="6" s="1"/>
  <c r="N596" i="6"/>
  <c r="AX596" i="6" s="1"/>
  <c r="J12" i="10"/>
  <c r="I87" i="10"/>
  <c r="J10" i="10"/>
  <c r="I85" i="10"/>
  <c r="I37" i="11"/>
  <c r="I53" i="11"/>
  <c r="J5" i="11"/>
  <c r="J97" i="11" s="1"/>
  <c r="I21" i="11"/>
  <c r="I69" i="11" s="1"/>
  <c r="E18" i="10"/>
  <c r="F17" i="10"/>
  <c r="C20" i="10"/>
  <c r="D19" i="10"/>
  <c r="N218" i="6"/>
  <c r="AX218" i="6" s="1"/>
  <c r="Z218" i="6"/>
  <c r="BJ218" i="6" s="1"/>
  <c r="N164" i="6"/>
  <c r="AX164" i="6" s="1"/>
  <c r="Z164" i="6"/>
  <c r="BJ164" i="6" s="1"/>
  <c r="B272" i="6"/>
  <c r="AL272" i="6" s="1"/>
  <c r="BU272" i="6"/>
  <c r="BV272" i="6" s="1"/>
  <c r="A326" i="6"/>
  <c r="E8" i="12" l="1"/>
  <c r="J83" i="11"/>
  <c r="S77" i="11" s="1"/>
  <c r="R45" i="11"/>
  <c r="R46" i="11"/>
  <c r="R40" i="11"/>
  <c r="R42" i="11"/>
  <c r="R47" i="11"/>
  <c r="R41" i="11"/>
  <c r="R44" i="11"/>
  <c r="R43" i="11"/>
  <c r="R48" i="11"/>
  <c r="P48" i="11" s="1"/>
  <c r="D9" i="12"/>
  <c r="C5" i="12"/>
  <c r="C6" i="12"/>
  <c r="C8" i="12"/>
  <c r="E12" i="12"/>
  <c r="E13" i="12"/>
  <c r="R72" i="11" s="1"/>
  <c r="C7" i="12"/>
  <c r="D6" i="12"/>
  <c r="C11" i="12"/>
  <c r="E7" i="12"/>
  <c r="C10" i="12"/>
  <c r="E11" i="12"/>
  <c r="D7" i="12"/>
  <c r="E9" i="12"/>
  <c r="E10" i="12"/>
  <c r="C13" i="12"/>
  <c r="D13" i="12"/>
  <c r="D5" i="12"/>
  <c r="E6" i="12"/>
  <c r="D12" i="12"/>
  <c r="C9" i="12"/>
  <c r="D10" i="12"/>
  <c r="C12" i="12"/>
  <c r="E5" i="12"/>
  <c r="D8" i="12"/>
  <c r="D11" i="12"/>
  <c r="K12" i="10"/>
  <c r="J87" i="10"/>
  <c r="J85" i="10"/>
  <c r="J53" i="11"/>
  <c r="J21" i="11"/>
  <c r="J37" i="11"/>
  <c r="G17" i="10"/>
  <c r="E19" i="10"/>
  <c r="F18" i="10"/>
  <c r="C21" i="10"/>
  <c r="D20" i="10"/>
  <c r="N272" i="6"/>
  <c r="AX272" i="6" s="1"/>
  <c r="Z272" i="6"/>
  <c r="BJ272" i="6" s="1"/>
  <c r="B326" i="6"/>
  <c r="AL326" i="6" s="1"/>
  <c r="BU326" i="6"/>
  <c r="BV326" i="6" s="1"/>
  <c r="A380" i="6"/>
  <c r="H12" i="12" l="1"/>
  <c r="P44" i="11"/>
  <c r="U41" i="11" s="1"/>
  <c r="P43" i="11"/>
  <c r="U40" i="11" s="1"/>
  <c r="P41" i="11"/>
  <c r="P45" i="11"/>
  <c r="P47" i="11"/>
  <c r="R23" i="11"/>
  <c r="J69" i="11"/>
  <c r="R71" i="11" s="1"/>
  <c r="R73" i="11" s="1"/>
  <c r="R74" i="11" s="1"/>
  <c r="P42" i="11"/>
  <c r="P40" i="11"/>
  <c r="U39" i="11" s="1"/>
  <c r="P46" i="11"/>
  <c r="I9" i="12"/>
  <c r="H8" i="12"/>
  <c r="H13" i="12"/>
  <c r="R22" i="11"/>
  <c r="I5" i="12"/>
  <c r="H7" i="12"/>
  <c r="R29" i="11"/>
  <c r="R30" i="11"/>
  <c r="I6" i="12"/>
  <c r="I7" i="12"/>
  <c r="R26" i="11"/>
  <c r="H9" i="12"/>
  <c r="H11" i="12"/>
  <c r="I12" i="12"/>
  <c r="H10" i="12"/>
  <c r="H5" i="12"/>
  <c r="I10" i="12"/>
  <c r="H6" i="12"/>
  <c r="R24" i="11"/>
  <c r="I11" i="12"/>
  <c r="R27" i="11"/>
  <c r="R25" i="11"/>
  <c r="R28" i="11"/>
  <c r="I8" i="12"/>
  <c r="I13" i="12"/>
  <c r="L12" i="10"/>
  <c r="M12" i="10" s="1"/>
  <c r="K87" i="10"/>
  <c r="E20" i="10"/>
  <c r="G18" i="10"/>
  <c r="F19" i="10"/>
  <c r="H17" i="10"/>
  <c r="C22" i="10"/>
  <c r="D21" i="10"/>
  <c r="N326" i="6"/>
  <c r="AX326" i="6" s="1"/>
  <c r="Z326" i="6"/>
  <c r="BJ326" i="6" s="1"/>
  <c r="B380" i="6"/>
  <c r="AL380" i="6" s="1"/>
  <c r="BU380" i="6"/>
  <c r="BV380" i="6" s="1"/>
  <c r="N12" i="10" l="1"/>
  <c r="N87" i="10" s="1"/>
  <c r="M87" i="10"/>
  <c r="L87" i="10"/>
  <c r="E21" i="10"/>
  <c r="I17" i="10"/>
  <c r="G19" i="10"/>
  <c r="H18" i="10"/>
  <c r="F20" i="10"/>
  <c r="C23" i="10"/>
  <c r="D22" i="10"/>
  <c r="N380" i="6"/>
  <c r="AX380" i="6" s="1"/>
  <c r="Z380" i="6"/>
  <c r="BJ380" i="6" s="1"/>
  <c r="G20" i="10" l="1"/>
  <c r="I18" i="10"/>
  <c r="H19" i="10"/>
  <c r="J17" i="10"/>
  <c r="F21" i="10"/>
  <c r="E22" i="10"/>
  <c r="C24" i="10"/>
  <c r="D23" i="10"/>
  <c r="G21" i="10" l="1"/>
  <c r="K17" i="10"/>
  <c r="I19" i="10"/>
  <c r="J18" i="10"/>
  <c r="H20" i="10"/>
  <c r="E23" i="10"/>
  <c r="F22" i="10"/>
  <c r="C25" i="10"/>
  <c r="D24" i="10"/>
  <c r="K18" i="10" l="1"/>
  <c r="J19" i="10"/>
  <c r="L17" i="10"/>
  <c r="M17" i="10" s="1"/>
  <c r="N17" i="10" s="1"/>
  <c r="H21" i="10"/>
  <c r="E24" i="10"/>
  <c r="G22" i="10"/>
  <c r="F23" i="10"/>
  <c r="I20" i="10"/>
  <c r="C26" i="10"/>
  <c r="D25" i="10"/>
  <c r="K19" i="10" l="1"/>
  <c r="L18" i="10"/>
  <c r="M18" i="10" s="1"/>
  <c r="N18" i="10" s="1"/>
  <c r="E25" i="10"/>
  <c r="J20" i="10"/>
  <c r="G23" i="10"/>
  <c r="H22" i="10"/>
  <c r="F24" i="10"/>
  <c r="I21" i="10"/>
  <c r="C27" i="10"/>
  <c r="D26" i="10"/>
  <c r="L19" i="10" l="1"/>
  <c r="M19" i="10" s="1"/>
  <c r="N19" i="10" s="1"/>
  <c r="E26" i="10"/>
  <c r="J21" i="10"/>
  <c r="G24" i="10"/>
  <c r="I22" i="10"/>
  <c r="H23" i="10"/>
  <c r="K20" i="10"/>
  <c r="F25" i="10"/>
  <c r="C28" i="10"/>
  <c r="D27" i="10"/>
  <c r="E27" i="10" l="1"/>
  <c r="G25" i="10"/>
  <c r="L20" i="10"/>
  <c r="M20" i="10" s="1"/>
  <c r="N20" i="10" s="1"/>
  <c r="I23" i="10"/>
  <c r="J22" i="10"/>
  <c r="H24" i="10"/>
  <c r="K21" i="10"/>
  <c r="F26" i="10"/>
  <c r="C29" i="10"/>
  <c r="D28" i="10"/>
  <c r="F27" i="10" l="1"/>
  <c r="L21" i="10"/>
  <c r="M21" i="10" s="1"/>
  <c r="N21" i="10" s="1"/>
  <c r="E28" i="10"/>
  <c r="G26" i="10"/>
  <c r="I24" i="10"/>
  <c r="K22" i="10"/>
  <c r="J23" i="10"/>
  <c r="H25" i="10"/>
  <c r="C30" i="10"/>
  <c r="D29" i="10"/>
  <c r="E29" i="10" l="1"/>
  <c r="I25" i="10"/>
  <c r="G27" i="10"/>
  <c r="K23" i="10"/>
  <c r="L22" i="10"/>
  <c r="M22" i="10" s="1"/>
  <c r="N22" i="10" s="1"/>
  <c r="J24" i="10"/>
  <c r="H26" i="10"/>
  <c r="F28" i="10"/>
  <c r="C31" i="10"/>
  <c r="D30" i="10"/>
  <c r="F29" i="10" l="1"/>
  <c r="E30" i="10"/>
  <c r="G28" i="10"/>
  <c r="I26" i="10"/>
  <c r="K24" i="10"/>
  <c r="L23" i="10"/>
  <c r="M23" i="10" s="1"/>
  <c r="N23" i="10" s="1"/>
  <c r="H27" i="10"/>
  <c r="J25" i="10"/>
  <c r="C32" i="10"/>
  <c r="D31" i="10"/>
  <c r="G29" i="10" l="1"/>
  <c r="E31" i="10"/>
  <c r="K25" i="10"/>
  <c r="I27" i="10"/>
  <c r="L24" i="10"/>
  <c r="M24" i="10" s="1"/>
  <c r="N24" i="10" s="1"/>
  <c r="J26" i="10"/>
  <c r="H28" i="10"/>
  <c r="F30" i="10"/>
  <c r="C33" i="10"/>
  <c r="D32" i="10"/>
  <c r="H29" i="10" l="1"/>
  <c r="E32" i="10"/>
  <c r="G30" i="10"/>
  <c r="I28" i="10"/>
  <c r="K26" i="10"/>
  <c r="J27" i="10"/>
  <c r="L25" i="10"/>
  <c r="M25" i="10" s="1"/>
  <c r="N25" i="10" s="1"/>
  <c r="F31" i="10"/>
  <c r="C34" i="10"/>
  <c r="D33" i="10"/>
  <c r="I29" i="10" l="1"/>
  <c r="K27" i="10"/>
  <c r="E33" i="10"/>
  <c r="G31" i="10"/>
  <c r="L26" i="10"/>
  <c r="M26" i="10" s="1"/>
  <c r="N26" i="10" s="1"/>
  <c r="J28" i="10"/>
  <c r="H30" i="10"/>
  <c r="F32" i="10"/>
  <c r="C35" i="10"/>
  <c r="D34" i="10"/>
  <c r="J29" i="10" l="1"/>
  <c r="E34" i="10"/>
  <c r="G32" i="10"/>
  <c r="I30" i="10"/>
  <c r="K28" i="10"/>
  <c r="H31" i="10"/>
  <c r="F33" i="10"/>
  <c r="L27" i="10"/>
  <c r="M27" i="10" s="1"/>
  <c r="N27" i="10" s="1"/>
  <c r="C36" i="10"/>
  <c r="D35" i="10"/>
  <c r="K29" i="10" l="1"/>
  <c r="E35" i="10"/>
  <c r="G33" i="10"/>
  <c r="I31" i="10"/>
  <c r="L28" i="10"/>
  <c r="M28" i="10" s="1"/>
  <c r="N28" i="10" s="1"/>
  <c r="J30" i="10"/>
  <c r="H32" i="10"/>
  <c r="F34" i="10"/>
  <c r="C37" i="10"/>
  <c r="D36" i="10"/>
  <c r="L29" i="10" l="1"/>
  <c r="M29" i="10" s="1"/>
  <c r="N29" i="10" s="1"/>
  <c r="I32" i="10"/>
  <c r="E36" i="10"/>
  <c r="G34" i="10"/>
  <c r="K30" i="10"/>
  <c r="J31" i="10"/>
  <c r="H33" i="10"/>
  <c r="F35" i="10"/>
  <c r="C38" i="10"/>
  <c r="D37" i="10"/>
  <c r="E37" i="10" l="1"/>
  <c r="G35" i="10"/>
  <c r="I33" i="10"/>
  <c r="K31" i="10"/>
  <c r="L30" i="10"/>
  <c r="M30" i="10" s="1"/>
  <c r="N30" i="10" s="1"/>
  <c r="H34" i="10"/>
  <c r="F36" i="10"/>
  <c r="J32" i="10"/>
  <c r="C39" i="10"/>
  <c r="D38" i="10"/>
  <c r="E38" i="10" l="1"/>
  <c r="G36" i="10"/>
  <c r="F37" i="10"/>
  <c r="K32" i="10"/>
  <c r="I34" i="10"/>
  <c r="L31" i="10"/>
  <c r="M31" i="10" s="1"/>
  <c r="N31" i="10" s="1"/>
  <c r="J33" i="10"/>
  <c r="H35" i="10"/>
  <c r="C40" i="10"/>
  <c r="D39" i="10"/>
  <c r="F38" i="10" l="1"/>
  <c r="E39" i="10"/>
  <c r="K33" i="10"/>
  <c r="I35" i="10"/>
  <c r="J34" i="10"/>
  <c r="L32" i="10"/>
  <c r="M32" i="10" s="1"/>
  <c r="N32" i="10" s="1"/>
  <c r="G37" i="10"/>
  <c r="H36" i="10"/>
  <c r="C41" i="10"/>
  <c r="D40" i="10"/>
  <c r="E40" i="10" l="1"/>
  <c r="H37" i="10"/>
  <c r="G38" i="10"/>
  <c r="I36" i="10"/>
  <c r="K34" i="10"/>
  <c r="J35" i="10"/>
  <c r="L33" i="10"/>
  <c r="M33" i="10" s="1"/>
  <c r="N33" i="10" s="1"/>
  <c r="F39" i="10"/>
  <c r="C42" i="10"/>
  <c r="D41" i="10"/>
  <c r="F40" i="10" l="1"/>
  <c r="E41" i="10"/>
  <c r="G39" i="10"/>
  <c r="K35" i="10"/>
  <c r="L34" i="10"/>
  <c r="M34" i="10" s="1"/>
  <c r="N34" i="10" s="1"/>
  <c r="J36" i="10"/>
  <c r="H38" i="10"/>
  <c r="I37" i="10"/>
  <c r="C43" i="10"/>
  <c r="D42" i="10"/>
  <c r="G40" i="10" l="1"/>
  <c r="E42" i="10"/>
  <c r="J37" i="10"/>
  <c r="I38" i="10"/>
  <c r="K36" i="10"/>
  <c r="L35" i="10"/>
  <c r="M35" i="10" s="1"/>
  <c r="N35" i="10" s="1"/>
  <c r="H39" i="10"/>
  <c r="F41" i="10"/>
  <c r="C44" i="10"/>
  <c r="D43" i="10"/>
  <c r="E43" i="10" l="1"/>
  <c r="I39" i="10"/>
  <c r="H40" i="10"/>
  <c r="G41" i="10"/>
  <c r="L36" i="10"/>
  <c r="M36" i="10" s="1"/>
  <c r="N36" i="10" s="1"/>
  <c r="J38" i="10"/>
  <c r="K37" i="10"/>
  <c r="F42" i="10"/>
  <c r="C45" i="10"/>
  <c r="D44" i="10"/>
  <c r="F43" i="10" l="1"/>
  <c r="E44" i="10"/>
  <c r="G42" i="10"/>
  <c r="L37" i="10"/>
  <c r="M37" i="10" s="1"/>
  <c r="N37" i="10" s="1"/>
  <c r="K38" i="10"/>
  <c r="H41" i="10"/>
  <c r="I40" i="10"/>
  <c r="J39" i="10"/>
  <c r="C46" i="10"/>
  <c r="D45" i="10"/>
  <c r="G43" i="10" l="1"/>
  <c r="E45" i="10"/>
  <c r="K39" i="10"/>
  <c r="J40" i="10"/>
  <c r="I41" i="10"/>
  <c r="L38" i="10"/>
  <c r="M38" i="10" s="1"/>
  <c r="N38" i="10" s="1"/>
  <c r="H42" i="10"/>
  <c r="F44" i="10"/>
  <c r="C47" i="10"/>
  <c r="D46" i="10"/>
  <c r="H43" i="10" l="1"/>
  <c r="E46" i="10"/>
  <c r="G44" i="10"/>
  <c r="I42" i="10"/>
  <c r="J41" i="10"/>
  <c r="K40" i="10"/>
  <c r="L39" i="10"/>
  <c r="M39" i="10" s="1"/>
  <c r="N39" i="10" s="1"/>
  <c r="F45" i="10"/>
  <c r="C48" i="10"/>
  <c r="D47" i="10"/>
  <c r="I43" i="10" l="1"/>
  <c r="G45" i="10"/>
  <c r="E47" i="10"/>
  <c r="L40" i="10"/>
  <c r="M40" i="10" s="1"/>
  <c r="N40" i="10" s="1"/>
  <c r="K41" i="10"/>
  <c r="J42" i="10"/>
  <c r="H44" i="10"/>
  <c r="F46" i="10"/>
  <c r="C49" i="10"/>
  <c r="D48" i="10"/>
  <c r="E48" i="10" l="1"/>
  <c r="J43" i="10"/>
  <c r="G46" i="10"/>
  <c r="I44" i="10"/>
  <c r="K42" i="10"/>
  <c r="L41" i="10"/>
  <c r="M41" i="10" s="1"/>
  <c r="N41" i="10" s="1"/>
  <c r="F47" i="10"/>
  <c r="H45" i="10"/>
  <c r="C50" i="10"/>
  <c r="D49" i="10"/>
  <c r="F48" i="10" l="1"/>
  <c r="E49" i="10"/>
  <c r="I45" i="10"/>
  <c r="G47" i="10"/>
  <c r="L42" i="10"/>
  <c r="M42" i="10" s="1"/>
  <c r="N42" i="10" s="1"/>
  <c r="J44" i="10"/>
  <c r="H46" i="10"/>
  <c r="K43" i="10"/>
  <c r="C51" i="10"/>
  <c r="D50" i="10"/>
  <c r="I46" i="10" l="1"/>
  <c r="G48" i="10"/>
  <c r="E50" i="10"/>
  <c r="L43" i="10"/>
  <c r="M43" i="10" s="1"/>
  <c r="N43" i="10" s="1"/>
  <c r="K44" i="10"/>
  <c r="H47" i="10"/>
  <c r="J45" i="10"/>
  <c r="F49" i="10"/>
  <c r="C52" i="10"/>
  <c r="D51" i="10"/>
  <c r="J46" i="10" l="1"/>
  <c r="K45" i="10"/>
  <c r="E51" i="10"/>
  <c r="G49" i="10"/>
  <c r="I47" i="10"/>
  <c r="L44" i="10"/>
  <c r="M44" i="10" s="1"/>
  <c r="N44" i="10" s="1"/>
  <c r="F50" i="10"/>
  <c r="H48" i="10"/>
  <c r="C53" i="10"/>
  <c r="D52" i="10"/>
  <c r="K46" i="10" l="1"/>
  <c r="E52" i="10"/>
  <c r="I48" i="10"/>
  <c r="G50" i="10"/>
  <c r="J47" i="10"/>
  <c r="H49" i="10"/>
  <c r="F51" i="10"/>
  <c r="L45" i="10"/>
  <c r="M45" i="10" s="1"/>
  <c r="N45" i="10" s="1"/>
  <c r="C54" i="10"/>
  <c r="D53" i="10"/>
  <c r="L46" i="10" l="1"/>
  <c r="M46" i="10" s="1"/>
  <c r="N46" i="10" s="1"/>
  <c r="E53" i="10"/>
  <c r="G51" i="10"/>
  <c r="I49" i="10"/>
  <c r="K47" i="10"/>
  <c r="H50" i="10"/>
  <c r="J48" i="10"/>
  <c r="F52" i="10"/>
  <c r="C55" i="10"/>
  <c r="D54" i="10"/>
  <c r="C88" i="11" a="1"/>
  <c r="C88" i="11" l="1"/>
  <c r="E54" i="10"/>
  <c r="K48" i="10"/>
  <c r="G52" i="10"/>
  <c r="I50" i="10"/>
  <c r="L47" i="10"/>
  <c r="M47" i="10" s="1"/>
  <c r="N47" i="10" s="1"/>
  <c r="J49" i="10"/>
  <c r="H51" i="10"/>
  <c r="F53" i="10"/>
  <c r="C56" i="10"/>
  <c r="D55" i="10"/>
  <c r="D88" i="11" a="1"/>
  <c r="C89" i="11" a="1"/>
  <c r="C89" i="11" l="1"/>
  <c r="D88" i="11"/>
  <c r="F54" i="10"/>
  <c r="G53" i="10"/>
  <c r="E55" i="10"/>
  <c r="I51" i="10"/>
  <c r="K49" i="10"/>
  <c r="J50" i="10"/>
  <c r="H52" i="10"/>
  <c r="L48" i="10"/>
  <c r="M48" i="10" s="1"/>
  <c r="N48" i="10" s="1"/>
  <c r="C57" i="10"/>
  <c r="D56" i="10"/>
  <c r="C90" i="11" a="1"/>
  <c r="D89" i="11" a="1"/>
  <c r="E88" i="11" a="1"/>
  <c r="D89" i="11" l="1"/>
  <c r="C90" i="11"/>
  <c r="E88" i="11"/>
  <c r="G54" i="10"/>
  <c r="E56" i="10"/>
  <c r="I52" i="10"/>
  <c r="K50" i="10"/>
  <c r="L49" i="10"/>
  <c r="M49" i="10" s="1"/>
  <c r="N49" i="10" s="1"/>
  <c r="J51" i="10"/>
  <c r="F55" i="10"/>
  <c r="H53" i="10"/>
  <c r="C58" i="10"/>
  <c r="D57" i="10"/>
  <c r="D90" i="11" a="1"/>
  <c r="C91" i="11" a="1"/>
  <c r="F88" i="11" a="1"/>
  <c r="E89" i="11" a="1"/>
  <c r="C91" i="11" l="1"/>
  <c r="F88" i="11"/>
  <c r="E89" i="11"/>
  <c r="D90" i="11"/>
  <c r="G55" i="10"/>
  <c r="E57" i="10"/>
  <c r="I53" i="10"/>
  <c r="K51" i="10"/>
  <c r="L50" i="10"/>
  <c r="M50" i="10" s="1"/>
  <c r="N50" i="10" s="1"/>
  <c r="J52" i="10"/>
  <c r="F56" i="10"/>
  <c r="H54" i="10"/>
  <c r="C59" i="10"/>
  <c r="D58" i="10"/>
  <c r="C92" i="11" a="1"/>
  <c r="G88" i="11" a="1"/>
  <c r="D91" i="11" a="1"/>
  <c r="E90" i="11" a="1"/>
  <c r="F89" i="11" a="1"/>
  <c r="F89" i="11" l="1"/>
  <c r="G88" i="11"/>
  <c r="D91" i="11"/>
  <c r="E90" i="11"/>
  <c r="C92" i="11"/>
  <c r="E58" i="10"/>
  <c r="H55" i="10"/>
  <c r="I54" i="10"/>
  <c r="G56" i="10"/>
  <c r="K52" i="10"/>
  <c r="L51" i="10"/>
  <c r="M51" i="10" s="1"/>
  <c r="N51" i="10" s="1"/>
  <c r="J53" i="10"/>
  <c r="F57" i="10"/>
  <c r="C60" i="10"/>
  <c r="D59" i="10"/>
  <c r="F90" i="11" a="1"/>
  <c r="D92" i="11" a="1"/>
  <c r="E91" i="11" a="1"/>
  <c r="C93" i="11" a="1"/>
  <c r="H88" i="11" a="1"/>
  <c r="G89" i="11" a="1"/>
  <c r="H88" i="11" l="1"/>
  <c r="G89" i="11"/>
  <c r="E91" i="11"/>
  <c r="D92" i="11"/>
  <c r="C93" i="11"/>
  <c r="F90" i="11"/>
  <c r="F58" i="10"/>
  <c r="G57" i="10"/>
  <c r="E59" i="10"/>
  <c r="D60" i="10"/>
  <c r="K53" i="10"/>
  <c r="L52" i="10"/>
  <c r="M52" i="10" s="1"/>
  <c r="N52" i="10" s="1"/>
  <c r="H56" i="10"/>
  <c r="J54" i="10"/>
  <c r="I55" i="10"/>
  <c r="H89" i="11" a="1"/>
  <c r="I88" i="11" a="1"/>
  <c r="F91" i="11" a="1"/>
  <c r="E92" i="11" a="1"/>
  <c r="D93" i="11" a="1"/>
  <c r="G90" i="11" a="1"/>
  <c r="D93" i="11" l="1"/>
  <c r="E92" i="11"/>
  <c r="G90" i="11"/>
  <c r="F91" i="11"/>
  <c r="I88" i="11"/>
  <c r="H89" i="11"/>
  <c r="G58" i="10"/>
  <c r="K54" i="10"/>
  <c r="I56" i="10"/>
  <c r="J55" i="10"/>
  <c r="L53" i="10"/>
  <c r="M53" i="10" s="1"/>
  <c r="N53" i="10" s="1"/>
  <c r="E60" i="10"/>
  <c r="F59" i="10"/>
  <c r="H57" i="10"/>
  <c r="H90" i="11" a="1"/>
  <c r="G91" i="11" a="1"/>
  <c r="E93" i="11" a="1"/>
  <c r="I89" i="11" a="1"/>
  <c r="F92" i="11" a="1"/>
  <c r="J88" i="11" a="1"/>
  <c r="G91" i="11" l="1"/>
  <c r="E93" i="11"/>
  <c r="J88" i="11"/>
  <c r="H90" i="11"/>
  <c r="I89" i="11"/>
  <c r="F92" i="11"/>
  <c r="H58" i="10"/>
  <c r="L54" i="10"/>
  <c r="M54" i="10" s="1"/>
  <c r="N54" i="10" s="1"/>
  <c r="I57" i="10"/>
  <c r="G59" i="10"/>
  <c r="F60" i="10"/>
  <c r="K55" i="10"/>
  <c r="J56" i="10"/>
  <c r="J89" i="11" a="1"/>
  <c r="K88" i="11" a="1"/>
  <c r="I90" i="11" a="1"/>
  <c r="H91" i="11" a="1"/>
  <c r="F93" i="11" a="1"/>
  <c r="G92" i="11" a="1"/>
  <c r="K88" i="11" l="1"/>
  <c r="G92" i="11"/>
  <c r="H91" i="11"/>
  <c r="F93" i="11"/>
  <c r="I90" i="11"/>
  <c r="J89" i="11"/>
  <c r="K56" i="10"/>
  <c r="J57" i="10"/>
  <c r="I58" i="10"/>
  <c r="L55" i="10"/>
  <c r="G60" i="10"/>
  <c r="H59" i="10"/>
  <c r="K89" i="11" a="1"/>
  <c r="G93" i="11" a="1"/>
  <c r="L88" i="11" a="1"/>
  <c r="I91" i="11" a="1"/>
  <c r="J90" i="11" a="1"/>
  <c r="H92" i="11" a="1"/>
  <c r="J90" i="11" l="1"/>
  <c r="H92" i="11"/>
  <c r="G93" i="11"/>
  <c r="L88" i="11"/>
  <c r="I91" i="11"/>
  <c r="K89" i="11"/>
  <c r="M55" i="10"/>
  <c r="J58" i="10"/>
  <c r="K57" i="10"/>
  <c r="L56" i="10"/>
  <c r="I59" i="10"/>
  <c r="H60" i="10"/>
  <c r="K90" i="11" a="1"/>
  <c r="J91" i="11" a="1"/>
  <c r="L89" i="11" a="1"/>
  <c r="I92" i="11" a="1"/>
  <c r="H93" i="11" a="1"/>
  <c r="M88" i="11" a="1"/>
  <c r="H93" i="11" l="1"/>
  <c r="I92" i="11"/>
  <c r="L89" i="11"/>
  <c r="K90" i="11"/>
  <c r="J91" i="11"/>
  <c r="M88" i="11"/>
  <c r="M56" i="10"/>
  <c r="N55" i="10"/>
  <c r="I60" i="10"/>
  <c r="J59" i="10"/>
  <c r="L57" i="10"/>
  <c r="K58" i="10"/>
  <c r="L90" i="11" a="1"/>
  <c r="N88" i="11" a="1"/>
  <c r="M89" i="11" a="1"/>
  <c r="K91" i="11" a="1"/>
  <c r="J92" i="11" a="1"/>
  <c r="I93" i="11" a="1"/>
  <c r="J92" i="11" l="1"/>
  <c r="K91" i="11"/>
  <c r="N88" i="11"/>
  <c r="L90" i="11"/>
  <c r="I93" i="11"/>
  <c r="M89" i="11"/>
  <c r="M57" i="10"/>
  <c r="N56" i="10"/>
  <c r="L58" i="10"/>
  <c r="K59" i="10"/>
  <c r="J60" i="10"/>
  <c r="M90" i="11" a="1"/>
  <c r="L91" i="11" a="1"/>
  <c r="K92" i="11" a="1"/>
  <c r="N89" i="11" a="1"/>
  <c r="J93" i="11" a="1"/>
  <c r="N89" i="11" l="1"/>
  <c r="J93" i="11"/>
  <c r="K92" i="11"/>
  <c r="L91" i="11"/>
  <c r="M90" i="11"/>
  <c r="M58" i="10"/>
  <c r="N57" i="10"/>
  <c r="K60" i="10"/>
  <c r="L59" i="10"/>
  <c r="K93" i="11" a="1"/>
  <c r="M91" i="11" a="1"/>
  <c r="L92" i="11" a="1"/>
  <c r="N90" i="11" a="1"/>
  <c r="N90" i="11" l="1"/>
  <c r="L92" i="11"/>
  <c r="K93" i="11"/>
  <c r="M91" i="11"/>
  <c r="M59" i="10"/>
  <c r="N58" i="10"/>
  <c r="L60" i="10"/>
  <c r="M92" i="11" a="1"/>
  <c r="L93" i="11" a="1"/>
  <c r="N91" i="11" a="1"/>
  <c r="L93" i="11" l="1"/>
  <c r="N91" i="11"/>
  <c r="M92" i="11"/>
  <c r="M60" i="10"/>
  <c r="N59" i="10"/>
  <c r="M93" i="11" a="1"/>
  <c r="N92" i="11" a="1"/>
  <c r="N92" i="11" l="1"/>
  <c r="M93" i="11"/>
  <c r="N60" i="10"/>
  <c r="N93" i="11" a="1"/>
  <c r="N93" i="11" l="1"/>
  <c r="R77" i="11" s="1"/>
  <c r="R78" i="11" s="1"/>
  <c r="R79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-</author>
  </authors>
  <commentList>
    <comment ref="C83" authorId="0" shapeId="0" xr:uid="{7BEBB86E-E094-4F38-9700-945897EBD9C8}">
      <text>
        <r>
          <rPr>
            <b/>
            <sz val="9"/>
            <color indexed="81"/>
            <rFont val="MS P ゴシック"/>
            <family val="3"/>
            <charset val="128"/>
          </rPr>
          <t>「地域分析」シートで地域・市町村名を選択すると各地域に対応する番号（下の番号）が自動で入力される。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<sst xmlns="http://schemas.openxmlformats.org/spreadsheetml/2006/main" count="9460" uniqueCount="279">
  <si>
    <t>令和３年度</t>
    <rPh sb="0" eb="2">
      <t>レイワ</t>
    </rPh>
    <rPh sb="3" eb="5">
      <t>ネンド</t>
    </rPh>
    <phoneticPr fontId="1"/>
  </si>
  <si>
    <t>令和元年度</t>
    <rPh sb="0" eb="2">
      <t>レイワ</t>
    </rPh>
    <rPh sb="2" eb="5">
      <t>ガンネンド</t>
    </rPh>
    <phoneticPr fontId="1"/>
  </si>
  <si>
    <t>令和２年度</t>
    <rPh sb="0" eb="2">
      <t>レイワ</t>
    </rPh>
    <rPh sb="3" eb="5">
      <t>ネンド</t>
    </rPh>
    <phoneticPr fontId="1"/>
  </si>
  <si>
    <t>実数（百万円）</t>
    <rPh sb="0" eb="2">
      <t>ジッスウ</t>
    </rPh>
    <rPh sb="3" eb="6">
      <t>ヒャクマンエン</t>
    </rPh>
    <phoneticPr fontId="1"/>
  </si>
  <si>
    <t>構成比（％）</t>
    <rPh sb="0" eb="3">
      <t>コウセイヒ</t>
    </rPh>
    <phoneticPr fontId="1"/>
  </si>
  <si>
    <t>平成23年度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</si>
  <si>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</si>
  <si>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</si>
  <si>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</si>
  <si>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</si>
  <si>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</si>
  <si>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</si>
  <si>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</si>
  <si>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01</t>
    <phoneticPr fontId="1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</si>
  <si>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</si>
  <si>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</si>
  <si>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</si>
  <si>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</si>
  <si>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</si>
  <si>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</si>
  <si>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</si>
  <si>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</si>
  <si>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</si>
  <si>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</si>
  <si>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</si>
  <si>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</si>
  <si>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</si>
  <si>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</si>
  <si>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</si>
  <si>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</si>
  <si>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</si>
  <si>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</si>
  <si>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</si>
  <si>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</si>
  <si>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</si>
  <si>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</si>
  <si>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(2)</t>
  </si>
  <si>
    <t>(3)</t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</si>
  <si>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</si>
  <si>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</si>
  <si>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</si>
  <si>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</si>
  <si>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</si>
  <si>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</si>
  <si>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</si>
  <si>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</si>
  <si>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D</t>
    <phoneticPr fontId="1"/>
  </si>
  <si>
    <t>参照シート名</t>
    <rPh sb="0" eb="2">
      <t>サンショウ</t>
    </rPh>
    <rPh sb="5" eb="6">
      <t>メイ</t>
    </rPh>
    <phoneticPr fontId="1"/>
  </si>
  <si>
    <t>市町村民所得の分配（百万円）</t>
    <rPh sb="0" eb="6">
      <t>シチョウソンミンショトク</t>
    </rPh>
    <rPh sb="7" eb="9">
      <t>ブンパイ</t>
    </rPh>
    <rPh sb="10" eb="13">
      <t>ヒャクマンエン</t>
    </rPh>
    <phoneticPr fontId="1"/>
  </si>
  <si>
    <t>市　町　村　民　所　得</t>
    <rPh sb="0" eb="1">
      <t>シ</t>
    </rPh>
    <rPh sb="2" eb="3">
      <t>マチ</t>
    </rPh>
    <rPh sb="4" eb="5">
      <t>ムラ</t>
    </rPh>
    <rPh sb="6" eb="7">
      <t>タミ</t>
    </rPh>
    <rPh sb="8" eb="9">
      <t>ショ</t>
    </rPh>
    <rPh sb="10" eb="11">
      <t>トク</t>
    </rPh>
    <phoneticPr fontId="1"/>
  </si>
  <si>
    <t>雇用者報酬</t>
    <rPh sb="0" eb="5">
      <t>コヨウシャホウシュウ</t>
    </rPh>
    <phoneticPr fontId="1"/>
  </si>
  <si>
    <t>賃金・俸給</t>
    <rPh sb="0" eb="2">
      <t>チンギン</t>
    </rPh>
    <rPh sb="3" eb="5">
      <t>ホウキュウ</t>
    </rPh>
    <phoneticPr fontId="1"/>
  </si>
  <si>
    <t>雇主の
社会負担</t>
    <rPh sb="0" eb="2">
      <t>ヤトイヌシ</t>
    </rPh>
    <rPh sb="4" eb="8">
      <t>シャカイフタン</t>
    </rPh>
    <phoneticPr fontId="1"/>
  </si>
  <si>
    <t>財産所得</t>
    <rPh sb="0" eb="4">
      <t>ザイサンショトク</t>
    </rPh>
    <phoneticPr fontId="1"/>
  </si>
  <si>
    <t>企業所得</t>
    <rPh sb="0" eb="4">
      <t>キギョウショトク</t>
    </rPh>
    <phoneticPr fontId="1"/>
  </si>
  <si>
    <t>民間企業</t>
    <rPh sb="0" eb="4">
      <t>ミンカンキギョウ</t>
    </rPh>
    <phoneticPr fontId="1"/>
  </si>
  <si>
    <t>公的企業</t>
    <rPh sb="0" eb="4">
      <t>コウテキキギョウ</t>
    </rPh>
    <phoneticPr fontId="1"/>
  </si>
  <si>
    <t>個人企業</t>
    <rPh sb="0" eb="4">
      <t>コジンキギョウ</t>
    </rPh>
    <phoneticPr fontId="1"/>
  </si>
  <si>
    <t>00</t>
    <phoneticPr fontId="1"/>
  </si>
  <si>
    <t>那 覇 市</t>
  </si>
  <si>
    <t>宜野湾市</t>
  </si>
  <si>
    <t>石 垣 市</t>
  </si>
  <si>
    <t>浦 添 市</t>
  </si>
  <si>
    <t>名 護 市</t>
  </si>
  <si>
    <t>糸 満 市</t>
  </si>
  <si>
    <t>沖 縄 市</t>
  </si>
  <si>
    <t>豊見城市</t>
    <rPh sb="0" eb="4">
      <t>トミグスクシ</t>
    </rPh>
    <phoneticPr fontId="3"/>
  </si>
  <si>
    <t>うるま市</t>
    <rPh sb="3" eb="4">
      <t>シ</t>
    </rPh>
    <phoneticPr fontId="3"/>
  </si>
  <si>
    <t>宮古島市</t>
    <rPh sb="0" eb="3">
      <t>ミヤコジマ</t>
    </rPh>
    <rPh sb="3" eb="4">
      <t>シ</t>
    </rPh>
    <phoneticPr fontId="3"/>
  </si>
  <si>
    <t>南 城 市</t>
    <rPh sb="0" eb="1">
      <t>ミナミ</t>
    </rPh>
    <rPh sb="2" eb="3">
      <t>シロ</t>
    </rPh>
    <rPh sb="4" eb="5">
      <t>シ</t>
    </rPh>
    <phoneticPr fontId="3"/>
  </si>
  <si>
    <t>国 頭 村</t>
  </si>
  <si>
    <t>大宜味村</t>
  </si>
  <si>
    <t>東    村</t>
  </si>
  <si>
    <t>今帰仁村</t>
  </si>
  <si>
    <t>本 部 町</t>
  </si>
  <si>
    <t>恩 納 村</t>
  </si>
  <si>
    <t>宜野座村</t>
  </si>
  <si>
    <t>金 武 町</t>
  </si>
  <si>
    <t>伊 江 村</t>
  </si>
  <si>
    <t>読 谷 村</t>
  </si>
  <si>
    <t>嘉手納町</t>
  </si>
  <si>
    <t>北 谷 町</t>
  </si>
  <si>
    <t>北中城村</t>
  </si>
  <si>
    <t>中 城 村</t>
  </si>
  <si>
    <t>西 原 町</t>
  </si>
  <si>
    <t>与那原町</t>
  </si>
  <si>
    <t>南風原町</t>
  </si>
  <si>
    <t>渡嘉敷村</t>
  </si>
  <si>
    <t>座間味村</t>
  </si>
  <si>
    <t>粟 国 村</t>
  </si>
  <si>
    <t>渡名喜村</t>
  </si>
  <si>
    <t>南大東村</t>
  </si>
  <si>
    <t>北大東村</t>
  </si>
  <si>
    <t>伊平屋村</t>
  </si>
  <si>
    <t>伊是名村</t>
  </si>
  <si>
    <t>久米島町</t>
    <rPh sb="0" eb="2">
      <t>クメ</t>
    </rPh>
    <rPh sb="2" eb="3">
      <t>ジマ</t>
    </rPh>
    <rPh sb="3" eb="4">
      <t>チョウ</t>
    </rPh>
    <phoneticPr fontId="3"/>
  </si>
  <si>
    <t>八重瀬町</t>
    <rPh sb="0" eb="2">
      <t>ヤエ</t>
    </rPh>
    <rPh sb="2" eb="3">
      <t>セ</t>
    </rPh>
    <rPh sb="3" eb="4">
      <t>チョウ</t>
    </rPh>
    <phoneticPr fontId="3"/>
  </si>
  <si>
    <t>多良間村</t>
  </si>
  <si>
    <t>竹 富 町</t>
  </si>
  <si>
    <t>与那国町</t>
  </si>
  <si>
    <t>北　　部</t>
    <rPh sb="0" eb="1">
      <t>キタ</t>
    </rPh>
    <rPh sb="3" eb="4">
      <t>ブ</t>
    </rPh>
    <phoneticPr fontId="2"/>
  </si>
  <si>
    <t>中　　部</t>
    <rPh sb="0" eb="1">
      <t>ナカ</t>
    </rPh>
    <rPh sb="3" eb="4">
      <t>ブ</t>
    </rPh>
    <phoneticPr fontId="2"/>
  </si>
  <si>
    <t>南　　部</t>
    <rPh sb="0" eb="1">
      <t>ミナミ</t>
    </rPh>
    <rPh sb="3" eb="4">
      <t>ブ</t>
    </rPh>
    <phoneticPr fontId="2"/>
  </si>
  <si>
    <t>那　　覇</t>
    <rPh sb="0" eb="1">
      <t>ナ</t>
    </rPh>
    <rPh sb="3" eb="4">
      <t>ハ</t>
    </rPh>
    <phoneticPr fontId="2"/>
  </si>
  <si>
    <t>宮　　古</t>
    <rPh sb="0" eb="1">
      <t>ミヤ</t>
    </rPh>
    <rPh sb="3" eb="4">
      <t>イニシエ</t>
    </rPh>
    <phoneticPr fontId="2"/>
  </si>
  <si>
    <t>八 重 山</t>
    <rPh sb="0" eb="1">
      <t>ハチ</t>
    </rPh>
    <rPh sb="2" eb="3">
      <t>ジュウ</t>
    </rPh>
    <rPh sb="4" eb="5">
      <t>ヤマ</t>
    </rPh>
    <phoneticPr fontId="2"/>
  </si>
  <si>
    <t>県　　計</t>
    <rPh sb="0" eb="1">
      <t>ケン</t>
    </rPh>
    <rPh sb="3" eb="4">
      <t>ケイ</t>
    </rPh>
    <phoneticPr fontId="1"/>
  </si>
  <si>
    <t>01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</si>
  <si>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</si>
  <si>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</si>
  <si>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</si>
  <si>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</si>
  <si>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</si>
  <si>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</si>
  <si>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</si>
  <si>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</si>
  <si>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</si>
  <si>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</si>
  <si>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</si>
  <si>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</si>
  <si>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</si>
  <si>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</si>
  <si>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</si>
  <si>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</si>
  <si>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</si>
  <si>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</si>
  <si>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(1)</t>
    <phoneticPr fontId="1"/>
  </si>
  <si>
    <t>(4)</t>
  </si>
  <si>
    <t>(5)</t>
  </si>
  <si>
    <t>(6)</t>
  </si>
  <si>
    <t>市町村民所得の分配〔対前年度増減率の計算用〕（百万円）</t>
    <rPh sb="0" eb="6">
      <t>シチョウソンミンショトク</t>
    </rPh>
    <rPh sb="7" eb="9">
      <t>ブンパイ</t>
    </rPh>
    <rPh sb="10" eb="14">
      <t>タイゼンネンド</t>
    </rPh>
    <rPh sb="14" eb="17">
      <t>ゾウゲンリツ</t>
    </rPh>
    <rPh sb="18" eb="21">
      <t>ケイサンヨウ</t>
    </rPh>
    <rPh sb="23" eb="26">
      <t>ヒャクマンエン</t>
    </rPh>
    <phoneticPr fontId="1"/>
  </si>
  <si>
    <t>対前年度増減率（％）</t>
    <rPh sb="0" eb="4">
      <t>タイゼンネンド</t>
    </rPh>
    <rPh sb="4" eb="7">
      <t>ゾウゲンリツ</t>
    </rPh>
    <phoneticPr fontId="1"/>
  </si>
  <si>
    <t>構成比（％）</t>
    <rPh sb="0" eb="3">
      <t>コウセイヒ</t>
    </rPh>
    <phoneticPr fontId="1"/>
  </si>
  <si>
    <t>県計に対する割合（％）</t>
    <rPh sb="0" eb="1">
      <t>ケン</t>
    </rPh>
    <rPh sb="1" eb="2">
      <t>ケイ</t>
    </rPh>
    <rPh sb="3" eb="4">
      <t>タイ</t>
    </rPh>
    <rPh sb="6" eb="8">
      <t>ワリアイ</t>
    </rPh>
    <phoneticPr fontId="1"/>
  </si>
  <si>
    <t>増加寄与度〔横方向：市町村別〕</t>
    <rPh sb="0" eb="5">
      <t>ゾウカキヨド</t>
    </rPh>
    <rPh sb="6" eb="9">
      <t>ヨコホウコウ</t>
    </rPh>
    <rPh sb="10" eb="14">
      <t>シチョウソンベツ</t>
    </rPh>
    <phoneticPr fontId="1"/>
  </si>
  <si>
    <t>増加寄与度〔縦方向：要素別〕</t>
    <rPh sb="0" eb="5">
      <t>ゾウカキヨド</t>
    </rPh>
    <rPh sb="6" eb="9">
      <t>タテホウコウ</t>
    </rPh>
    <rPh sb="10" eb="13">
      <t>ヨウソベツ</t>
    </rPh>
    <phoneticPr fontId="1"/>
  </si>
  <si>
    <t>■　コード表　Ｎｏ.１</t>
    <rPh sb="5" eb="6">
      <t>ヒョウ</t>
    </rPh>
    <phoneticPr fontId="1"/>
  </si>
  <si>
    <t>■　コード表　Ｎｏ.２</t>
    <rPh sb="5" eb="6">
      <t>ヒョウ</t>
    </rPh>
    <phoneticPr fontId="1"/>
  </si>
  <si>
    <t>選択要素の列セル</t>
    <rPh sb="0" eb="2">
      <t>センタク</t>
    </rPh>
    <rPh sb="2" eb="4">
      <t>ヨウソ</t>
    </rPh>
    <rPh sb="5" eb="6">
      <t>レツ</t>
    </rPh>
    <phoneticPr fontId="1"/>
  </si>
  <si>
    <t>雇用者報酬</t>
    <rPh sb="0" eb="5">
      <t>コヨウシャホウシュウ</t>
    </rPh>
    <phoneticPr fontId="1"/>
  </si>
  <si>
    <t>賃金・俸給</t>
    <rPh sb="0" eb="2">
      <t>チンギン</t>
    </rPh>
    <rPh sb="3" eb="5">
      <t>ホウキュウ</t>
    </rPh>
    <phoneticPr fontId="1"/>
  </si>
  <si>
    <t>雇主の社会負担</t>
    <rPh sb="0" eb="2">
      <t>ヤトイヌシ</t>
    </rPh>
    <rPh sb="3" eb="7">
      <t>シャカイフタン</t>
    </rPh>
    <phoneticPr fontId="1"/>
  </si>
  <si>
    <t>財産所得</t>
    <rPh sb="0" eb="4">
      <t>ザイサンショトク</t>
    </rPh>
    <phoneticPr fontId="1"/>
  </si>
  <si>
    <t>企業所得</t>
    <rPh sb="0" eb="4">
      <t>キギョウショトク</t>
    </rPh>
    <phoneticPr fontId="1"/>
  </si>
  <si>
    <t>民間企業</t>
    <rPh sb="0" eb="4">
      <t>ミンカンキギョウ</t>
    </rPh>
    <phoneticPr fontId="1"/>
  </si>
  <si>
    <t>公的企業</t>
    <rPh sb="0" eb="4">
      <t>コウテキキギョウ</t>
    </rPh>
    <phoneticPr fontId="1"/>
  </si>
  <si>
    <t>個人企業</t>
    <rPh sb="0" eb="4">
      <t>コジンキギョウ</t>
    </rPh>
    <phoneticPr fontId="1"/>
  </si>
  <si>
    <t>コード</t>
    <phoneticPr fontId="1"/>
  </si>
  <si>
    <t>列セル</t>
    <rPh sb="0" eb="1">
      <t>レツ</t>
    </rPh>
    <phoneticPr fontId="1"/>
  </si>
  <si>
    <t>C</t>
    <phoneticPr fontId="1"/>
  </si>
  <si>
    <t>項目別</t>
    <rPh sb="0" eb="3">
      <t>コウモクベツ</t>
    </rPh>
    <phoneticPr fontId="1"/>
  </si>
  <si>
    <t>シートの「開始年」（H23）における開始行（県計）の行番号を入力</t>
    <rPh sb="5" eb="7">
      <t>カイシ</t>
    </rPh>
    <rPh sb="7" eb="8">
      <t>ネン</t>
    </rPh>
    <rPh sb="18" eb="20">
      <t>カイシ</t>
    </rPh>
    <rPh sb="20" eb="21">
      <t>ギョウ</t>
    </rPh>
    <rPh sb="22" eb="23">
      <t>ケン</t>
    </rPh>
    <rPh sb="23" eb="24">
      <t>ケイ</t>
    </rPh>
    <rPh sb="26" eb="29">
      <t>ギョウバンゴウ</t>
    </rPh>
    <rPh sb="30" eb="32">
      <t>ニュウリョク</t>
    </rPh>
    <phoneticPr fontId="1"/>
  </si>
  <si>
    <t>シートの「開始年＋１」（H24）における開始行（県計）の行番号を入力</t>
    <rPh sb="5" eb="7">
      <t>カイシ</t>
    </rPh>
    <rPh sb="7" eb="8">
      <t>ネン</t>
    </rPh>
    <rPh sb="20" eb="23">
      <t>カイシギョウ</t>
    </rPh>
    <rPh sb="24" eb="25">
      <t>ケン</t>
    </rPh>
    <rPh sb="25" eb="26">
      <t>ケイ</t>
    </rPh>
    <rPh sb="28" eb="31">
      <t>ギョウバンゴウ</t>
    </rPh>
    <rPh sb="32" eb="34">
      <t>ニュウリョク</t>
    </rPh>
    <phoneticPr fontId="1"/>
  </si>
  <si>
    <t>初期値→</t>
    <rPh sb="0" eb="3">
      <t>ショキチ</t>
    </rPh>
    <phoneticPr fontId="1"/>
  </si>
  <si>
    <t>■　コード表　Ｎｏ．３</t>
    <rPh sb="5" eb="6">
      <t>ヒョウ</t>
    </rPh>
    <phoneticPr fontId="1"/>
  </si>
  <si>
    <t>選択地域の開始番号</t>
    <rPh sb="0" eb="2">
      <t>センタク</t>
    </rPh>
    <rPh sb="2" eb="4">
      <t>チイキ</t>
    </rPh>
    <rPh sb="5" eb="9">
      <t>カイシバンゴウ</t>
    </rPh>
    <phoneticPr fontId="1"/>
  </si>
  <si>
    <t>加算値</t>
    <rPh sb="0" eb="3">
      <t>カサンチ</t>
    </rPh>
    <phoneticPr fontId="1"/>
  </si>
  <si>
    <t>参照先の行番号</t>
    <rPh sb="0" eb="3">
      <t>サンショウサキ</t>
    </rPh>
    <rPh sb="4" eb="7">
      <t>ギョウバンゴウ</t>
    </rPh>
    <phoneticPr fontId="1"/>
  </si>
  <si>
    <t>市町村・地域名</t>
    <rPh sb="0" eb="3">
      <t>シチョウソン</t>
    </rPh>
    <rPh sb="4" eb="7">
      <t>チイキメイ</t>
    </rPh>
    <phoneticPr fontId="1"/>
  </si>
  <si>
    <t>沖 縄 県</t>
    <rPh sb="0" eb="1">
      <t>オキ</t>
    </rPh>
    <rPh sb="2" eb="3">
      <t>ナワ</t>
    </rPh>
    <rPh sb="4" eb="5">
      <t>ケン</t>
    </rPh>
    <phoneticPr fontId="1"/>
  </si>
  <si>
    <t>開始番号</t>
    <rPh sb="0" eb="4">
      <t>カイシバンゴウ</t>
    </rPh>
    <phoneticPr fontId="1"/>
  </si>
  <si>
    <t>　賃金・俸給</t>
    <rPh sb="1" eb="3">
      <t>チンギン</t>
    </rPh>
    <rPh sb="4" eb="6">
      <t>ホウキュウ</t>
    </rPh>
    <phoneticPr fontId="1"/>
  </si>
  <si>
    <t>　雇主の社会負担</t>
    <rPh sb="1" eb="3">
      <t>ヤトイヌシ</t>
    </rPh>
    <rPh sb="4" eb="8">
      <t>シャカイフタン</t>
    </rPh>
    <phoneticPr fontId="1"/>
  </si>
  <si>
    <t>　民間企業</t>
    <rPh sb="1" eb="5">
      <t>ミンカンキギョウ</t>
    </rPh>
    <phoneticPr fontId="1"/>
  </si>
  <si>
    <t>　公的企業</t>
    <rPh sb="1" eb="5">
      <t>コウテキキギョウ</t>
    </rPh>
    <phoneticPr fontId="1"/>
  </si>
  <si>
    <t>　個人企業</t>
    <rPh sb="1" eb="5">
      <t>コジンキギョウ</t>
    </rPh>
    <phoneticPr fontId="1"/>
  </si>
  <si>
    <t>市町村民所得（県民所得）</t>
    <rPh sb="0" eb="6">
      <t>シチョウソンミンショトク</t>
    </rPh>
    <rPh sb="7" eb="11">
      <t>ケンミンショトク</t>
    </rPh>
    <phoneticPr fontId="1"/>
  </si>
  <si>
    <t xml:space="preserve"> ← コード：各項目の番号（連番）を入力（任意の値）</t>
    <rPh sb="7" eb="8">
      <t>カク</t>
    </rPh>
    <rPh sb="8" eb="10">
      <t>コウモク</t>
    </rPh>
    <rPh sb="11" eb="13">
      <t>バンゴウ</t>
    </rPh>
    <rPh sb="14" eb="16">
      <t>レンバン</t>
    </rPh>
    <rPh sb="18" eb="20">
      <t>ニュウリョク</t>
    </rPh>
    <rPh sb="21" eb="23">
      <t>ニンイ</t>
    </rPh>
    <rPh sb="24" eb="25">
      <t>アタイ</t>
    </rPh>
    <phoneticPr fontId="1"/>
  </si>
  <si>
    <t xml:space="preserve"> ← 列セル：「項目別」シートにおける当該項目の列番号を入力〔基本は固定〕</t>
    <rPh sb="3" eb="4">
      <t>レツ</t>
    </rPh>
    <rPh sb="8" eb="11">
      <t>コウモクベツ</t>
    </rPh>
    <rPh sb="19" eb="21">
      <t>トウガイ</t>
    </rPh>
    <rPh sb="21" eb="23">
      <t>コウモク</t>
    </rPh>
    <rPh sb="24" eb="27">
      <t>レツバンゴウ</t>
    </rPh>
    <rPh sb="28" eb="30">
      <t>ニュウリョク</t>
    </rPh>
    <rPh sb="31" eb="33">
      <t>キホン</t>
    </rPh>
    <rPh sb="34" eb="36">
      <t>コテイ</t>
    </rPh>
    <phoneticPr fontId="1"/>
  </si>
  <si>
    <t>増加率（％）</t>
    <rPh sb="0" eb="3">
      <t>ゾウカリツ</t>
    </rPh>
    <phoneticPr fontId="1"/>
  </si>
  <si>
    <t>増加寄与度（％）</t>
    <rPh sb="0" eb="5">
      <t>ゾウカキヨド</t>
    </rPh>
    <phoneticPr fontId="1"/>
  </si>
  <si>
    <t xml:space="preserve"> ←市町村・地域を選択</t>
    <rPh sb="2" eb="5">
      <t>シチョウソン</t>
    </rPh>
    <rPh sb="6" eb="8">
      <t>チイキ</t>
    </rPh>
    <rPh sb="9" eb="11">
      <t>センタク</t>
    </rPh>
    <phoneticPr fontId="1"/>
  </si>
  <si>
    <t xml:space="preserve"> ←分析対象の年度を選択</t>
    <rPh sb="2" eb="6">
      <t>ブンセキタイショウ</t>
    </rPh>
    <rPh sb="7" eb="9">
      <t>ネンド</t>
    </rPh>
    <rPh sb="10" eb="12">
      <t>センタク</t>
    </rPh>
    <phoneticPr fontId="1"/>
  </si>
  <si>
    <t>地域区分</t>
    <rPh sb="0" eb="4">
      <t>チイキクブン</t>
    </rPh>
    <phoneticPr fontId="1"/>
  </si>
  <si>
    <t>地域コード</t>
    <rPh sb="0" eb="2">
      <t>チイキ</t>
    </rPh>
    <phoneticPr fontId="1"/>
  </si>
  <si>
    <t>沖 縄 県</t>
    <rPh sb="0" eb="1">
      <t>オキ</t>
    </rPh>
    <rPh sb="2" eb="3">
      <t>ナワ</t>
    </rPh>
    <rPh sb="4" eb="5">
      <t>ケン</t>
    </rPh>
    <phoneticPr fontId="3"/>
  </si>
  <si>
    <t>那　　覇</t>
    <rPh sb="0" eb="1">
      <t>ナ</t>
    </rPh>
    <rPh sb="3" eb="4">
      <t>ハ</t>
    </rPh>
    <phoneticPr fontId="3"/>
  </si>
  <si>
    <t>中　　部</t>
    <rPh sb="0" eb="1">
      <t>ナカ</t>
    </rPh>
    <rPh sb="3" eb="4">
      <t>ブ</t>
    </rPh>
    <phoneticPr fontId="3"/>
  </si>
  <si>
    <t>八 重 山</t>
    <rPh sb="0" eb="1">
      <t>ハチ</t>
    </rPh>
    <rPh sb="2" eb="3">
      <t>ジュウ</t>
    </rPh>
    <rPh sb="4" eb="5">
      <t>ヤマ</t>
    </rPh>
    <phoneticPr fontId="3"/>
  </si>
  <si>
    <t>北　　部</t>
    <rPh sb="0" eb="1">
      <t>キタ</t>
    </rPh>
    <rPh sb="3" eb="4">
      <t>ブ</t>
    </rPh>
    <phoneticPr fontId="3"/>
  </si>
  <si>
    <t>南　　部</t>
    <rPh sb="0" eb="1">
      <t>ミナミ</t>
    </rPh>
    <rPh sb="3" eb="4">
      <t>ブ</t>
    </rPh>
    <phoneticPr fontId="3"/>
  </si>
  <si>
    <t>宮　　古</t>
    <rPh sb="0" eb="1">
      <t>ミヤ</t>
    </rPh>
    <rPh sb="3" eb="4">
      <t>イニシエ</t>
    </rPh>
    <phoneticPr fontId="3"/>
  </si>
  <si>
    <t>年度コード</t>
    <rPh sb="0" eb="2">
      <t>ネンド</t>
    </rPh>
    <phoneticPr fontId="1"/>
  </si>
  <si>
    <t>表記</t>
    <rPh sb="0" eb="2">
      <t>ヒョウキ</t>
    </rPh>
    <phoneticPr fontId="1"/>
  </si>
  <si>
    <t>コード</t>
    <phoneticPr fontId="1"/>
  </si>
  <si>
    <t>（t-2）年度</t>
    <rPh sb="5" eb="7">
      <t>ネンド</t>
    </rPh>
    <phoneticPr fontId="1"/>
  </si>
  <si>
    <t>（t-1）年度</t>
    <rPh sb="5" eb="7">
      <t>ネンド</t>
    </rPh>
    <phoneticPr fontId="1"/>
  </si>
  <si>
    <t>選択年度</t>
    <rPh sb="0" eb="4">
      <t>センタクネンド</t>
    </rPh>
    <phoneticPr fontId="1"/>
  </si>
  <si>
    <t>年度</t>
    <rPh sb="0" eb="2">
      <t>ネンド</t>
    </rPh>
    <phoneticPr fontId="1"/>
  </si>
  <si>
    <t>平成23年度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</si>
  <si>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</si>
  <si>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</si>
  <si>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</si>
  <si>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</si>
  <si>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</si>
  <si>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</si>
  <si>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</si>
  <si>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令和元年度</t>
    <rPh sb="0" eb="2">
      <t>レイワ</t>
    </rPh>
    <rPh sb="2" eb="5">
      <t>ガンネンド</t>
    </rPh>
    <phoneticPr fontId="1"/>
  </si>
  <si>
    <t>令和２年度</t>
    <rPh sb="0" eb="2">
      <t>レイワ</t>
    </rPh>
    <rPh sb="3" eb="5">
      <t>ネンド</t>
    </rPh>
    <phoneticPr fontId="1"/>
  </si>
  <si>
    <t>令和３年度</t>
    <rPh sb="0" eb="2">
      <t>レイワ</t>
    </rPh>
    <rPh sb="3" eb="5">
      <t>ネンド</t>
    </rPh>
    <phoneticPr fontId="1"/>
  </si>
  <si>
    <t>令和４年度</t>
    <rPh sb="0" eb="2">
      <t>レイワ</t>
    </rPh>
    <rPh sb="3" eb="5">
      <t>ネンド</t>
    </rPh>
    <phoneticPr fontId="1"/>
  </si>
  <si>
    <t>令和５年度</t>
    <rPh sb="0" eb="2">
      <t>レイワ</t>
    </rPh>
    <rPh sb="3" eb="5">
      <t>ネンド</t>
    </rPh>
    <phoneticPr fontId="1"/>
  </si>
  <si>
    <t>令和６年度</t>
    <rPh sb="0" eb="2">
      <t>レイワ</t>
    </rPh>
    <rPh sb="3" eb="5">
      <t>ネンド</t>
    </rPh>
    <phoneticPr fontId="1"/>
  </si>
  <si>
    <t>令和７年度</t>
    <rPh sb="0" eb="2">
      <t>レイワ</t>
    </rPh>
    <rPh sb="3" eb="5">
      <t>ネンド</t>
    </rPh>
    <phoneticPr fontId="1"/>
  </si>
  <si>
    <t>令和８年度</t>
    <rPh sb="0" eb="2">
      <t>レイワ</t>
    </rPh>
    <rPh sb="3" eb="5">
      <t>ネンド</t>
    </rPh>
    <phoneticPr fontId="1"/>
  </si>
  <si>
    <t>令和９年度</t>
    <rPh sb="0" eb="2">
      <t>レイワ</t>
    </rPh>
    <rPh sb="3" eb="5">
      <t>ネンド</t>
    </rPh>
    <phoneticPr fontId="1"/>
  </si>
  <si>
    <t>令和10年度</t>
    <rPh sb="0" eb="2">
      <t>レイワ</t>
    </rPh>
    <rPh sb="4" eb="6">
      <t>ネンド</t>
    </rPh>
    <phoneticPr fontId="1"/>
  </si>
  <si>
    <t>令和11年度</t>
    <rPh sb="0" eb="2">
      <t>レイワ</t>
    </rPh>
    <rPh sb="4" eb="6">
      <t>ネンド</t>
    </rPh>
    <phoneticPr fontId="1"/>
  </si>
  <si>
    <t>令和12年度</t>
    <rPh sb="0" eb="2">
      <t>レイワ</t>
    </rPh>
    <rPh sb="4" eb="6">
      <t>ネンド</t>
    </rPh>
    <phoneticPr fontId="1"/>
  </si>
  <si>
    <t>令和13年度</t>
    <rPh sb="0" eb="2">
      <t>レイワ</t>
    </rPh>
    <rPh sb="4" eb="6">
      <t>ネンド</t>
    </rPh>
    <phoneticPr fontId="1"/>
  </si>
  <si>
    <t>令和14年度</t>
    <rPh sb="0" eb="2">
      <t>レイワ</t>
    </rPh>
    <rPh sb="4" eb="6">
      <t>ネンド</t>
    </rPh>
    <phoneticPr fontId="1"/>
  </si>
  <si>
    <t>令和15年度</t>
    <rPh sb="0" eb="2">
      <t>レイワ</t>
    </rPh>
    <rPh sb="4" eb="6">
      <t>ネンド</t>
    </rPh>
    <phoneticPr fontId="1"/>
  </si>
  <si>
    <t>H23</t>
    <phoneticPr fontId="1"/>
  </si>
  <si>
    <t>H24</t>
  </si>
  <si>
    <t>H25</t>
  </si>
  <si>
    <t>H26</t>
  </si>
  <si>
    <t>H27</t>
  </si>
  <si>
    <t>H28</t>
  </si>
  <si>
    <t>H29</t>
  </si>
  <si>
    <t>H30</t>
  </si>
  <si>
    <t>R1</t>
    <phoneticPr fontId="1"/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</si>
  <si>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</si>
  <si>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</si>
  <si>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</si>
  <si>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</si>
  <si>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</si>
  <si>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</si>
  <si>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</si>
  <si>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</si>
  <si>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</si>
  <si>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</si>
  <si>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</si>
  <si>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</si>
  <si>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</si>
  <si>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</si>
  <si>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「地域分析」シートで選択した年度↑</t>
    <rPh sb="1" eb="3">
      <t>チイキ</t>
    </rPh>
    <rPh sb="3" eb="5">
      <t>ブンセキ</t>
    </rPh>
    <rPh sb="10" eb="12">
      <t>センタク</t>
    </rPh>
    <rPh sb="14" eb="16">
      <t>ネンド</t>
    </rPh>
    <phoneticPr fontId="1"/>
  </si>
  <si>
    <t xml:space="preserve"> ← 「地域分析」シートで選択した市町村・地域名が自動で反映</t>
    <rPh sb="4" eb="8">
      <t>チイキブンセキ</t>
    </rPh>
    <rPh sb="13" eb="15">
      <t>センタク</t>
    </rPh>
    <rPh sb="17" eb="20">
      <t>シチョウソン</t>
    </rPh>
    <rPh sb="21" eb="24">
      <t>チイキメイ</t>
    </rPh>
    <rPh sb="25" eb="27">
      <t>ジドウ</t>
    </rPh>
    <rPh sb="28" eb="30">
      <t>ハンエイ</t>
    </rPh>
    <phoneticPr fontId="1"/>
  </si>
  <si>
    <t>対前年度増加率（％）</t>
    <rPh sb="0" eb="4">
      <t>タイゼンネンド</t>
    </rPh>
    <rPh sb="4" eb="6">
      <t>ゾウカ</t>
    </rPh>
    <rPh sb="6" eb="7">
      <t>リツ</t>
    </rPh>
    <phoneticPr fontId="1"/>
  </si>
  <si>
    <t>市町村民所得シート：行コード</t>
    <rPh sb="0" eb="6">
      <t>シチョウソンミンショトク</t>
    </rPh>
    <rPh sb="10" eb="11">
      <t>ギョウ</t>
    </rPh>
    <phoneticPr fontId="1"/>
  </si>
  <si>
    <t>市町村民所得シート：列コード</t>
    <rPh sb="0" eb="6">
      <t>シチョウソンミンショトク</t>
    </rPh>
    <rPh sb="10" eb="11">
      <t>レツ</t>
    </rPh>
    <phoneticPr fontId="1"/>
  </si>
  <si>
    <t>市町村民所得シート：行コード〔選択地域用〕</t>
    <rPh sb="0" eb="6">
      <t>シチョウソンミンショトク</t>
    </rPh>
    <rPh sb="10" eb="11">
      <t>ギョウ</t>
    </rPh>
    <rPh sb="15" eb="17">
      <t>センタク</t>
    </rPh>
    <rPh sb="17" eb="19">
      <t>チイキ</t>
    </rPh>
    <rPh sb="19" eb="20">
      <t>ヨウ</t>
    </rPh>
    <phoneticPr fontId="1"/>
  </si>
  <si>
    <t>民間法人企業</t>
    <rPh sb="0" eb="6">
      <t>ミンカンホウジンキギョウ</t>
    </rPh>
    <phoneticPr fontId="1"/>
  </si>
  <si>
    <t>市町村民所得（=1+2+3）</t>
    <rPh sb="0" eb="6">
      <t>シチョウソンミンショトク</t>
    </rPh>
    <phoneticPr fontId="1"/>
  </si>
  <si>
    <t>★構成比データ</t>
    <rPh sb="1" eb="4">
      <t>コウセイヒ</t>
    </rPh>
    <phoneticPr fontId="1"/>
  </si>
  <si>
    <t>雇用者報酬</t>
    <rPh sb="0" eb="5">
      <t>コヨウシャホウシュウ</t>
    </rPh>
    <phoneticPr fontId="1"/>
  </si>
  <si>
    <t>賃金・俸給</t>
    <rPh sb="0" eb="2">
      <t>チンギン</t>
    </rPh>
    <rPh sb="3" eb="5">
      <t>ホウキュウ</t>
    </rPh>
    <phoneticPr fontId="1"/>
  </si>
  <si>
    <t>雇主の社会負担</t>
    <rPh sb="0" eb="2">
      <t>ヤトイヌシ</t>
    </rPh>
    <rPh sb="3" eb="7">
      <t>シャカイフタン</t>
    </rPh>
    <phoneticPr fontId="1"/>
  </si>
  <si>
    <t>財産所得</t>
    <rPh sb="0" eb="4">
      <t>ザイサンショトク</t>
    </rPh>
    <phoneticPr fontId="1"/>
  </si>
  <si>
    <t>民間法人企業</t>
    <rPh sb="0" eb="2">
      <t>ミンカン</t>
    </rPh>
    <rPh sb="2" eb="6">
      <t>ホウジンキギョウ</t>
    </rPh>
    <phoneticPr fontId="1"/>
  </si>
  <si>
    <t>公的企業</t>
    <rPh sb="0" eb="4">
      <t>コウテキキギョウ</t>
    </rPh>
    <phoneticPr fontId="1"/>
  </si>
  <si>
    <t>個人企業</t>
    <rPh sb="0" eb="4">
      <t>コジンキギョウ</t>
    </rPh>
    <phoneticPr fontId="1"/>
  </si>
  <si>
    <t>市町村民所得</t>
    <rPh sb="0" eb="6">
      <t>シチョウソンミンショトク</t>
    </rPh>
    <phoneticPr fontId="1"/>
  </si>
  <si>
    <t>★三要素別構成比</t>
    <rPh sb="1" eb="2">
      <t>ミ</t>
    </rPh>
    <rPh sb="2" eb="4">
      <t>ヨウソ</t>
    </rPh>
    <rPh sb="4" eb="5">
      <t>ベツ</t>
    </rPh>
    <rPh sb="5" eb="8">
      <t>コウセイヒ</t>
    </rPh>
    <phoneticPr fontId="1"/>
  </si>
  <si>
    <t>企業所得</t>
    <rPh sb="0" eb="4">
      <t>キギョウショトク</t>
    </rPh>
    <phoneticPr fontId="1"/>
  </si>
  <si>
    <t>〔比較用の参考値〕【固定】</t>
    <rPh sb="1" eb="4">
      <t>ヒカクヨウ</t>
    </rPh>
    <rPh sb="5" eb="8">
      <t>サンコウチ</t>
    </rPh>
    <rPh sb="10" eb="12">
      <t>コテイ</t>
    </rPh>
    <phoneticPr fontId="1"/>
  </si>
  <si>
    <t>地域比較用〔各地域の市町村民所得〕</t>
    <rPh sb="0" eb="5">
      <t>チイキヒカクヨウ</t>
    </rPh>
    <rPh sb="6" eb="9">
      <t>カクチイキ</t>
    </rPh>
    <rPh sb="10" eb="16">
      <t>シチョウソンミンショトク</t>
    </rPh>
    <phoneticPr fontId="1"/>
  </si>
  <si>
    <t xml:space="preserve">vlookup計算用の列番号 → </t>
    <rPh sb="7" eb="10">
      <t>ケイサンヨウ</t>
    </rPh>
    <rPh sb="11" eb="14">
      <t>レツバンゴウ</t>
    </rPh>
    <phoneticPr fontId="1"/>
  </si>
  <si>
    <t>★県計に対する割合（シェア）データ（参考値の構成比）</t>
    <rPh sb="1" eb="2">
      <t>ケン</t>
    </rPh>
    <rPh sb="2" eb="3">
      <t>ケイ</t>
    </rPh>
    <rPh sb="4" eb="5">
      <t>タイ</t>
    </rPh>
    <rPh sb="7" eb="9">
      <t>ワリアイ</t>
    </rPh>
    <rPh sb="18" eb="21">
      <t>サンコウチ</t>
    </rPh>
    <rPh sb="22" eb="25">
      <t>コウセイヒ</t>
    </rPh>
    <phoneticPr fontId="1"/>
  </si>
  <si>
    <t>○　県経済に占めるシェア</t>
    <rPh sb="2" eb="5">
      <t>ケンケイザイ</t>
    </rPh>
    <rPh sb="6" eb="7">
      <t>シ</t>
    </rPh>
    <phoneticPr fontId="1"/>
  </si>
  <si>
    <t>県民所得</t>
    <rPh sb="0" eb="4">
      <t>ケンミンショトク</t>
    </rPh>
    <phoneticPr fontId="1"/>
  </si>
  <si>
    <t>分析地域の市町村民所得</t>
    <rPh sb="0" eb="4">
      <t>ブンセキチイキ</t>
    </rPh>
    <rPh sb="5" eb="11">
      <t>シチョウソンミンショトク</t>
    </rPh>
    <phoneticPr fontId="1"/>
  </si>
  <si>
    <t>その他</t>
    <rPh sb="2" eb="3">
      <t>タ</t>
    </rPh>
    <phoneticPr fontId="1"/>
  </si>
  <si>
    <t>○　地域経済に占めるシェア</t>
    <rPh sb="2" eb="4">
      <t>チイキ</t>
    </rPh>
    <rPh sb="4" eb="6">
      <t>ケイザイ</t>
    </rPh>
    <rPh sb="7" eb="8">
      <t>シ</t>
    </rPh>
    <phoneticPr fontId="1"/>
  </si>
  <si>
    <t xml:space="preserve"> ↓ vlookup計算用の列番号</t>
    <rPh sb="10" eb="13">
      <t>ケイサンヨウ</t>
    </rPh>
    <rPh sb="14" eb="17">
      <t>レツバンゴウ</t>
    </rPh>
    <phoneticPr fontId="1"/>
  </si>
  <si>
    <t>★対前年度増加率データ</t>
    <rPh sb="1" eb="5">
      <t>タイゼンネンド</t>
    </rPh>
    <rPh sb="5" eb="8">
      <t>ゾウカリツ</t>
    </rPh>
    <phoneticPr fontId="1"/>
  </si>
  <si>
    <t>民間法人企業</t>
    <rPh sb="0" eb="2">
      <t>ミンカン</t>
    </rPh>
    <rPh sb="2" eb="4">
      <t>ホウジン</t>
    </rPh>
    <rPh sb="4" eb="6">
      <t>キギョウ</t>
    </rPh>
    <phoneticPr fontId="1"/>
  </si>
  <si>
    <t>参照シート名</t>
    <rPh sb="0" eb="2">
      <t>サンショウ</t>
    </rPh>
    <rPh sb="5" eb="6">
      <t>メイ</t>
    </rPh>
    <phoneticPr fontId="1"/>
  </si>
  <si>
    <t>L</t>
    <phoneticPr fontId="1"/>
  </si>
  <si>
    <t>M</t>
    <phoneticPr fontId="1"/>
  </si>
  <si>
    <t>N</t>
    <phoneticPr fontId="1"/>
  </si>
  <si>
    <t>H23</t>
    <phoneticPr fontId="1"/>
  </si>
  <si>
    <t>R1</t>
    <phoneticPr fontId="1"/>
  </si>
  <si>
    <t>〔１人当たり市町村民所得比較用〕</t>
    <rPh sb="2" eb="3">
      <t>ヒト</t>
    </rPh>
    <rPh sb="3" eb="4">
      <t>ア</t>
    </rPh>
    <rPh sb="6" eb="12">
      <t>シチョウソンミンショトク</t>
    </rPh>
    <rPh sb="12" eb="15">
      <t>ヒカクヨウ</t>
    </rPh>
    <phoneticPr fontId="1"/>
  </si>
  <si>
    <t>所得水準（県＝100）</t>
    <rPh sb="0" eb="4">
      <t>ショトクスイジュン</t>
    </rPh>
    <rPh sb="5" eb="6">
      <t>ケン</t>
    </rPh>
    <phoneticPr fontId="1"/>
  </si>
  <si>
    <t>県　　計の対前年度増加率</t>
    <rPh sb="0" eb="1">
      <t>ケン</t>
    </rPh>
    <rPh sb="3" eb="4">
      <t>ケイ</t>
    </rPh>
    <rPh sb="5" eb="12">
      <t>タイゼンネンドゾウカリツ</t>
    </rPh>
    <phoneticPr fontId="1"/>
  </si>
  <si>
    <t>-</t>
    <phoneticPr fontId="1"/>
  </si>
  <si>
    <t>（参考）１人当たり市町村民所得</t>
    <rPh sb="1" eb="3">
      <t>サンコウ</t>
    </rPh>
    <rPh sb="5" eb="6">
      <t>ヒト</t>
    </rPh>
    <rPh sb="6" eb="7">
      <t>ア</t>
    </rPh>
    <rPh sb="9" eb="15">
      <t>シチョウソンミンショトク</t>
    </rPh>
    <phoneticPr fontId="1"/>
  </si>
  <si>
    <t>　県 平 均</t>
    <rPh sb="1" eb="2">
      <t>ケン</t>
    </rPh>
    <rPh sb="3" eb="4">
      <t>ヒラ</t>
    </rPh>
    <rPh sb="5" eb="6">
      <t>ヒトシ</t>
    </rPh>
    <phoneticPr fontId="1"/>
  </si>
  <si>
    <t>　所得水準（県＝100）</t>
    <rPh sb="1" eb="3">
      <t>ショトク</t>
    </rPh>
    <rPh sb="3" eb="5">
      <t>スイジュン</t>
    </rPh>
    <rPh sb="6" eb="7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</si>
</sst>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#,##0.0;&quot;▲ &quot;#,##0.0"/>
    <numFmt numFmtId="178" formatCode="0.0%"/>
    <numFmt numFmtId="179" formatCode="#,##0.0;[Red]\-#,##0.0"/>
  </numFmts>
  <fonts count="18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游ゴシック"/>
      <family val="2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sz val="10"/>
      <color rgb="FF008000"/>
      <name val="ＭＳ ゴシック"/>
      <family val="3"/>
      <charset val="128"/>
    </font>
    <font>
      <b/>
      <sz val="10"/>
      <color rgb="FF0000FF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u/>
      <sz val="10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rgb="FF0000FF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89999084444715716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23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38" fontId="5" fillId="3" borderId="0" xfId="1" applyFont="1" applyFill="1" applyBorder="1">
      <alignment vertical="center"/>
    </xf>
    <xf numFmtId="38" fontId="5" fillId="3" borderId="11" xfId="1" applyFont="1" applyFill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5" fillId="0" borderId="15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quotePrefix="1" applyFont="1" applyBorder="1" applyAlignment="1">
      <alignment horizontal="right" vertical="center"/>
    </xf>
    <xf numFmtId="0" fontId="5" fillId="0" borderId="16" xfId="0" quotePrefix="1" applyFont="1" applyBorder="1" applyAlignment="1">
      <alignment horizontal="right" vertical="center"/>
    </xf>
    <xf numFmtId="0" fontId="5" fillId="0" borderId="15" xfId="0" quotePrefix="1" applyFont="1" applyBorder="1" applyAlignment="1">
      <alignment horizontal="right" vertical="center"/>
    </xf>
    <xf numFmtId="0" fontId="5" fillId="0" borderId="7" xfId="0" quotePrefix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76" fontId="5" fillId="3" borderId="0" xfId="1" applyNumberFormat="1" applyFont="1" applyFill="1" applyBorder="1">
      <alignment vertical="center"/>
    </xf>
    <xf numFmtId="176" fontId="5" fillId="3" borderId="11" xfId="1" applyNumberFormat="1" applyFont="1" applyFill="1" applyBorder="1">
      <alignment vertical="center"/>
    </xf>
    <xf numFmtId="176" fontId="5" fillId="3" borderId="17" xfId="1" applyNumberFormat="1" applyFont="1" applyFill="1" applyBorder="1">
      <alignment vertical="center"/>
    </xf>
    <xf numFmtId="176" fontId="5" fillId="3" borderId="5" xfId="1" applyNumberFormat="1" applyFont="1" applyFill="1" applyBorder="1">
      <alignment vertical="center"/>
    </xf>
    <xf numFmtId="176" fontId="5" fillId="3" borderId="14" xfId="1" applyNumberFormat="1" applyFont="1" applyFill="1" applyBorder="1">
      <alignment vertical="center"/>
    </xf>
    <xf numFmtId="176" fontId="5" fillId="3" borderId="6" xfId="1" applyNumberFormat="1" applyFont="1" applyFill="1" applyBorder="1">
      <alignment vertical="center"/>
    </xf>
    <xf numFmtId="176" fontId="5" fillId="3" borderId="8" xfId="1" applyNumberFormat="1" applyFont="1" applyFill="1" applyBorder="1">
      <alignment vertical="center"/>
    </xf>
    <xf numFmtId="176" fontId="5" fillId="3" borderId="9" xfId="1" applyNumberFormat="1" applyFont="1" applyFill="1" applyBorder="1">
      <alignment vertical="center"/>
    </xf>
    <xf numFmtId="176" fontId="6" fillId="3" borderId="0" xfId="1" applyNumberFormat="1" applyFont="1" applyFill="1" applyBorder="1">
      <alignment vertical="center"/>
    </xf>
    <xf numFmtId="176" fontId="6" fillId="3" borderId="11" xfId="1" applyNumberFormat="1" applyFont="1" applyFill="1" applyBorder="1">
      <alignment vertical="center"/>
    </xf>
    <xf numFmtId="176" fontId="6" fillId="3" borderId="17" xfId="1" applyNumberFormat="1" applyFont="1" applyFill="1" applyBorder="1">
      <alignment vertical="center"/>
    </xf>
    <xf numFmtId="176" fontId="6" fillId="3" borderId="5" xfId="1" applyNumberFormat="1" applyFont="1" applyFill="1" applyBorder="1">
      <alignment vertical="center"/>
    </xf>
    <xf numFmtId="176" fontId="6" fillId="3" borderId="14" xfId="1" applyNumberFormat="1" applyFont="1" applyFill="1" applyBorder="1">
      <alignment vertical="center"/>
    </xf>
    <xf numFmtId="176" fontId="6" fillId="3" borderId="6" xfId="1" applyNumberFormat="1" applyFont="1" applyFill="1" applyBorder="1">
      <alignment vertical="center"/>
    </xf>
    <xf numFmtId="176" fontId="6" fillId="3" borderId="8" xfId="1" applyNumberFormat="1" applyFont="1" applyFill="1" applyBorder="1">
      <alignment vertical="center"/>
    </xf>
    <xf numFmtId="176" fontId="6" fillId="3" borderId="9" xfId="1" applyNumberFormat="1" applyFont="1" applyFill="1" applyBorder="1">
      <alignment vertical="center"/>
    </xf>
    <xf numFmtId="176" fontId="6" fillId="3" borderId="0" xfId="1" applyNumberFormat="1" applyFont="1" applyFill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176" fontId="5" fillId="3" borderId="10" xfId="1" applyNumberFormat="1" applyFont="1" applyFill="1" applyBorder="1">
      <alignment vertical="center"/>
    </xf>
    <xf numFmtId="176" fontId="6" fillId="3" borderId="11" xfId="1" applyNumberFormat="1" applyFont="1" applyFill="1" applyBorder="1" applyAlignment="1">
      <alignment horizontal="right" vertical="center"/>
    </xf>
    <xf numFmtId="176" fontId="6" fillId="3" borderId="17" xfId="1" applyNumberFormat="1" applyFont="1" applyFill="1" applyBorder="1" applyAlignment="1">
      <alignment horizontal="right" vertical="center"/>
    </xf>
    <xf numFmtId="176" fontId="6" fillId="3" borderId="5" xfId="1" applyNumberFormat="1" applyFont="1" applyFill="1" applyBorder="1" applyAlignment="1">
      <alignment horizontal="right" vertical="center"/>
    </xf>
    <xf numFmtId="176" fontId="6" fillId="3" borderId="14" xfId="1" applyNumberFormat="1" applyFont="1" applyFill="1" applyBorder="1" applyAlignment="1">
      <alignment horizontal="right" vertical="center"/>
    </xf>
    <xf numFmtId="176" fontId="6" fillId="3" borderId="6" xfId="1" applyNumberFormat="1" applyFont="1" applyFill="1" applyBorder="1" applyAlignment="1">
      <alignment horizontal="right" vertical="center"/>
    </xf>
    <xf numFmtId="176" fontId="6" fillId="3" borderId="8" xfId="1" applyNumberFormat="1" applyFont="1" applyFill="1" applyBorder="1" applyAlignment="1">
      <alignment horizontal="right" vertical="center"/>
    </xf>
    <xf numFmtId="176" fontId="6" fillId="3" borderId="9" xfId="1" applyNumberFormat="1" applyFont="1" applyFill="1" applyBorder="1" applyAlignment="1">
      <alignment horizontal="right" vertical="center"/>
    </xf>
    <xf numFmtId="177" fontId="6" fillId="3" borderId="0" xfId="1" applyNumberFormat="1" applyFont="1" applyFill="1" applyBorder="1" applyAlignment="1">
      <alignment horizontal="right" vertical="center"/>
    </xf>
    <xf numFmtId="177" fontId="6" fillId="3" borderId="11" xfId="1" applyNumberFormat="1" applyFont="1" applyFill="1" applyBorder="1" applyAlignment="1">
      <alignment horizontal="right" vertical="center"/>
    </xf>
    <xf numFmtId="177" fontId="6" fillId="3" borderId="17" xfId="1" applyNumberFormat="1" applyFont="1" applyFill="1" applyBorder="1" applyAlignment="1">
      <alignment horizontal="right" vertical="center"/>
    </xf>
    <xf numFmtId="177" fontId="6" fillId="3" borderId="5" xfId="1" applyNumberFormat="1" applyFont="1" applyFill="1" applyBorder="1" applyAlignment="1">
      <alignment horizontal="right" vertical="center"/>
    </xf>
    <xf numFmtId="177" fontId="6" fillId="3" borderId="14" xfId="1" applyNumberFormat="1" applyFont="1" applyFill="1" applyBorder="1" applyAlignment="1">
      <alignment horizontal="right" vertical="center"/>
    </xf>
    <xf numFmtId="177" fontId="6" fillId="3" borderId="6" xfId="1" applyNumberFormat="1" applyFont="1" applyFill="1" applyBorder="1" applyAlignment="1">
      <alignment horizontal="right" vertical="center"/>
    </xf>
    <xf numFmtId="177" fontId="6" fillId="3" borderId="8" xfId="1" applyNumberFormat="1" applyFont="1" applyFill="1" applyBorder="1" applyAlignment="1">
      <alignment horizontal="right" vertical="center"/>
    </xf>
    <xf numFmtId="177" fontId="6" fillId="3" borderId="9" xfId="1" applyNumberFormat="1" applyFont="1" applyFill="1" applyBorder="1" applyAlignment="1">
      <alignment horizontal="right" vertical="center"/>
    </xf>
    <xf numFmtId="0" fontId="7" fillId="0" borderId="1" xfId="0" applyFont="1" applyBorder="1">
      <alignment vertical="center"/>
    </xf>
    <xf numFmtId="0" fontId="10" fillId="0" borderId="0" xfId="0" applyFont="1">
      <alignment vertical="center"/>
    </xf>
    <xf numFmtId="0" fontId="5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3" borderId="2" xfId="0" applyFont="1" applyFill="1" applyBorder="1">
      <alignment vertical="center"/>
    </xf>
    <xf numFmtId="0" fontId="6" fillId="0" borderId="2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5" fillId="3" borderId="4" xfId="0" applyFont="1" applyFill="1" applyBorder="1">
      <alignment vertical="center"/>
    </xf>
    <xf numFmtId="0" fontId="5" fillId="3" borderId="18" xfId="0" applyFont="1" applyFill="1" applyBorder="1">
      <alignment vertical="center"/>
    </xf>
    <xf numFmtId="0" fontId="5" fillId="3" borderId="19" xfId="0" applyFont="1" applyFill="1" applyBorder="1">
      <alignment vertical="center"/>
    </xf>
    <xf numFmtId="0" fontId="6" fillId="0" borderId="4" xfId="0" applyFont="1" applyBorder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20" xfId="0" applyFont="1" applyBorder="1">
      <alignment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4" xfId="0" applyFont="1" applyBorder="1">
      <alignment vertical="center"/>
    </xf>
    <xf numFmtId="0" fontId="6" fillId="0" borderId="6" xfId="0" applyFont="1" applyBorder="1">
      <alignment vertical="center"/>
    </xf>
    <xf numFmtId="0" fontId="5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0" borderId="9" xfId="0" applyFont="1" applyBorder="1">
      <alignment vertical="center"/>
    </xf>
    <xf numFmtId="177" fontId="6" fillId="0" borderId="0" xfId="1" applyNumberFormat="1" applyFont="1" applyBorder="1">
      <alignment vertical="center"/>
    </xf>
    <xf numFmtId="177" fontId="6" fillId="0" borderId="11" xfId="1" applyNumberFormat="1" applyFont="1" applyBorder="1">
      <alignment vertical="center"/>
    </xf>
    <xf numFmtId="177" fontId="6" fillId="0" borderId="17" xfId="1" applyNumberFormat="1" applyFont="1" applyBorder="1">
      <alignment vertical="center"/>
    </xf>
    <xf numFmtId="177" fontId="6" fillId="0" borderId="5" xfId="1" applyNumberFormat="1" applyFont="1" applyBorder="1">
      <alignment vertical="center"/>
    </xf>
    <xf numFmtId="0" fontId="5" fillId="4" borderId="17" xfId="0" applyFont="1" applyFill="1" applyBorder="1">
      <alignment vertical="center"/>
    </xf>
    <xf numFmtId="0" fontId="5" fillId="4" borderId="0" xfId="0" applyFont="1" applyFill="1">
      <alignment vertical="center"/>
    </xf>
    <xf numFmtId="0" fontId="8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4" fillId="0" borderId="15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6" xfId="0" applyFont="1" applyBorder="1">
      <alignment vertical="center"/>
    </xf>
    <xf numFmtId="0" fontId="5" fillId="0" borderId="13" xfId="0" quotePrefix="1" applyFont="1" applyBorder="1" applyAlignment="1">
      <alignment horizontal="right" vertical="center"/>
    </xf>
    <xf numFmtId="177" fontId="6" fillId="0" borderId="23" xfId="1" applyNumberFormat="1" applyFont="1" applyBorder="1">
      <alignment vertical="center"/>
    </xf>
    <xf numFmtId="177" fontId="6" fillId="0" borderId="24" xfId="1" applyNumberFormat="1" applyFont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20" xfId="0" applyFont="1" applyFill="1" applyBorder="1">
      <alignment vertical="center"/>
    </xf>
    <xf numFmtId="0" fontId="6" fillId="4" borderId="21" xfId="0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176" fontId="7" fillId="0" borderId="0" xfId="1" applyNumberFormat="1" applyFont="1" applyBorder="1">
      <alignment vertical="center"/>
    </xf>
    <xf numFmtId="176" fontId="7" fillId="0" borderId="11" xfId="1" applyNumberFormat="1" applyFont="1" applyBorder="1">
      <alignment vertical="center"/>
    </xf>
    <xf numFmtId="176" fontId="7" fillId="0" borderId="23" xfId="1" applyNumberFormat="1" applyFont="1" applyBorder="1">
      <alignment vertical="center"/>
    </xf>
    <xf numFmtId="176" fontId="7" fillId="0" borderId="24" xfId="1" applyNumberFormat="1" applyFont="1" applyBorder="1">
      <alignment vertical="center"/>
    </xf>
    <xf numFmtId="0" fontId="11" fillId="0" borderId="0" xfId="0" applyFont="1">
      <alignment vertical="center"/>
    </xf>
    <xf numFmtId="177" fontId="6" fillId="0" borderId="6" xfId="0" applyNumberFormat="1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6" xfId="0" applyFont="1" applyBorder="1">
      <alignment vertical="center"/>
    </xf>
    <xf numFmtId="0" fontId="6" fillId="0" borderId="23" xfId="0" applyFont="1" applyBorder="1">
      <alignment vertical="center"/>
    </xf>
    <xf numFmtId="0" fontId="5" fillId="0" borderId="17" xfId="0" applyFont="1" applyBorder="1">
      <alignment vertical="center"/>
    </xf>
    <xf numFmtId="0" fontId="11" fillId="3" borderId="7" xfId="0" applyFont="1" applyFill="1" applyBorder="1">
      <alignment vertical="center"/>
    </xf>
    <xf numFmtId="38" fontId="6" fillId="0" borderId="11" xfId="1" applyFont="1" applyBorder="1">
      <alignment vertical="center"/>
    </xf>
    <xf numFmtId="0" fontId="5" fillId="0" borderId="14" xfId="0" applyFont="1" applyBorder="1">
      <alignment vertical="center"/>
    </xf>
    <xf numFmtId="177" fontId="6" fillId="0" borderId="0" xfId="1" applyNumberFormat="1" applyFont="1">
      <alignment vertical="center"/>
    </xf>
    <xf numFmtId="38" fontId="6" fillId="0" borderId="5" xfId="1" applyFont="1" applyBorder="1">
      <alignment vertical="center"/>
    </xf>
    <xf numFmtId="176" fontId="6" fillId="0" borderId="17" xfId="1" applyNumberFormat="1" applyFont="1" applyBorder="1">
      <alignment vertical="center"/>
    </xf>
    <xf numFmtId="176" fontId="6" fillId="0" borderId="5" xfId="1" applyNumberFormat="1" applyFont="1" applyBorder="1">
      <alignment vertical="center"/>
    </xf>
    <xf numFmtId="176" fontId="6" fillId="0" borderId="0" xfId="1" applyNumberFormat="1" applyFont="1" applyBorder="1">
      <alignment vertical="center"/>
    </xf>
    <xf numFmtId="176" fontId="6" fillId="0" borderId="11" xfId="1" applyNumberFormat="1" applyFont="1" applyBorder="1">
      <alignment vertical="center"/>
    </xf>
    <xf numFmtId="176" fontId="6" fillId="0" borderId="23" xfId="1" applyNumberFormat="1" applyFont="1" applyBorder="1">
      <alignment vertical="center"/>
    </xf>
    <xf numFmtId="176" fontId="6" fillId="0" borderId="24" xfId="1" applyNumberFormat="1" applyFont="1" applyBorder="1">
      <alignment vertical="center"/>
    </xf>
    <xf numFmtId="176" fontId="6" fillId="0" borderId="17" xfId="1" applyNumberFormat="1" applyFont="1" applyFill="1" applyBorder="1">
      <alignment vertical="center"/>
    </xf>
    <xf numFmtId="176" fontId="6" fillId="0" borderId="0" xfId="1" applyNumberFormat="1" applyFont="1" applyFill="1">
      <alignment vertical="center"/>
    </xf>
    <xf numFmtId="176" fontId="6" fillId="0" borderId="23" xfId="1" applyNumberFormat="1" applyFont="1" applyFill="1" applyBorder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5" fillId="0" borderId="32" xfId="0" applyFont="1" applyBorder="1">
      <alignment vertical="center"/>
    </xf>
    <xf numFmtId="176" fontId="6" fillId="0" borderId="32" xfId="1" applyNumberFormat="1" applyFont="1" applyBorder="1">
      <alignment vertical="center"/>
    </xf>
    <xf numFmtId="0" fontId="5" fillId="0" borderId="33" xfId="0" applyFont="1" applyBorder="1">
      <alignment vertical="center"/>
    </xf>
    <xf numFmtId="176" fontId="6" fillId="0" borderId="34" xfId="1" applyNumberFormat="1" applyFont="1" applyBorder="1">
      <alignment vertical="center"/>
    </xf>
    <xf numFmtId="176" fontId="6" fillId="0" borderId="14" xfId="1" applyNumberFormat="1" applyFont="1" applyBorder="1">
      <alignment vertical="center"/>
    </xf>
    <xf numFmtId="176" fontId="6" fillId="0" borderId="6" xfId="1" applyNumberFormat="1" applyFont="1" applyBorder="1">
      <alignment vertical="center"/>
    </xf>
    <xf numFmtId="177" fontId="6" fillId="0" borderId="5" xfId="0" applyNumberFormat="1" applyFont="1" applyBorder="1">
      <alignment vertical="center"/>
    </xf>
    <xf numFmtId="177" fontId="6" fillId="0" borderId="11" xfId="0" applyNumberFormat="1" applyFont="1" applyBorder="1">
      <alignment vertical="center"/>
    </xf>
    <xf numFmtId="177" fontId="6" fillId="0" borderId="15" xfId="1" applyNumberFormat="1" applyFont="1" applyBorder="1">
      <alignment vertical="center"/>
    </xf>
    <xf numFmtId="177" fontId="6" fillId="0" borderId="10" xfId="1" applyNumberFormat="1" applyFont="1" applyBorder="1">
      <alignment vertical="center"/>
    </xf>
    <xf numFmtId="177" fontId="6" fillId="0" borderId="16" xfId="1" applyNumberFormat="1" applyFont="1" applyBorder="1">
      <alignment vertical="center"/>
    </xf>
    <xf numFmtId="0" fontId="6" fillId="0" borderId="10" xfId="0" applyFont="1" applyBorder="1">
      <alignment vertical="center"/>
    </xf>
    <xf numFmtId="178" fontId="6" fillId="0" borderId="11" xfId="2" applyNumberFormat="1" applyFont="1" applyBorder="1">
      <alignment vertical="center"/>
    </xf>
    <xf numFmtId="178" fontId="6" fillId="0" borderId="6" xfId="2" applyNumberFormat="1" applyFont="1" applyBorder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15" xfId="0" applyFont="1" applyBorder="1">
      <alignment vertical="center"/>
    </xf>
    <xf numFmtId="178" fontId="5" fillId="0" borderId="11" xfId="2" applyNumberFormat="1" applyFont="1" applyBorder="1">
      <alignment vertical="center"/>
    </xf>
    <xf numFmtId="178" fontId="5" fillId="0" borderId="6" xfId="2" applyNumberFormat="1" applyFont="1" applyBorder="1">
      <alignment vertical="center"/>
    </xf>
    <xf numFmtId="0" fontId="8" fillId="0" borderId="15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6" xfId="0" applyFont="1" applyBorder="1">
      <alignment vertical="center"/>
    </xf>
    <xf numFmtId="38" fontId="5" fillId="3" borderId="17" xfId="1" applyFont="1" applyFill="1" applyBorder="1">
      <alignment vertical="center"/>
    </xf>
    <xf numFmtId="38" fontId="5" fillId="3" borderId="5" xfId="1" applyFont="1" applyFill="1" applyBorder="1">
      <alignment vertical="center"/>
    </xf>
    <xf numFmtId="38" fontId="5" fillId="3" borderId="14" xfId="1" applyFont="1" applyFill="1" applyBorder="1">
      <alignment vertical="center"/>
    </xf>
    <xf numFmtId="38" fontId="5" fillId="3" borderId="6" xfId="1" applyFont="1" applyFill="1" applyBorder="1">
      <alignment vertical="center"/>
    </xf>
    <xf numFmtId="38" fontId="5" fillId="3" borderId="15" xfId="1" applyFont="1" applyFill="1" applyBorder="1">
      <alignment vertical="center"/>
    </xf>
    <xf numFmtId="38" fontId="5" fillId="3" borderId="10" xfId="1" applyFont="1" applyFill="1" applyBorder="1">
      <alignment vertical="center"/>
    </xf>
    <xf numFmtId="38" fontId="5" fillId="3" borderId="16" xfId="1" applyFont="1" applyFill="1" applyBorder="1">
      <alignment vertical="center"/>
    </xf>
    <xf numFmtId="0" fontId="7" fillId="0" borderId="0" xfId="0" applyFo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9" fillId="3" borderId="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9" fillId="3" borderId="4" xfId="0" applyFont="1" applyFill="1" applyBorder="1" applyAlignment="1">
      <alignment horizontal="center" vertical="center"/>
    </xf>
    <xf numFmtId="38" fontId="6" fillId="0" borderId="0" xfId="1" applyFont="1" applyBorder="1">
      <alignment vertical="center"/>
    </xf>
    <xf numFmtId="177" fontId="6" fillId="0" borderId="14" xfId="1" applyNumberFormat="1" applyFont="1" applyBorder="1">
      <alignment vertical="center"/>
    </xf>
    <xf numFmtId="177" fontId="6" fillId="0" borderId="6" xfId="1" applyNumberFormat="1" applyFont="1" applyBorder="1">
      <alignment vertical="center"/>
    </xf>
    <xf numFmtId="0" fontId="6" fillId="0" borderId="11" xfId="0" applyFont="1" applyBorder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17" fillId="0" borderId="0" xfId="0" applyFont="1">
      <alignment vertical="center"/>
    </xf>
    <xf numFmtId="0" fontId="2" fillId="3" borderId="2" xfId="0" applyFont="1" applyFill="1" applyBorder="1">
      <alignment vertical="center"/>
    </xf>
    <xf numFmtId="0" fontId="15" fillId="0" borderId="15" xfId="0" applyFont="1" applyBorder="1" applyAlignment="1">
      <alignment horizontal="center" vertical="center"/>
    </xf>
    <xf numFmtId="0" fontId="15" fillId="0" borderId="2" xfId="0" applyFont="1" applyBorder="1">
      <alignment vertical="center"/>
    </xf>
    <xf numFmtId="0" fontId="15" fillId="0" borderId="1" xfId="0" applyFont="1" applyBorder="1" applyAlignment="1">
      <alignment horizontal="centerContinuous" vertical="center"/>
    </xf>
    <xf numFmtId="0" fontId="15" fillId="0" borderId="7" xfId="0" applyFont="1" applyBorder="1" applyAlignment="1">
      <alignment horizontal="centerContinuous" vertical="center"/>
    </xf>
    <xf numFmtId="0" fontId="15" fillId="0" borderId="9" xfId="0" applyFont="1" applyBorder="1" applyAlignment="1">
      <alignment horizontal="centerContinuous" vertical="center"/>
    </xf>
    <xf numFmtId="0" fontId="15" fillId="0" borderId="16" xfId="0" applyFont="1" applyBorder="1" applyAlignment="1">
      <alignment horizontal="center" vertical="center"/>
    </xf>
    <xf numFmtId="0" fontId="15" fillId="0" borderId="4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>
      <alignment vertical="center"/>
    </xf>
    <xf numFmtId="176" fontId="15" fillId="5" borderId="1" xfId="1" applyNumberFormat="1" applyFont="1" applyFill="1" applyBorder="1" applyAlignment="1">
      <alignment horizontal="right" vertical="center"/>
    </xf>
    <xf numFmtId="177" fontId="15" fillId="5" borderId="1" xfId="1" applyNumberFormat="1" applyFont="1" applyFill="1" applyBorder="1" applyAlignment="1">
      <alignment horizontal="right" vertical="center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>
      <alignment vertical="center"/>
    </xf>
    <xf numFmtId="176" fontId="15" fillId="0" borderId="3" xfId="1" applyNumberFormat="1" applyFont="1" applyBorder="1" applyAlignment="1">
      <alignment horizontal="right" vertical="center"/>
    </xf>
    <xf numFmtId="177" fontId="15" fillId="0" borderId="3" xfId="1" applyNumberFormat="1" applyFont="1" applyBorder="1" applyAlignment="1">
      <alignment horizontal="right" vertical="center"/>
    </xf>
    <xf numFmtId="0" fontId="15" fillId="5" borderId="12" xfId="0" applyFont="1" applyFill="1" applyBorder="1" applyAlignment="1">
      <alignment horizontal="center" vertical="center"/>
    </xf>
    <xf numFmtId="0" fontId="15" fillId="5" borderId="12" xfId="0" applyFont="1" applyFill="1" applyBorder="1">
      <alignment vertical="center"/>
    </xf>
    <xf numFmtId="176" fontId="15" fillId="5" borderId="12" xfId="1" applyNumberFormat="1" applyFont="1" applyFill="1" applyBorder="1" applyAlignment="1">
      <alignment horizontal="right" vertical="center"/>
    </xf>
    <xf numFmtId="177" fontId="15" fillId="5" borderId="12" xfId="1" applyNumberFormat="1" applyFont="1" applyFill="1" applyBorder="1" applyAlignment="1">
      <alignment horizontal="right" vertical="center"/>
    </xf>
    <xf numFmtId="38" fontId="15" fillId="0" borderId="3" xfId="1" applyFont="1" applyBorder="1">
      <alignment vertical="center"/>
    </xf>
    <xf numFmtId="179" fontId="15" fillId="0" borderId="4" xfId="1" applyNumberFormat="1" applyFont="1" applyBorder="1">
      <alignment vertical="center"/>
    </xf>
    <xf numFmtId="0" fontId="15" fillId="0" borderId="11" xfId="0" applyFont="1" applyBorder="1">
      <alignment vertical="center"/>
    </xf>
    <xf numFmtId="0" fontId="15" fillId="0" borderId="6" xfId="0" applyFont="1" applyBorder="1">
      <alignment vertical="center"/>
    </xf>
    <xf numFmtId="0" fontId="5" fillId="0" borderId="4" xfId="0" applyFont="1" applyBorder="1" applyAlignment="1">
      <alignment horizontal="right" vertical="center"/>
    </xf>
    <xf numFmtId="0" fontId="15" fillId="0" borderId="5" xfId="0" applyFont="1" applyBorder="1">
      <alignment vertical="center"/>
    </xf>
    <xf numFmtId="38" fontId="15" fillId="0" borderId="2" xfId="1" applyFont="1" applyBorder="1">
      <alignment vertical="center"/>
    </xf>
    <xf numFmtId="177" fontId="15" fillId="0" borderId="2" xfId="1" applyNumberFormat="1" applyFont="1" applyBorder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3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66CCFF"/>
      <color rgb="FFB4EBFA"/>
      <color rgb="FF0041FF"/>
      <color rgb="FFFF4B00"/>
      <color rgb="FFBFE4FF"/>
      <color rgb="FFFFCABF"/>
      <color rgb="FFFF6E00"/>
      <color rgb="FF03AF7A"/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400"/>
              <a:t>市町村民所得・対前年度増加率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75901512810223"/>
          <c:y val="0.1341841579909567"/>
          <c:w val="0.7606251195012963"/>
          <c:h val="0.721294510322128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地域分析BD!$B$8</c:f>
              <c:strCache>
                <c:ptCount val="1"/>
                <c:pt idx="0">
                  <c:v>雇用者報酬</c:v>
                </c:pt>
              </c:strCache>
            </c:strRef>
          </c:tx>
          <c:spPr>
            <a:solidFill>
              <a:srgbClr val="9BD4B5"/>
            </a:solidFill>
            <a:ln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invertIfNegative val="0"/>
          <c:cat>
            <c:strLit>
              <c:ptCount val="12"/>
              <c:pt idx="0">
                <c:v>H23</c:v>
              </c:pt>
              <c:pt idx="1">
                <c:v>H24</c:v>
              </c:pt>
              <c:pt idx="2">
                <c:v>H25</c:v>
              </c:pt>
              <c:pt idx="3">
                <c:v>H26</c:v>
              </c:pt>
              <c:pt idx="4">
                <c:v>H27</c:v>
              </c:pt>
              <c:pt idx="5">
                <c:v>H28</c:v>
              </c:pt>
              <c:pt idx="6">
                <c:v>H29</c:v>
              </c:pt>
              <c:pt idx="7">
                <c:v>H30</c:v>
              </c:pt>
              <c:pt idx="8">
                <c:v>R1</c:v>
              </c:pt>
              <c:pt idx="9">
                <c:v>R2</c:v>
              </c:pt>
              <c:pt idx="10">
                <c:v>R3</c:v>
              </c:pt>
              <c:pt idx="11">
                <c:v>R4</c:v>
              </c:pt>
            </c:strLit>
          </c:cat>
          <c:val>
            <c:numRef>
              <c:f>地域分析BD!$C$8:$N$8</c:f>
              <c:numCache>
                <c:formatCode>#,##0;"▲ "#,##0</c:formatCode>
                <c:ptCount val="12"/>
                <c:pt idx="0">
                  <c:v>502825</c:v>
                </c:pt>
                <c:pt idx="1">
                  <c:v>500103</c:v>
                </c:pt>
                <c:pt idx="2">
                  <c:v>504170</c:v>
                </c:pt>
                <c:pt idx="3">
                  <c:v>521545</c:v>
                </c:pt>
                <c:pt idx="4">
                  <c:v>537021</c:v>
                </c:pt>
                <c:pt idx="5">
                  <c:v>567307</c:v>
                </c:pt>
                <c:pt idx="6">
                  <c:v>590340</c:v>
                </c:pt>
                <c:pt idx="7">
                  <c:v>603774</c:v>
                </c:pt>
                <c:pt idx="8">
                  <c:v>608467</c:v>
                </c:pt>
                <c:pt idx="9">
                  <c:v>603014</c:v>
                </c:pt>
                <c:pt idx="10">
                  <c:v>638460</c:v>
                </c:pt>
                <c:pt idx="11">
                  <c:v>634904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05-4E1A-887D-30010F8026FA}"/>
            </c:ext>
          </c:extLst>
        </c:ser>
        <c:ser>
          <c:idx val="1"/>
          <c:order val="1"/>
          <c:tx>
            <c:strRef>
              <c:f>地域分析BD!$B$11</c:f>
              <c:strCache>
                <c:ptCount val="1"/>
                <c:pt idx="0">
                  <c:v>財産所得</c:v>
                </c:pt>
              </c:strCache>
            </c:strRef>
          </c:tx>
          <c:spPr>
            <a:solidFill>
              <a:srgbClr val="FF7171"/>
            </a:solidFill>
            <a:ln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invertIfNegative val="0"/>
          <c:cat>
            <c:strLit>
              <c:ptCount val="12"/>
              <c:pt idx="0">
                <c:v>H23</c:v>
              </c:pt>
              <c:pt idx="1">
                <c:v>H24</c:v>
              </c:pt>
              <c:pt idx="2">
                <c:v>H25</c:v>
              </c:pt>
              <c:pt idx="3">
                <c:v>H26</c:v>
              </c:pt>
              <c:pt idx="4">
                <c:v>H27</c:v>
              </c:pt>
              <c:pt idx="5">
                <c:v>H28</c:v>
              </c:pt>
              <c:pt idx="6">
                <c:v>H29</c:v>
              </c:pt>
              <c:pt idx="7">
                <c:v>H30</c:v>
              </c:pt>
              <c:pt idx="8">
                <c:v>R1</c:v>
              </c:pt>
              <c:pt idx="9">
                <c:v>R2</c:v>
              </c:pt>
              <c:pt idx="10">
                <c:v>R3</c:v>
              </c:pt>
              <c:pt idx="11">
                <c:v>R4</c:v>
              </c:pt>
            </c:strLit>
          </c:cat>
          <c:val>
            <c:numRef>
              <c:f>地域分析BD!$C$11:$N$11</c:f>
              <c:numCache>
                <c:formatCode>#,##0;"▲ "#,##0</c:formatCode>
                <c:ptCount val="12"/>
                <c:pt idx="0">
                  <c:v>51380</c:v>
                </c:pt>
                <c:pt idx="1">
                  <c:v>49988</c:v>
                </c:pt>
                <c:pt idx="2">
                  <c:v>49014</c:v>
                </c:pt>
                <c:pt idx="3">
                  <c:v>51830</c:v>
                </c:pt>
                <c:pt idx="4">
                  <c:v>51430</c:v>
                </c:pt>
                <c:pt idx="5">
                  <c:v>53462</c:v>
                </c:pt>
                <c:pt idx="6">
                  <c:v>47515</c:v>
                </c:pt>
                <c:pt idx="7">
                  <c:v>53909</c:v>
                </c:pt>
                <c:pt idx="8">
                  <c:v>54564</c:v>
                </c:pt>
                <c:pt idx="9">
                  <c:v>55771</c:v>
                </c:pt>
                <c:pt idx="10">
                  <c:v>56342</c:v>
                </c:pt>
                <c:pt idx="11">
                  <c:v>60086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05-4E1A-887D-30010F8026FA}"/>
            </c:ext>
          </c:extLst>
        </c:ser>
        <c:ser>
          <c:idx val="2"/>
          <c:order val="2"/>
          <c:tx>
            <c:strRef>
              <c:f>地域分析BD!$B$12</c:f>
              <c:strCache>
                <c:ptCount val="1"/>
                <c:pt idx="0">
                  <c:v>企業所得</c:v>
                </c:pt>
              </c:strCache>
            </c:strRef>
          </c:tx>
          <c:spPr>
            <a:solidFill>
              <a:srgbClr val="99F2FF"/>
            </a:solidFill>
            <a:ln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invertIfNegative val="0"/>
          <c:cat>
            <c:strLit>
              <c:ptCount val="12"/>
              <c:pt idx="0">
                <c:v>H23</c:v>
              </c:pt>
              <c:pt idx="1">
                <c:v>H24</c:v>
              </c:pt>
              <c:pt idx="2">
                <c:v>H25</c:v>
              </c:pt>
              <c:pt idx="3">
                <c:v>H26</c:v>
              </c:pt>
              <c:pt idx="4">
                <c:v>H27</c:v>
              </c:pt>
              <c:pt idx="5">
                <c:v>H28</c:v>
              </c:pt>
              <c:pt idx="6">
                <c:v>H29</c:v>
              </c:pt>
              <c:pt idx="7">
                <c:v>H30</c:v>
              </c:pt>
              <c:pt idx="8">
                <c:v>R1</c:v>
              </c:pt>
              <c:pt idx="9">
                <c:v>R2</c:v>
              </c:pt>
              <c:pt idx="10">
                <c:v>R3</c:v>
              </c:pt>
              <c:pt idx="11">
                <c:v>R4</c:v>
              </c:pt>
            </c:strLit>
          </c:cat>
          <c:val>
            <c:numRef>
              <c:f>地域分析BD!$C$12:$N$12</c:f>
              <c:numCache>
                <c:formatCode>#,##0;"▲ "#,##0</c:formatCode>
                <c:ptCount val="12"/>
                <c:pt idx="0">
                  <c:v>182055</c:v>
                </c:pt>
                <c:pt idx="1">
                  <c:v>186441</c:v>
                </c:pt>
                <c:pt idx="2">
                  <c:v>226107</c:v>
                </c:pt>
                <c:pt idx="3">
                  <c:v>196282</c:v>
                </c:pt>
                <c:pt idx="4">
                  <c:v>225773</c:v>
                </c:pt>
                <c:pt idx="5">
                  <c:v>228851</c:v>
                </c:pt>
                <c:pt idx="6">
                  <c:v>216497</c:v>
                </c:pt>
                <c:pt idx="7">
                  <c:v>209168</c:v>
                </c:pt>
                <c:pt idx="8">
                  <c:v>208128</c:v>
                </c:pt>
                <c:pt idx="9">
                  <c:v>118133</c:v>
                </c:pt>
                <c:pt idx="10">
                  <c:v>113277</c:v>
                </c:pt>
                <c:pt idx="11">
                  <c:v>123156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05-4E1A-887D-30010F802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03606543"/>
        <c:axId val="1331427487"/>
      </c:barChart>
      <c:lineChart>
        <c:grouping val="standard"/>
        <c:varyColors val="0"/>
        <c:ser>
          <c:idx val="3"/>
          <c:order val="3"/>
          <c:tx>
            <c:v>対前年度増加率</c:v>
          </c:tx>
          <c:spPr>
            <a:ln w="28575" cap="rnd">
              <a:solidFill>
                <a:srgbClr val="0041FF"/>
              </a:solidFill>
              <a:round/>
            </a:ln>
            <a:effectLst/>
          </c:spPr>
          <c:marker>
            <c:symbol val="none"/>
          </c:marker>
          <c:val>
            <c:numRef>
              <c:f>地域分析BD!$C$32:$N$32</c:f>
              <c:numCache>
                <c:formatCode>#,##0.0;"▲ "#,##0.0</c:formatCode>
                <c:ptCount val="12"/>
                <c:pt idx="1">
                  <c:v>3.6999999999999998E-2</c:v>
                </c:pt>
                <c:pt idx="2">
                  <c:v>5.8049999999999997</c:v>
                </c:pt>
                <c:pt idx="3">
                  <c:v>-1.236</c:v>
                </c:pt>
                <c:pt idx="4">
                  <c:v>5.7910000000000004</c:v>
                </c:pt>
                <c:pt idx="5">
                  <c:v>4.3470000000000004</c:v>
                </c:pt>
                <c:pt idx="6">
                  <c:v>0.55700000000000005</c:v>
                </c:pt>
                <c:pt idx="7">
                  <c:v>1.4630000000000001</c:v>
                </c:pt>
                <c:pt idx="8">
                  <c:v>0.497</c:v>
                </c:pt>
                <c:pt idx="9">
                  <c:v>-10.818</c:v>
                </c:pt>
                <c:pt idx="10">
                  <c:v>4.0110000000000001</c:v>
                </c:pt>
                <c:pt idx="11">
                  <c:v>1.246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05-4E1A-887D-30010F802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060159"/>
        <c:axId val="1325263727"/>
      </c:lineChart>
      <c:catAx>
        <c:axId val="13036065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1331427487"/>
        <c:crosses val="autoZero"/>
        <c:auto val="1"/>
        <c:lblAlgn val="ctr"/>
        <c:lblOffset val="100"/>
        <c:noMultiLvlLbl val="0"/>
      </c:catAx>
      <c:valAx>
        <c:axId val="133142748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90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（百万円）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5.101450860309127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#,##0;&quot;▲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1303606543"/>
        <c:crosses val="autoZero"/>
        <c:crossBetween val="between"/>
      </c:valAx>
      <c:valAx>
        <c:axId val="1325263727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900"/>
                  <a:t>（％）</a:t>
                </a:r>
              </a:p>
            </c:rich>
          </c:tx>
          <c:layout>
            <c:manualLayout>
              <c:xMode val="edge"/>
              <c:yMode val="edge"/>
              <c:x val="0.89444444444444449"/>
              <c:y val="4.175524934383203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#,##0.0;&quot;▲ &quot;#,##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899060159"/>
        <c:crosses val="max"/>
        <c:crossBetween val="between"/>
      </c:valAx>
      <c:catAx>
        <c:axId val="899060159"/>
        <c:scaling>
          <c:orientation val="minMax"/>
        </c:scaling>
        <c:delete val="1"/>
        <c:axPos val="b"/>
        <c:majorTickMark val="out"/>
        <c:minorTickMark val="none"/>
        <c:tickLblPos val="nextTo"/>
        <c:crossAx val="1325263727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400"/>
              <a:t>三要素別構成比（％）</a:t>
            </a:r>
            <a:endParaRPr lang="ja-JP" sz="1400"/>
          </a:p>
        </c:rich>
      </c:tx>
      <c:layout>
        <c:manualLayout>
          <c:xMode val="edge"/>
          <c:yMode val="edge"/>
          <c:x val="0.23131750452226643"/>
          <c:y val="6.58215415052614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834556591965804"/>
          <c:y val="0.18501842666037524"/>
          <c:w val="0.82565363882416554"/>
          <c:h val="0.6394659199375677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BD4B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686-46E1-97A8-4E4386DA681B}"/>
              </c:ext>
            </c:extLst>
          </c:dPt>
          <c:dPt>
            <c:idx val="1"/>
            <c:bubble3D val="0"/>
            <c:spPr>
              <a:solidFill>
                <a:srgbClr val="FF717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686-46E1-97A8-4E4386DA681B}"/>
              </c:ext>
            </c:extLst>
          </c:dPt>
          <c:dPt>
            <c:idx val="2"/>
            <c:bubble3D val="0"/>
            <c:spPr>
              <a:solidFill>
                <a:srgbClr val="99F2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686-46E1-97A8-4E4386DA68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地域分析BD!$T$39:$T$41</c:f>
              <c:strCache>
                <c:ptCount val="3"/>
                <c:pt idx="0">
                  <c:v>雇用者報酬</c:v>
                </c:pt>
                <c:pt idx="1">
                  <c:v>財産所得</c:v>
                </c:pt>
                <c:pt idx="2">
                  <c:v>企業所得</c:v>
                </c:pt>
              </c:strCache>
            </c:strRef>
          </c:cat>
          <c:val>
            <c:numRef>
              <c:f>地域分析BD!$U$39:$U$41</c:f>
              <c:numCache>
                <c:formatCode>#,##0.0;"▲ "#,##0.0</c:formatCode>
                <c:ptCount val="3"/>
                <c:pt idx="0">
                  <c:v>77.602775054819062</c:v>
                </c:pt>
                <c:pt idx="1">
                  <c:v>7.3441659557096166</c:v>
                </c:pt>
                <c:pt idx="2">
                  <c:v>15.053058989471316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86-46E1-97A8-4E4386DA68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818443617391412"/>
          <c:y val="0.87020480012369361"/>
          <c:w val="0.72411990896726652"/>
          <c:h val="9.00361360367957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/>
              <a:t>県経済に占めるシェア</a:t>
            </a:r>
            <a:endParaRPr lang="ja-JP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689618096059238"/>
          <c:y val="0.22672603936909569"/>
          <c:w val="0.54376061266927023"/>
          <c:h val="0.6719621421304679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FF4B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04-4C50-925B-00FF37575CCD}"/>
              </c:ext>
            </c:extLst>
          </c:dPt>
          <c:dPt>
            <c:idx val="1"/>
            <c:bubble3D val="0"/>
            <c:spPr>
              <a:solidFill>
                <a:srgbClr val="03AF7A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304-4C50-925B-00FF37575CCD}"/>
              </c:ext>
            </c:extLst>
          </c:dPt>
          <c:dLbls>
            <c:spPr>
              <a:solidFill>
                <a:schemeClr val="bg1"/>
              </a:solidFill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地域分析BD!$Q$73:$Q$74</c:f>
              <c:strCache>
                <c:ptCount val="2"/>
                <c:pt idx="0">
                  <c:v>那 覇 市</c:v>
                </c:pt>
                <c:pt idx="1">
                  <c:v>その他</c:v>
                </c:pt>
              </c:strCache>
            </c:strRef>
          </c:cat>
          <c:val>
            <c:numRef>
              <c:f>地域分析BD!$R$73:$R$74</c:f>
              <c:numCache>
                <c:formatCode>0.0%</c:formatCode>
                <c:ptCount val="2"/>
                <c:pt idx="0">
                  <c:v>0.24776933823170899</c:v>
                </c:pt>
                <c:pt idx="1">
                  <c:v>0.75223066176829101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04-4C50-925B-00FF37575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36448952680428"/>
          <c:y val="0.75859641487419571"/>
          <c:w val="0.33514550895166612"/>
          <c:h val="0.203196739682522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/>
              <a:t>地域経済に占めるシェア</a:t>
            </a:r>
            <a:endParaRPr lang="ja-JP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261253166831599"/>
          <c:y val="0.19404985792608509"/>
          <c:w val="0.54229444383983227"/>
          <c:h val="0.73177116537039388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explosion val="1"/>
          <c:dPt>
            <c:idx val="0"/>
            <c:bubble3D val="0"/>
            <c:spPr>
              <a:solidFill>
                <a:srgbClr val="FF4B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A1A-40BE-B1D9-A46C70B02B65}"/>
              </c:ext>
            </c:extLst>
          </c:dPt>
          <c:dPt>
            <c:idx val="1"/>
            <c:bubble3D val="0"/>
            <c:spPr>
              <a:solidFill>
                <a:srgbClr val="03AF7A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A1A-40BE-B1D9-A46C70B02B65}"/>
              </c:ext>
            </c:extLst>
          </c:dPt>
          <c:dLbls>
            <c:spPr>
              <a:solidFill>
                <a:schemeClr val="bg1"/>
              </a:solidFill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地域分析BD!$Q$78:$Q$79</c:f>
              <c:strCache>
                <c:ptCount val="2"/>
                <c:pt idx="0">
                  <c:v>那 覇 市</c:v>
                </c:pt>
                <c:pt idx="1">
                  <c:v>その他</c:v>
                </c:pt>
              </c:strCache>
            </c:strRef>
          </c:cat>
          <c:val>
            <c:numRef>
              <c:f>地域分析BD!$R$78:$R$79</c:f>
              <c:numCache>
                <c:formatCode>0.0%</c:formatCode>
                <c:ptCount val="2"/>
                <c:pt idx="0">
                  <c:v>1</c:v>
                </c:pt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1A-40BE-B1D9-A46C70B02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020787407420526"/>
          <c:y val="0.68731203918191264"/>
          <c:w val="0.29118905826463953"/>
          <c:h val="0.274471392641836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/>
              <a:t>要素別対前年度増加率（％）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1"/>
          <c:cat>
            <c:strRef>
              <c:f>地域分析BD!$Q$22:$Q$29</c:f>
              <c:strCache>
                <c:ptCount val="8"/>
                <c:pt idx="0">
                  <c:v>個人企業</c:v>
                </c:pt>
                <c:pt idx="1">
                  <c:v>公的企業</c:v>
                </c:pt>
                <c:pt idx="2">
                  <c:v>民間法人企業</c:v>
                </c:pt>
                <c:pt idx="3">
                  <c:v>企業所得</c:v>
                </c:pt>
                <c:pt idx="4">
                  <c:v>財産所得</c:v>
                </c:pt>
                <c:pt idx="5">
                  <c:v>雇主の社会負担</c:v>
                </c:pt>
                <c:pt idx="6">
                  <c:v>賃金・俸給</c:v>
                </c:pt>
                <c:pt idx="7">
                  <c:v>雇用者報酬</c:v>
                </c:pt>
              </c:strCache>
            </c:strRef>
          </c:cat>
          <c:val>
            <c:numRef>
              <c:f>地域分析BD!$R$22:$R$29</c:f>
              <c:numCache>
                <c:formatCode>#,##0.0;"▲ "#,##0.0</c:formatCode>
                <c:ptCount val="8"/>
                <c:pt idx="0">
                  <c:v>-17</c:v>
                </c:pt>
                <c:pt idx="1">
                  <c:v>-149.47999999999999</c:v>
                </c:pt>
                <c:pt idx="2">
                  <c:v>79.230999999999995</c:v>
                </c:pt>
                <c:pt idx="3">
                  <c:v>8.7210000000000001</c:v>
                </c:pt>
                <c:pt idx="4">
                  <c:v>6.6449999999999996</c:v>
                </c:pt>
                <c:pt idx="5">
                  <c:v>3.01</c:v>
                </c:pt>
                <c:pt idx="6">
                  <c:v>-1.153</c:v>
                </c:pt>
                <c:pt idx="7">
                  <c:v>-0.55700000000000005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0041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2024-47E0-A835-5EEF9EF5B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779905151"/>
        <c:axId val="1331417071"/>
      </c:barChart>
      <c:catAx>
        <c:axId val="77990515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accent1">
                <a:shade val="1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1331417071"/>
        <c:crosses val="autoZero"/>
        <c:auto val="1"/>
        <c:lblAlgn val="ctr"/>
        <c:lblOffset val="100"/>
        <c:noMultiLvlLbl val="0"/>
      </c:catAx>
      <c:valAx>
        <c:axId val="1331417071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;&quot;▲ &quot;#,##0.0" sourceLinked="1"/>
        <c:majorTickMark val="out"/>
        <c:minorTickMark val="none"/>
        <c:tickLblPos val="nextTo"/>
        <c:spPr>
          <a:noFill/>
          <a:ln>
            <a:solidFill>
              <a:schemeClr val="accent1">
                <a:shade val="1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7799051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/>
              <a:t>（参考）１人当たり市町村民所得・所得水準</a:t>
            </a:r>
          </a:p>
        </c:rich>
      </c:tx>
      <c:layout>
        <c:manualLayout>
          <c:xMode val="edge"/>
          <c:yMode val="edge"/>
          <c:x val="0.12272952259909573"/>
          <c:y val="3.45696567695826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5602217698473449E-2"/>
          <c:y val="0.16126608781999388"/>
          <c:w val="0.80868717661741985"/>
          <c:h val="0.68206313889217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地域分析BD!$B$100</c:f>
              <c:strCache>
                <c:ptCount val="1"/>
                <c:pt idx="0">
                  <c:v>那 覇 市</c:v>
                </c:pt>
              </c:strCache>
            </c:strRef>
          </c:tx>
          <c:spPr>
            <a:solidFill>
              <a:srgbClr val="FFCABF"/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cat>
            <c:strRef>
              <c:f>地域分析BD!$C$99:$N$99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地域分析BD!$C$100:$N$100</c:f>
              <c:numCache>
                <c:formatCode>#,##0_);[Red]\(#,##0\)</c:formatCode>
                <c:ptCount val="12"/>
                <c:pt idx="0">
                  <c:v>2321</c:v>
                </c:pt>
                <c:pt idx="1">
                  <c:v>2315</c:v>
                </c:pt>
                <c:pt idx="2">
                  <c:v>2446</c:v>
                </c:pt>
                <c:pt idx="3">
                  <c:v>2413</c:v>
                </c:pt>
                <c:pt idx="4">
                  <c:v>2549</c:v>
                </c:pt>
                <c:pt idx="5">
                  <c:v>2654</c:v>
                </c:pt>
                <c:pt idx="6">
                  <c:v>2675</c:v>
                </c:pt>
                <c:pt idx="7">
                  <c:v>2718</c:v>
                </c:pt>
                <c:pt idx="8">
                  <c:v>2735</c:v>
                </c:pt>
                <c:pt idx="9">
                  <c:v>2446</c:v>
                </c:pt>
                <c:pt idx="10">
                  <c:v>2561</c:v>
                </c:pt>
                <c:pt idx="11">
                  <c:v>2605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5E-40C8-8DF5-710FF4BCA0E1}"/>
            </c:ext>
          </c:extLst>
        </c:ser>
        <c:ser>
          <c:idx val="1"/>
          <c:order val="1"/>
          <c:tx>
            <c:strRef>
              <c:f>地域分析BD!$B$101</c:f>
              <c:strCache>
                <c:ptCount val="1"/>
                <c:pt idx="0">
                  <c:v>県　　計</c:v>
                </c:pt>
              </c:strCache>
            </c:strRef>
          </c:tx>
          <c:spPr>
            <a:solidFill>
              <a:srgbClr val="BFE4FF"/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cat>
            <c:strRef>
              <c:f>地域分析BD!$C$99:$N$99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地域分析BD!$C$101:$N$101</c:f>
              <c:numCache>
                <c:formatCode>#,##0_);[Red]\(#,##0\)</c:formatCode>
                <c:ptCount val="12"/>
                <c:pt idx="0">
                  <c:v>2034</c:v>
                </c:pt>
                <c:pt idx="1">
                  <c:v>2020</c:v>
                </c:pt>
                <c:pt idx="2">
                  <c:v>2101</c:v>
                </c:pt>
                <c:pt idx="3">
                  <c:v>2093</c:v>
                </c:pt>
                <c:pt idx="4">
                  <c:v>2198</c:v>
                </c:pt>
                <c:pt idx="5">
                  <c:v>2284</c:v>
                </c:pt>
                <c:pt idx="6">
                  <c:v>2315</c:v>
                </c:pt>
                <c:pt idx="7">
                  <c:v>2323</c:v>
                </c:pt>
                <c:pt idx="8">
                  <c:v>2335</c:v>
                </c:pt>
                <c:pt idx="9">
                  <c:v>2156</c:v>
                </c:pt>
                <c:pt idx="10">
                  <c:v>2240</c:v>
                </c:pt>
                <c:pt idx="11">
                  <c:v>2249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5E-40C8-8DF5-710FF4BCA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75679408"/>
        <c:axId val="178087968"/>
      </c:barChart>
      <c:lineChart>
        <c:grouping val="standard"/>
        <c:varyColors val="0"/>
        <c:ser>
          <c:idx val="2"/>
          <c:order val="2"/>
          <c:tx>
            <c:strRef>
              <c:f>地域分析BD!$B$102</c:f>
              <c:strCache>
                <c:ptCount val="1"/>
                <c:pt idx="0">
                  <c:v>所得水準（県＝100）</c:v>
                </c:pt>
              </c:strCache>
            </c:strRef>
          </c:tx>
          <c:spPr>
            <a:ln w="28575" cap="rnd">
              <a:solidFill>
                <a:srgbClr val="FF4B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rgbClr val="FF4B00"/>
              </a:solidFill>
              <a:ln w="9525">
                <a:solidFill>
                  <a:srgbClr val="FF4B00"/>
                </a:solidFill>
              </a:ln>
              <a:effectLst/>
            </c:spPr>
          </c:marker>
          <c:val>
            <c:numRef>
              <c:f>地域分析BD!$C$102:$N$102</c:f>
              <c:numCache>
                <c:formatCode>#,##0.0;"▲ "#,##0.0</c:formatCode>
                <c:ptCount val="12"/>
                <c:pt idx="0">
                  <c:v>114.11012782694199</c:v>
                </c:pt>
                <c:pt idx="1">
                  <c:v>114.6039603960396</c:v>
                </c:pt>
                <c:pt idx="2">
                  <c:v>116.42075202284627</c:v>
                </c:pt>
                <c:pt idx="3">
                  <c:v>115.28905876731963</c:v>
                </c:pt>
                <c:pt idx="4">
                  <c:v>115.96906278434942</c:v>
                </c:pt>
                <c:pt idx="5">
                  <c:v>116.19964973730296</c:v>
                </c:pt>
                <c:pt idx="6">
                  <c:v>115.55075593952483</c:v>
                </c:pt>
                <c:pt idx="7">
                  <c:v>117.00387430047353</c:v>
                </c:pt>
                <c:pt idx="8">
                  <c:v>117.13062098501071</c:v>
                </c:pt>
                <c:pt idx="9">
                  <c:v>113.4508348794063</c:v>
                </c:pt>
                <c:pt idx="10">
                  <c:v>114.33035714285715</c:v>
                </c:pt>
                <c:pt idx="11">
                  <c:v>115.82925744775456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5E-40C8-8DF5-710FF4BCA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631184"/>
        <c:axId val="247819088"/>
      </c:lineChart>
      <c:catAx>
        <c:axId val="175679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178087968"/>
        <c:crosses val="autoZero"/>
        <c:auto val="1"/>
        <c:lblAlgn val="ctr"/>
        <c:lblOffset val="100"/>
        <c:noMultiLvlLbl val="0"/>
      </c:catAx>
      <c:valAx>
        <c:axId val="17808796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7.3226562214709504E-3"/>
              <c:y val="5.266556837293947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175679408"/>
        <c:crosses val="autoZero"/>
        <c:crossBetween val="between"/>
      </c:valAx>
      <c:valAx>
        <c:axId val="247819088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/>
                  <a:t>（県＝</a:t>
                </a:r>
                <a:r>
                  <a:rPr lang="en-US" altLang="ja-JP"/>
                  <a:t>100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90724635452803482"/>
              <c:y val="6.020384814343151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#,##0.0;&quot;▲ &quot;#,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252631184"/>
        <c:crosses val="max"/>
        <c:crossBetween val="between"/>
      </c:valAx>
      <c:catAx>
        <c:axId val="252631184"/>
        <c:scaling>
          <c:orientation val="minMax"/>
        </c:scaling>
        <c:delete val="1"/>
        <c:axPos val="b"/>
        <c:majorTickMark val="out"/>
        <c:minorTickMark val="none"/>
        <c:tickLblPos val="nextTo"/>
        <c:crossAx val="247819088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96761</xdr:colOff>
      <xdr:row>16</xdr:row>
      <xdr:rowOff>119250</xdr:rowOff>
    </xdr:from>
    <xdr:to>
      <xdr:col>4</xdr:col>
      <xdr:colOff>631975</xdr:colOff>
      <xdr:row>34</xdr:row>
      <xdr:rowOff>12095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A817C3D8-C592-417B-BE33-3805CC4ED6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53295</xdr:colOff>
      <xdr:row>34</xdr:row>
      <xdr:rowOff>85233</xdr:rowOff>
    </xdr:from>
    <xdr:to>
      <xdr:col>4</xdr:col>
      <xdr:colOff>622905</xdr:colOff>
      <xdr:row>53</xdr:row>
      <xdr:rowOff>120953</xdr:rowOff>
    </xdr:to>
    <xdr:grpSp>
      <xdr:nvGrpSpPr>
        <xdr:cNvPr id="35" name="グループ化 34">
          <a:extLst>
            <a:ext uri="{FF2B5EF4-FFF2-40B4-BE49-F238E27FC236}">
              <a16:creationId xmlns:a16="http://schemas.microsoft.com/office/drawing/2014/main" id="{1B3DF93F-8274-D733-E27F-10032EA80810}"/>
            </a:ext>
          </a:extLst>
        </xdr:cNvPr>
        <xdr:cNvGrpSpPr/>
      </xdr:nvGrpSpPr>
      <xdr:grpSpPr>
        <a:xfrm>
          <a:off x="53295" y="7378662"/>
          <a:ext cx="4978324" cy="3655220"/>
          <a:chOff x="5503331" y="2984499"/>
          <a:chExt cx="5058834" cy="3566584"/>
        </a:xfrm>
      </xdr:grpSpPr>
      <xdr:grpSp>
        <xdr:nvGrpSpPr>
          <xdr:cNvPr id="32" name="グループ化 31">
            <a:extLst>
              <a:ext uri="{FF2B5EF4-FFF2-40B4-BE49-F238E27FC236}">
                <a16:creationId xmlns:a16="http://schemas.microsoft.com/office/drawing/2014/main" id="{F835795F-68C3-DCE2-80FB-8C0F522C9539}"/>
              </a:ext>
            </a:extLst>
          </xdr:cNvPr>
          <xdr:cNvGrpSpPr/>
        </xdr:nvGrpSpPr>
        <xdr:grpSpPr>
          <a:xfrm>
            <a:off x="5503331" y="2984499"/>
            <a:ext cx="5058834" cy="3566584"/>
            <a:chOff x="5524498" y="3005666"/>
            <a:chExt cx="5058834" cy="3566584"/>
          </a:xfrm>
        </xdr:grpSpPr>
        <xdr:grpSp>
          <xdr:nvGrpSpPr>
            <xdr:cNvPr id="30" name="グループ化 29">
              <a:extLst>
                <a:ext uri="{FF2B5EF4-FFF2-40B4-BE49-F238E27FC236}">
                  <a16:creationId xmlns:a16="http://schemas.microsoft.com/office/drawing/2014/main" id="{25D0E579-747B-2506-2557-2214C01BE1EB}"/>
                </a:ext>
              </a:extLst>
            </xdr:cNvPr>
            <xdr:cNvGrpSpPr/>
          </xdr:nvGrpSpPr>
          <xdr:grpSpPr>
            <a:xfrm>
              <a:off x="5524498" y="3005666"/>
              <a:ext cx="5058834" cy="3566584"/>
              <a:chOff x="5513915" y="2995082"/>
              <a:chExt cx="5058834" cy="3566584"/>
            </a:xfrm>
          </xdr:grpSpPr>
          <xdr:grpSp>
            <xdr:nvGrpSpPr>
              <xdr:cNvPr id="27" name="グループ化 26">
                <a:extLst>
                  <a:ext uri="{FF2B5EF4-FFF2-40B4-BE49-F238E27FC236}">
                    <a16:creationId xmlns:a16="http://schemas.microsoft.com/office/drawing/2014/main" id="{DE61E14A-B164-4EE1-D413-CFB1F953DFE9}"/>
                  </a:ext>
                </a:extLst>
              </xdr:cNvPr>
              <xdr:cNvGrpSpPr/>
            </xdr:nvGrpSpPr>
            <xdr:grpSpPr>
              <a:xfrm>
                <a:off x="5513915" y="2995082"/>
                <a:ext cx="5058834" cy="3566584"/>
                <a:chOff x="2169583" y="3418417"/>
                <a:chExt cx="9535584" cy="5080000"/>
              </a:xfrm>
            </xdr:grpSpPr>
            <xdr:graphicFrame macro="">
              <xdr:nvGraphicFramePr>
                <xdr:cNvPr id="14" name="グラフ 13">
                  <a:extLst>
                    <a:ext uri="{FF2B5EF4-FFF2-40B4-BE49-F238E27FC236}">
                      <a16:creationId xmlns:a16="http://schemas.microsoft.com/office/drawing/2014/main" id="{85D5F9B8-512C-4C1F-94D0-6BD93D84B750}"/>
                    </a:ext>
                  </a:extLst>
                </xdr:cNvPr>
                <xdr:cNvGraphicFramePr>
                  <a:graphicFrameLocks/>
                </xdr:cNvGraphicFramePr>
              </xdr:nvGraphicFramePr>
              <xdr:xfrm>
                <a:off x="2307168" y="3554086"/>
                <a:ext cx="5005918" cy="4884033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2"/>
                </a:graphicData>
              </a:graphic>
            </xdr:graphicFrame>
            <xdr:graphicFrame macro="">
              <xdr:nvGraphicFramePr>
                <xdr:cNvPr id="24" name="グラフ 23">
                  <a:extLst>
                    <a:ext uri="{FF2B5EF4-FFF2-40B4-BE49-F238E27FC236}">
                      <a16:creationId xmlns:a16="http://schemas.microsoft.com/office/drawing/2014/main" id="{0FFA125C-F630-4440-9E2D-279622155286}"/>
                    </a:ext>
                  </a:extLst>
                </xdr:cNvPr>
                <xdr:cNvGraphicFramePr>
                  <a:graphicFrameLocks/>
                </xdr:cNvGraphicFramePr>
              </xdr:nvGraphicFramePr>
              <xdr:xfrm>
                <a:off x="6957325" y="3426740"/>
                <a:ext cx="4645663" cy="2840698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3"/>
                </a:graphicData>
              </a:graphic>
            </xdr:graphicFrame>
            <xdr:sp macro="" textlink="">
              <xdr:nvSpPr>
                <xdr:cNvPr id="26" name="正方形/長方形 25">
                  <a:extLst>
                    <a:ext uri="{FF2B5EF4-FFF2-40B4-BE49-F238E27FC236}">
                      <a16:creationId xmlns:a16="http://schemas.microsoft.com/office/drawing/2014/main" id="{AAE4692A-6C73-DC88-971C-878A5FC0526A}"/>
                    </a:ext>
                  </a:extLst>
                </xdr:cNvPr>
                <xdr:cNvSpPr/>
              </xdr:nvSpPr>
              <xdr:spPr>
                <a:xfrm>
                  <a:off x="2169583" y="3418417"/>
                  <a:ext cx="9535584" cy="5080000"/>
                </a:xfrm>
                <a:prstGeom prst="rect">
                  <a:avLst/>
                </a:prstGeom>
                <a:noFill/>
                <a:ln w="12700">
                  <a:solidFill>
                    <a:schemeClr val="tx1">
                      <a:lumMod val="95000"/>
                      <a:lumOff val="5000"/>
                    </a:schemeClr>
                  </a:solidFill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/>
                </a:p>
              </xdr:txBody>
            </xdr:sp>
          </xdr:grpSp>
          <xdr:sp macro="" textlink="コード表!K93">
            <xdr:nvSpPr>
              <xdr:cNvPr id="29" name="正方形/長方形 28">
                <a:extLst>
                  <a:ext uri="{FF2B5EF4-FFF2-40B4-BE49-F238E27FC236}">
                    <a16:creationId xmlns:a16="http://schemas.microsoft.com/office/drawing/2014/main" id="{9257D123-4235-074B-DE57-DB6AA46E3AE5}"/>
                  </a:ext>
                </a:extLst>
              </xdr:cNvPr>
              <xdr:cNvSpPr/>
            </xdr:nvSpPr>
            <xdr:spPr>
              <a:xfrm>
                <a:off x="5566834" y="3061725"/>
                <a:ext cx="1007246" cy="224507"/>
              </a:xfrm>
              <a:prstGeom prst="rect">
                <a:avLst/>
              </a:prstGeom>
              <a:noFill/>
              <a:ln w="9525">
                <a:solidFill>
                  <a:schemeClr val="tx1">
                    <a:lumMod val="95000"/>
                    <a:lumOff val="5000"/>
                  </a:schemeClr>
                </a:solidFill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fld id="{C78D5AB5-D2F5-417B-A69B-E3F571D49F89}" type="TxLink">
                  <a:rPr kumimoji="1" lang="ja-JP" altLang="en-US" sz="1100" b="0" i="0" u="none" strike="noStrike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ＭＳ ゴシック"/>
                    <a:ea typeface="ＭＳ ゴシック"/>
                  </a:rPr>
                  <a:pPr algn="ctr"/>
                  <a:t>令和４年度</a:t>
                </a:fld>
                <a:endParaRPr kumimoji="1" lang="ja-JP" altLang="en-US" sz="1400">
                  <a:solidFill>
                    <a:schemeClr val="tx1">
                      <a:lumMod val="95000"/>
                      <a:lumOff val="5000"/>
                    </a:schemeClr>
                  </a:solidFill>
                </a:endParaRPr>
              </a:p>
            </xdr:txBody>
          </xdr:sp>
        </xdr:grpSp>
        <xdr:graphicFrame macro="">
          <xdr:nvGraphicFramePr>
            <xdr:cNvPr id="31" name="グラフ 30">
              <a:extLst>
                <a:ext uri="{FF2B5EF4-FFF2-40B4-BE49-F238E27FC236}">
                  <a16:creationId xmlns:a16="http://schemas.microsoft.com/office/drawing/2014/main" id="{24349698-07EB-439F-A35B-6AD52E27DD70}"/>
                </a:ext>
              </a:extLst>
            </xdr:cNvPr>
            <xdr:cNvGraphicFramePr>
              <a:graphicFrameLocks/>
            </xdr:cNvGraphicFramePr>
          </xdr:nvGraphicFramePr>
          <xdr:xfrm>
            <a:off x="8138585" y="4794251"/>
            <a:ext cx="2370666" cy="1756832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</xdr:grpSp>
      <xdr:sp macro="" textlink="地域分析BD!Q77">
        <xdr:nvSpPr>
          <xdr:cNvPr id="33" name="正方形/長方形 32">
            <a:extLst>
              <a:ext uri="{FF2B5EF4-FFF2-40B4-BE49-F238E27FC236}">
                <a16:creationId xmlns:a16="http://schemas.microsoft.com/office/drawing/2014/main" id="{4F8AECFB-59DD-3855-1BFA-88D42D8F97B9}"/>
              </a:ext>
            </a:extLst>
          </xdr:cNvPr>
          <xdr:cNvSpPr/>
        </xdr:nvSpPr>
        <xdr:spPr>
          <a:xfrm>
            <a:off x="9715499" y="5217583"/>
            <a:ext cx="666751" cy="201084"/>
          </a:xfrm>
          <a:prstGeom prst="rect">
            <a:avLst/>
          </a:prstGeom>
          <a:noFill/>
          <a:ln w="12700">
            <a:solidFill>
              <a:schemeClr val="tx1">
                <a:lumMod val="95000"/>
                <a:lumOff val="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3584E160-6444-4B8C-837F-E9B157E428DE}" type="TxLink">
              <a:rPr kumimoji="1" lang="ja-JP" altLang="en-US" sz="900" b="0" i="0" u="none" strike="noStrike">
                <a:solidFill>
                  <a:schemeClr val="tx1">
                    <a:lumMod val="95000"/>
                    <a:lumOff val="5000"/>
                  </a:schemeClr>
                </a:solidFill>
                <a:latin typeface="ＭＳ ゴシック"/>
                <a:ea typeface="ＭＳ ゴシック"/>
              </a:rPr>
              <a:pPr algn="ctr"/>
              <a:t>那　　覇</a:t>
            </a:fld>
            <a:endParaRPr kumimoji="1" lang="ja-JP" altLang="en-US" sz="1050">
              <a:solidFill>
                <a:schemeClr val="tx1">
                  <a:lumMod val="95000"/>
                  <a:lumOff val="5000"/>
                </a:schemeClr>
              </a:solidFill>
            </a:endParaRPr>
          </a:p>
        </xdr:txBody>
      </xdr:sp>
    </xdr:grpSp>
    <xdr:clientData/>
  </xdr:twoCellAnchor>
  <xdr:twoCellAnchor>
    <xdr:from>
      <xdr:col>4</xdr:col>
      <xdr:colOff>786192</xdr:colOff>
      <xdr:row>16</xdr:row>
      <xdr:rowOff>133804</xdr:rowOff>
    </xdr:from>
    <xdr:to>
      <xdr:col>10</xdr:col>
      <xdr:colOff>754441</xdr:colOff>
      <xdr:row>34</xdr:row>
      <xdr:rowOff>33263</xdr:rowOff>
    </xdr:to>
    <xdr:graphicFrame macro="">
      <xdr:nvGraphicFramePr>
        <xdr:cNvPr id="36" name="グラフ 35">
          <a:extLst>
            <a:ext uri="{FF2B5EF4-FFF2-40B4-BE49-F238E27FC236}">
              <a16:creationId xmlns:a16="http://schemas.microsoft.com/office/drawing/2014/main" id="{0DD3B773-DF12-4B3D-9A99-164F4E280B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823613</xdr:colOff>
      <xdr:row>34</xdr:row>
      <xdr:rowOff>81829</xdr:rowOff>
    </xdr:from>
    <xdr:to>
      <xdr:col>10</xdr:col>
      <xdr:colOff>768049</xdr:colOff>
      <xdr:row>53</xdr:row>
      <xdr:rowOff>136071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A2334FC-F596-4BFB-A97C-9B89CD8A28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0.79817</cdr:x>
      <cdr:y>0.02143</cdr:y>
    </cdr:from>
    <cdr:to>
      <cdr:x>0.97936</cdr:x>
      <cdr:y>0.09643</cdr:y>
    </cdr:to>
    <cdr:sp macro="" textlink="コード表!$K$93">
      <cdr:nvSpPr>
        <cdr:cNvPr id="2" name="正方形/長方形 1">
          <a:extLst xmlns:a="http://schemas.openxmlformats.org/drawingml/2006/main">
            <a:ext uri="{FF2B5EF4-FFF2-40B4-BE49-F238E27FC236}">
              <a16:creationId xmlns:a16="http://schemas.microsoft.com/office/drawing/2014/main" id="{2CC9A3FB-F75F-E776-7101-AFB006D6BBE9}"/>
            </a:ext>
          </a:extLst>
        </cdr:cNvPr>
        <cdr:cNvSpPr/>
      </cdr:nvSpPr>
      <cdr:spPr>
        <a:xfrm xmlns:a="http://schemas.openxmlformats.org/drawingml/2006/main">
          <a:off x="4143375" y="71437"/>
          <a:ext cx="940594" cy="250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tx1">
              <a:lumMod val="95000"/>
              <a:lumOff val="5000"/>
            </a:schemeClr>
          </a:solidFill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fld id="{2091B2B9-530B-47E1-88AC-C31CA0D57874}" type="TxLink">
            <a:rPr lang="ja-JP" altLang="en-US" sz="1100" b="0" i="0" u="none" strike="noStrike">
              <a:solidFill>
                <a:schemeClr val="tx1">
                  <a:lumMod val="95000"/>
                  <a:lumOff val="5000"/>
                </a:schemeClr>
              </a:solidFill>
              <a:latin typeface="ＭＳ ゴシック"/>
              <a:ea typeface="ＭＳ ゴシック"/>
            </a:rPr>
            <a:pPr algn="ctr"/>
            <a:t>令和４年度</a:t>
          </a:fld>
          <a:endParaRPr lang="ja-JP" sz="1400">
            <a:solidFill>
              <a:schemeClr val="tx1">
                <a:lumMod val="95000"/>
                <a:lumOff val="5000"/>
              </a:schemeClr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6A44D-2800-4070-AD1E-C8E8DCD5A3A2}">
  <dimension ref="A1:P53"/>
  <sheetViews>
    <sheetView showGridLines="0" view="pageBreakPreview" zoomScaleNormal="100" zoomScaleSheetLayoutView="100" workbookViewId="0">
      <pane xSplit="2" ySplit="2" topLeftCell="C3" activePane="bottomRight" state="frozen"/>
      <selection pane="topRight" activeCell="C1" sqref="C1"/>
      <selection pane="bottomLeft" activeCell="A6" sqref="A6"/>
      <selection pane="bottomRight" activeCell="B6" sqref="B6"/>
    </sheetView>
  </sheetViews>
  <sheetFormatPr defaultColWidth="12.625" defaultRowHeight="16.5" customHeight="1"/>
  <cols>
    <col min="1" max="1" width="3.625" style="2" customWidth="1"/>
    <col min="2" max="2" width="10.625" style="2" customWidth="1"/>
    <col min="3" max="3" width="12.625" style="2" customWidth="1"/>
    <col min="4" max="16384" width="12.625" style="2"/>
  </cols>
  <sheetData>
    <row r="1" spans="1:16" ht="16.5" customHeight="1">
      <c r="C1" s="3" t="s">
        <v>149</v>
      </c>
      <c r="D1" s="3" t="s">
        <v>46</v>
      </c>
      <c r="E1" s="3" t="s">
        <v>38</v>
      </c>
      <c r="F1" s="3" t="s">
        <v>39</v>
      </c>
      <c r="G1" s="3" t="s">
        <v>40</v>
      </c>
      <c r="H1" s="3" t="s">
        <v>41</v>
      </c>
      <c r="I1" s="3" t="s">
        <v>42</v>
      </c>
      <c r="J1" s="3" t="s">
        <v>43</v>
      </c>
      <c r="K1" s="3" t="s">
        <v>44</v>
      </c>
      <c r="L1" s="3" t="s">
        <v>267</v>
      </c>
      <c r="M1" s="3" t="s">
        <v>268</v>
      </c>
      <c r="N1" s="3" t="s">
        <v>269</v>
      </c>
    </row>
    <row r="2" spans="1:16" ht="16.5" customHeight="1">
      <c r="A2" s="18" t="str">
        <f ca="1">RIGHT(CELL("filename",A2),LEN(CELL("filename",A2))-FIND("]",CELL("filename",A2)))</f>
        <v>１人当たり市町村民所得〔統計表〕</v>
      </c>
      <c r="B2" s="18"/>
    </row>
    <row r="3" spans="1:16" ht="16.5" customHeight="1">
      <c r="A3" s="183"/>
      <c r="B3" s="142"/>
      <c r="C3" s="78">
        <v>23</v>
      </c>
      <c r="D3" s="79">
        <f>C3+1</f>
        <v>24</v>
      </c>
      <c r="E3" s="79">
        <f t="shared" ref="E3:I3" si="0">D3+1</f>
        <v>25</v>
      </c>
      <c r="F3" s="79">
        <f t="shared" si="0"/>
        <v>26</v>
      </c>
      <c r="G3" s="79">
        <f t="shared" si="0"/>
        <v>27</v>
      </c>
      <c r="H3" s="79">
        <f t="shared" si="0"/>
        <v>28</v>
      </c>
      <c r="I3" s="79">
        <f t="shared" si="0"/>
        <v>29</v>
      </c>
      <c r="J3" s="79">
        <f>I3+1</f>
        <v>30</v>
      </c>
      <c r="K3" s="78">
        <v>1</v>
      </c>
      <c r="L3" s="79">
        <f>K3+1</f>
        <v>2</v>
      </c>
      <c r="M3" s="79">
        <f t="shared" ref="M3:N3" si="1">L3+1</f>
        <v>3</v>
      </c>
      <c r="N3" s="79">
        <f t="shared" si="1"/>
        <v>4</v>
      </c>
    </row>
    <row r="4" spans="1:16" ht="16.5" customHeight="1">
      <c r="A4" s="184"/>
      <c r="B4" s="143"/>
      <c r="C4" s="94" t="s">
        <v>5</v>
      </c>
      <c r="D4" s="94" t="s">
        <v>6</v>
      </c>
      <c r="E4" s="94" t="s">
        <v>7</v>
      </c>
      <c r="F4" s="94" t="s">
        <v>8</v>
      </c>
      <c r="G4" s="94" t="s">
        <v>9</v>
      </c>
      <c r="H4" s="94" t="s">
        <v>10</v>
      </c>
      <c r="I4" s="94" t="s">
        <v>11</v>
      </c>
      <c r="J4" s="94" t="s">
        <v>12</v>
      </c>
      <c r="K4" s="94" t="s">
        <v>1</v>
      </c>
      <c r="L4" s="94" t="s">
        <v>2</v>
      </c>
      <c r="M4" s="94" t="s">
        <v>0</v>
      </c>
      <c r="N4" s="94" t="s">
        <v>200</v>
      </c>
    </row>
    <row r="5" spans="1:16" ht="16.5" customHeight="1">
      <c r="A5" s="185"/>
      <c r="B5" s="144"/>
      <c r="C5" s="97">
        <v>2011</v>
      </c>
      <c r="D5" s="85">
        <f>C5+1</f>
        <v>2012</v>
      </c>
      <c r="E5" s="85">
        <f t="shared" ref="E5:M5" si="2">D5+1</f>
        <v>2013</v>
      </c>
      <c r="F5" s="85">
        <f t="shared" si="2"/>
        <v>2014</v>
      </c>
      <c r="G5" s="85">
        <f t="shared" si="2"/>
        <v>2015</v>
      </c>
      <c r="H5" s="85">
        <f t="shared" si="2"/>
        <v>2016</v>
      </c>
      <c r="I5" s="85">
        <f t="shared" si="2"/>
        <v>2017</v>
      </c>
      <c r="J5" s="85">
        <f t="shared" si="2"/>
        <v>2018</v>
      </c>
      <c r="K5" s="85">
        <f t="shared" si="2"/>
        <v>2019</v>
      </c>
      <c r="L5" s="85">
        <f t="shared" si="2"/>
        <v>2020</v>
      </c>
      <c r="M5" s="85">
        <f t="shared" si="2"/>
        <v>2021</v>
      </c>
      <c r="N5" s="85">
        <f>M5+1</f>
        <v>2022</v>
      </c>
    </row>
    <row r="6" spans="1:16" ht="16.5" customHeight="1">
      <c r="A6" s="29" t="s">
        <v>58</v>
      </c>
      <c r="B6" s="34" t="s">
        <v>159</v>
      </c>
      <c r="C6" s="13">
        <v>2034</v>
      </c>
      <c r="D6" s="13">
        <v>2020</v>
      </c>
      <c r="E6" s="13">
        <v>2101</v>
      </c>
      <c r="F6" s="13">
        <v>2093</v>
      </c>
      <c r="G6" s="13">
        <v>2198</v>
      </c>
      <c r="H6" s="13">
        <v>2284</v>
      </c>
      <c r="I6" s="13">
        <v>2315</v>
      </c>
      <c r="J6" s="13">
        <v>2323</v>
      </c>
      <c r="K6" s="186">
        <v>2335</v>
      </c>
      <c r="L6" s="186">
        <v>2156</v>
      </c>
      <c r="M6" s="186">
        <v>2240</v>
      </c>
      <c r="N6" s="187">
        <v>2249</v>
      </c>
      <c r="P6" s="17">
        <f>ROW()</f>
        <v>6</v>
      </c>
    </row>
    <row r="7" spans="1:16" ht="16.5" customHeight="1">
      <c r="A7" s="29" t="s">
        <v>107</v>
      </c>
      <c r="B7" s="34" t="s">
        <v>59</v>
      </c>
      <c r="C7" s="13">
        <v>2321</v>
      </c>
      <c r="D7" s="13">
        <v>2315</v>
      </c>
      <c r="E7" s="13">
        <v>2446</v>
      </c>
      <c r="F7" s="13">
        <v>2413</v>
      </c>
      <c r="G7" s="13">
        <v>2549</v>
      </c>
      <c r="H7" s="13">
        <v>2654</v>
      </c>
      <c r="I7" s="13">
        <v>2675</v>
      </c>
      <c r="J7" s="13">
        <v>2718</v>
      </c>
      <c r="K7" s="13">
        <v>2735</v>
      </c>
      <c r="L7" s="13">
        <v>2446</v>
      </c>
      <c r="M7" s="13">
        <v>2561</v>
      </c>
      <c r="N7" s="14">
        <v>2605</v>
      </c>
      <c r="P7" s="17">
        <f>ROW()</f>
        <v>7</v>
      </c>
    </row>
    <row r="8" spans="1:16" ht="16.5" customHeight="1">
      <c r="A8" s="29" t="s">
        <v>14</v>
      </c>
      <c r="B8" s="34" t="s">
        <v>60</v>
      </c>
      <c r="C8" s="13">
        <v>1998</v>
      </c>
      <c r="D8" s="13">
        <v>1987</v>
      </c>
      <c r="E8" s="13">
        <v>2064</v>
      </c>
      <c r="F8" s="13">
        <v>2055</v>
      </c>
      <c r="G8" s="13">
        <v>2122</v>
      </c>
      <c r="H8" s="13">
        <v>2180</v>
      </c>
      <c r="I8" s="13">
        <v>2227</v>
      </c>
      <c r="J8" s="13">
        <v>2216</v>
      </c>
      <c r="K8" s="13">
        <v>2207</v>
      </c>
      <c r="L8" s="13">
        <v>2070</v>
      </c>
      <c r="M8" s="13">
        <v>2143</v>
      </c>
      <c r="N8" s="14">
        <v>2144</v>
      </c>
      <c r="P8" s="17">
        <f>ROW()</f>
        <v>8</v>
      </c>
    </row>
    <row r="9" spans="1:16" ht="16.5" customHeight="1">
      <c r="A9" s="29" t="s">
        <v>15</v>
      </c>
      <c r="B9" s="34" t="s">
        <v>61</v>
      </c>
      <c r="C9" s="13">
        <v>1986</v>
      </c>
      <c r="D9" s="13">
        <v>2003</v>
      </c>
      <c r="E9" s="13">
        <v>2110</v>
      </c>
      <c r="F9" s="13">
        <v>2126</v>
      </c>
      <c r="G9" s="13">
        <v>2233</v>
      </c>
      <c r="H9" s="13">
        <v>2310</v>
      </c>
      <c r="I9" s="13">
        <v>2297</v>
      </c>
      <c r="J9" s="13">
        <v>2268</v>
      </c>
      <c r="K9" s="13">
        <v>2231</v>
      </c>
      <c r="L9" s="13">
        <v>1977</v>
      </c>
      <c r="M9" s="13">
        <v>2061</v>
      </c>
      <c r="N9" s="14">
        <v>2089</v>
      </c>
      <c r="P9" s="17">
        <f>ROW()</f>
        <v>9</v>
      </c>
    </row>
    <row r="10" spans="1:16" ht="16.5" customHeight="1">
      <c r="A10" s="29" t="s">
        <v>16</v>
      </c>
      <c r="B10" s="34" t="s">
        <v>62</v>
      </c>
      <c r="C10" s="13">
        <v>2272</v>
      </c>
      <c r="D10" s="13">
        <v>2207</v>
      </c>
      <c r="E10" s="13">
        <v>2278</v>
      </c>
      <c r="F10" s="13">
        <v>2242</v>
      </c>
      <c r="G10" s="13">
        <v>2360</v>
      </c>
      <c r="H10" s="13">
        <v>2454</v>
      </c>
      <c r="I10" s="13">
        <v>2526</v>
      </c>
      <c r="J10" s="13">
        <v>2513</v>
      </c>
      <c r="K10" s="13">
        <v>2525</v>
      </c>
      <c r="L10" s="13">
        <v>2302</v>
      </c>
      <c r="M10" s="13">
        <v>2373</v>
      </c>
      <c r="N10" s="14">
        <v>2402</v>
      </c>
      <c r="P10" s="17">
        <f>ROW()</f>
        <v>10</v>
      </c>
    </row>
    <row r="11" spans="1:16" ht="16.5" customHeight="1">
      <c r="A11" s="29" t="s">
        <v>17</v>
      </c>
      <c r="B11" s="34" t="s">
        <v>63</v>
      </c>
      <c r="C11" s="13">
        <v>1910</v>
      </c>
      <c r="D11" s="13">
        <v>1898</v>
      </c>
      <c r="E11" s="13">
        <v>2005</v>
      </c>
      <c r="F11" s="13">
        <v>1976</v>
      </c>
      <c r="G11" s="13">
        <v>2082</v>
      </c>
      <c r="H11" s="13">
        <v>2165</v>
      </c>
      <c r="I11" s="13">
        <v>2200</v>
      </c>
      <c r="J11" s="13">
        <v>2197</v>
      </c>
      <c r="K11" s="13">
        <v>2181</v>
      </c>
      <c r="L11" s="13">
        <v>1999</v>
      </c>
      <c r="M11" s="13">
        <v>2048</v>
      </c>
      <c r="N11" s="14">
        <v>2030</v>
      </c>
      <c r="P11" s="17">
        <f>ROW()</f>
        <v>11</v>
      </c>
    </row>
    <row r="12" spans="1:16" ht="16.5" customHeight="1">
      <c r="A12" s="29" t="s">
        <v>18</v>
      </c>
      <c r="B12" s="34" t="s">
        <v>64</v>
      </c>
      <c r="C12" s="13">
        <v>1789</v>
      </c>
      <c r="D12" s="13">
        <v>1786</v>
      </c>
      <c r="E12" s="13">
        <v>1852</v>
      </c>
      <c r="F12" s="13">
        <v>1896</v>
      </c>
      <c r="G12" s="13">
        <v>2021</v>
      </c>
      <c r="H12" s="13">
        <v>2101</v>
      </c>
      <c r="I12" s="13">
        <v>2121</v>
      </c>
      <c r="J12" s="13">
        <v>2106</v>
      </c>
      <c r="K12" s="13">
        <v>2082</v>
      </c>
      <c r="L12" s="13">
        <v>1941</v>
      </c>
      <c r="M12" s="13">
        <v>2016</v>
      </c>
      <c r="N12" s="14">
        <v>2010</v>
      </c>
      <c r="P12" s="17">
        <f>ROW()</f>
        <v>12</v>
      </c>
    </row>
    <row r="13" spans="1:16" ht="16.5" customHeight="1">
      <c r="A13" s="29" t="s">
        <v>19</v>
      </c>
      <c r="B13" s="34" t="s">
        <v>65</v>
      </c>
      <c r="C13" s="13">
        <v>1871</v>
      </c>
      <c r="D13" s="13">
        <v>1819</v>
      </c>
      <c r="E13" s="13">
        <v>1845</v>
      </c>
      <c r="F13" s="13">
        <v>1817</v>
      </c>
      <c r="G13" s="13">
        <v>1861</v>
      </c>
      <c r="H13" s="13">
        <v>1915</v>
      </c>
      <c r="I13" s="13">
        <v>1957</v>
      </c>
      <c r="J13" s="13">
        <v>1987</v>
      </c>
      <c r="K13" s="13">
        <v>2013</v>
      </c>
      <c r="L13" s="13">
        <v>1930</v>
      </c>
      <c r="M13" s="13">
        <v>2026</v>
      </c>
      <c r="N13" s="14">
        <v>2021</v>
      </c>
      <c r="P13" s="17">
        <f>ROW()</f>
        <v>13</v>
      </c>
    </row>
    <row r="14" spans="1:16" ht="16.5" customHeight="1">
      <c r="A14" s="29" t="s">
        <v>20</v>
      </c>
      <c r="B14" s="34" t="s">
        <v>66</v>
      </c>
      <c r="C14" s="13">
        <v>2007</v>
      </c>
      <c r="D14" s="13">
        <v>1972</v>
      </c>
      <c r="E14" s="13">
        <v>2045</v>
      </c>
      <c r="F14" s="13">
        <v>2034</v>
      </c>
      <c r="G14" s="13">
        <v>2121</v>
      </c>
      <c r="H14" s="13">
        <v>2219</v>
      </c>
      <c r="I14" s="13">
        <v>2281</v>
      </c>
      <c r="J14" s="13">
        <v>2311</v>
      </c>
      <c r="K14" s="13">
        <v>2326</v>
      </c>
      <c r="L14" s="13">
        <v>2165</v>
      </c>
      <c r="M14" s="13">
        <v>2243</v>
      </c>
      <c r="N14" s="14">
        <v>2277</v>
      </c>
      <c r="P14" s="17">
        <f>ROW()</f>
        <v>14</v>
      </c>
    </row>
    <row r="15" spans="1:16" ht="16.5" customHeight="1">
      <c r="A15" s="29" t="s">
        <v>21</v>
      </c>
      <c r="B15" s="34" t="s">
        <v>67</v>
      </c>
      <c r="C15" s="13">
        <v>1620</v>
      </c>
      <c r="D15" s="13">
        <v>1606</v>
      </c>
      <c r="E15" s="13">
        <v>1659</v>
      </c>
      <c r="F15" s="13">
        <v>1672</v>
      </c>
      <c r="G15" s="13">
        <v>1742</v>
      </c>
      <c r="H15" s="13">
        <v>1774</v>
      </c>
      <c r="I15" s="13">
        <v>1798</v>
      </c>
      <c r="J15" s="13">
        <v>1793</v>
      </c>
      <c r="K15" s="13">
        <v>1796</v>
      </c>
      <c r="L15" s="13">
        <v>1679</v>
      </c>
      <c r="M15" s="13">
        <v>1743</v>
      </c>
      <c r="N15" s="14">
        <v>1737</v>
      </c>
      <c r="P15" s="17">
        <f>ROW()</f>
        <v>15</v>
      </c>
    </row>
    <row r="16" spans="1:16" ht="16.5" customHeight="1">
      <c r="A16" s="29" t="s">
        <v>22</v>
      </c>
      <c r="B16" s="34" t="s">
        <v>68</v>
      </c>
      <c r="C16" s="13">
        <v>1916</v>
      </c>
      <c r="D16" s="13">
        <v>1912</v>
      </c>
      <c r="E16" s="13">
        <v>1986</v>
      </c>
      <c r="F16" s="13">
        <v>2001</v>
      </c>
      <c r="G16" s="13">
        <v>2075</v>
      </c>
      <c r="H16" s="13">
        <v>2201</v>
      </c>
      <c r="I16" s="13">
        <v>2201</v>
      </c>
      <c r="J16" s="13">
        <v>2198</v>
      </c>
      <c r="K16" s="13">
        <v>2291</v>
      </c>
      <c r="L16" s="13">
        <v>2130</v>
      </c>
      <c r="M16" s="13">
        <v>2246</v>
      </c>
      <c r="N16" s="14">
        <v>2230</v>
      </c>
      <c r="P16" s="17">
        <f>ROW()</f>
        <v>16</v>
      </c>
    </row>
    <row r="17" spans="1:16" ht="16.5" customHeight="1">
      <c r="A17" s="29" t="s">
        <v>23</v>
      </c>
      <c r="B17" s="34" t="s">
        <v>69</v>
      </c>
      <c r="C17" s="13">
        <v>1742</v>
      </c>
      <c r="D17" s="13">
        <v>1754</v>
      </c>
      <c r="E17" s="13">
        <v>1815</v>
      </c>
      <c r="F17" s="13">
        <v>1851</v>
      </c>
      <c r="G17" s="13">
        <v>1941</v>
      </c>
      <c r="H17" s="13">
        <v>2017</v>
      </c>
      <c r="I17" s="13">
        <v>2081</v>
      </c>
      <c r="J17" s="13">
        <v>2087</v>
      </c>
      <c r="K17" s="13">
        <v>2115</v>
      </c>
      <c r="L17" s="13">
        <v>2004</v>
      </c>
      <c r="M17" s="13">
        <v>2060</v>
      </c>
      <c r="N17" s="14">
        <v>2043</v>
      </c>
      <c r="P17" s="17">
        <f>ROW()</f>
        <v>17</v>
      </c>
    </row>
    <row r="18" spans="1:16" ht="16.5" customHeight="1">
      <c r="A18" s="31" t="s">
        <v>24</v>
      </c>
      <c r="B18" s="33" t="s">
        <v>70</v>
      </c>
      <c r="C18" s="186">
        <v>1827</v>
      </c>
      <c r="D18" s="186">
        <v>1861</v>
      </c>
      <c r="E18" s="186">
        <v>1879</v>
      </c>
      <c r="F18" s="186">
        <v>1902</v>
      </c>
      <c r="G18" s="186">
        <v>1982</v>
      </c>
      <c r="H18" s="186">
        <v>2176</v>
      </c>
      <c r="I18" s="186">
        <v>2157</v>
      </c>
      <c r="J18" s="186">
        <v>2071</v>
      </c>
      <c r="K18" s="186">
        <v>2158</v>
      </c>
      <c r="L18" s="186">
        <v>2063</v>
      </c>
      <c r="M18" s="186">
        <v>2202</v>
      </c>
      <c r="N18" s="187">
        <v>2159</v>
      </c>
      <c r="P18" s="17">
        <f>ROW()</f>
        <v>18</v>
      </c>
    </row>
    <row r="19" spans="1:16" ht="16.5" customHeight="1">
      <c r="A19" s="29" t="s">
        <v>25</v>
      </c>
      <c r="B19" s="34" t="s">
        <v>71</v>
      </c>
      <c r="C19" s="13">
        <v>1551</v>
      </c>
      <c r="D19" s="13">
        <v>1589</v>
      </c>
      <c r="E19" s="13">
        <v>1657</v>
      </c>
      <c r="F19" s="13">
        <v>1624</v>
      </c>
      <c r="G19" s="13">
        <v>1748</v>
      </c>
      <c r="H19" s="13">
        <v>1943</v>
      </c>
      <c r="I19" s="13">
        <v>1883</v>
      </c>
      <c r="J19" s="13">
        <v>1980</v>
      </c>
      <c r="K19" s="13">
        <v>1953</v>
      </c>
      <c r="L19" s="13">
        <v>1833</v>
      </c>
      <c r="M19" s="13">
        <v>1931</v>
      </c>
      <c r="N19" s="14">
        <v>1864</v>
      </c>
      <c r="P19" s="17">
        <f>ROW()</f>
        <v>19</v>
      </c>
    </row>
    <row r="20" spans="1:16" ht="16.5" customHeight="1">
      <c r="A20" s="29" t="s">
        <v>26</v>
      </c>
      <c r="B20" s="34" t="s">
        <v>72</v>
      </c>
      <c r="C20" s="13">
        <v>1946</v>
      </c>
      <c r="D20" s="13">
        <v>2337</v>
      </c>
      <c r="E20" s="13">
        <v>2489</v>
      </c>
      <c r="F20" s="13">
        <v>2565</v>
      </c>
      <c r="G20" s="13">
        <v>2621</v>
      </c>
      <c r="H20" s="13">
        <v>2181</v>
      </c>
      <c r="I20" s="13">
        <v>2367</v>
      </c>
      <c r="J20" s="13">
        <v>2280</v>
      </c>
      <c r="K20" s="13">
        <v>2217</v>
      </c>
      <c r="L20" s="13">
        <v>2108</v>
      </c>
      <c r="M20" s="13">
        <v>2180</v>
      </c>
      <c r="N20" s="14">
        <v>2104</v>
      </c>
      <c r="P20" s="17">
        <f>ROW()</f>
        <v>20</v>
      </c>
    </row>
    <row r="21" spans="1:16" ht="16.5" customHeight="1">
      <c r="A21" s="29" t="s">
        <v>27</v>
      </c>
      <c r="B21" s="34" t="s">
        <v>73</v>
      </c>
      <c r="C21" s="13">
        <v>1375</v>
      </c>
      <c r="D21" s="13">
        <v>1374</v>
      </c>
      <c r="E21" s="13">
        <v>1409</v>
      </c>
      <c r="F21" s="13">
        <v>1407</v>
      </c>
      <c r="G21" s="13">
        <v>1519</v>
      </c>
      <c r="H21" s="13">
        <v>1632</v>
      </c>
      <c r="I21" s="13">
        <v>1686</v>
      </c>
      <c r="J21" s="13">
        <v>1716</v>
      </c>
      <c r="K21" s="13">
        <v>1730</v>
      </c>
      <c r="L21" s="13">
        <v>1663</v>
      </c>
      <c r="M21" s="13">
        <v>1746</v>
      </c>
      <c r="N21" s="14">
        <v>1723</v>
      </c>
      <c r="P21" s="17">
        <f>ROW()</f>
        <v>21</v>
      </c>
    </row>
    <row r="22" spans="1:16" ht="16.5" customHeight="1">
      <c r="A22" s="29" t="s">
        <v>28</v>
      </c>
      <c r="B22" s="34" t="s">
        <v>74</v>
      </c>
      <c r="C22" s="13">
        <v>1572</v>
      </c>
      <c r="D22" s="13">
        <v>1549</v>
      </c>
      <c r="E22" s="13">
        <v>1633</v>
      </c>
      <c r="F22" s="13">
        <v>1663</v>
      </c>
      <c r="G22" s="13">
        <v>1780</v>
      </c>
      <c r="H22" s="13">
        <v>1925</v>
      </c>
      <c r="I22" s="13">
        <v>1991</v>
      </c>
      <c r="J22" s="13">
        <v>2040</v>
      </c>
      <c r="K22" s="13">
        <v>2082</v>
      </c>
      <c r="L22" s="13">
        <v>1927</v>
      </c>
      <c r="M22" s="13">
        <v>2039</v>
      </c>
      <c r="N22" s="14">
        <v>2091</v>
      </c>
      <c r="P22" s="17">
        <f>ROW()</f>
        <v>22</v>
      </c>
    </row>
    <row r="23" spans="1:16" ht="16.5" customHeight="1">
      <c r="A23" s="29" t="s">
        <v>29</v>
      </c>
      <c r="B23" s="34" t="s">
        <v>75</v>
      </c>
      <c r="C23" s="13">
        <v>2277</v>
      </c>
      <c r="D23" s="13">
        <v>2299</v>
      </c>
      <c r="E23" s="13">
        <v>2546</v>
      </c>
      <c r="F23" s="13">
        <v>2518</v>
      </c>
      <c r="G23" s="13">
        <v>2774</v>
      </c>
      <c r="H23" s="13">
        <v>2871</v>
      </c>
      <c r="I23" s="13">
        <v>2834</v>
      </c>
      <c r="J23" s="13">
        <v>2769</v>
      </c>
      <c r="K23" s="13">
        <v>2668</v>
      </c>
      <c r="L23" s="13">
        <v>2364</v>
      </c>
      <c r="M23" s="13">
        <v>2367</v>
      </c>
      <c r="N23" s="14">
        <v>2369</v>
      </c>
      <c r="P23" s="17">
        <f>ROW()</f>
        <v>23</v>
      </c>
    </row>
    <row r="24" spans="1:16" ht="16.5" customHeight="1">
      <c r="A24" s="29" t="s">
        <v>30</v>
      </c>
      <c r="B24" s="34" t="s">
        <v>76</v>
      </c>
      <c r="C24" s="13">
        <v>2421</v>
      </c>
      <c r="D24" s="13">
        <v>2370</v>
      </c>
      <c r="E24" s="13">
        <v>2359</v>
      </c>
      <c r="F24" s="13">
        <v>2318</v>
      </c>
      <c r="G24" s="13">
        <v>2410</v>
      </c>
      <c r="H24" s="13">
        <v>2526</v>
      </c>
      <c r="I24" s="13">
        <v>2620</v>
      </c>
      <c r="J24" s="13">
        <v>2564</v>
      </c>
      <c r="K24" s="13">
        <v>2601</v>
      </c>
      <c r="L24" s="13">
        <v>2630</v>
      </c>
      <c r="M24" s="13">
        <v>2717</v>
      </c>
      <c r="N24" s="14">
        <v>2663</v>
      </c>
      <c r="P24" s="17">
        <f>ROW()</f>
        <v>24</v>
      </c>
    </row>
    <row r="25" spans="1:16" ht="16.5" customHeight="1">
      <c r="A25" s="29" t="s">
        <v>31</v>
      </c>
      <c r="B25" s="34" t="s">
        <v>77</v>
      </c>
      <c r="C25" s="13">
        <v>2017</v>
      </c>
      <c r="D25" s="13">
        <v>2051</v>
      </c>
      <c r="E25" s="13">
        <v>2106</v>
      </c>
      <c r="F25" s="13">
        <v>2079</v>
      </c>
      <c r="G25" s="13">
        <v>2198</v>
      </c>
      <c r="H25" s="13">
        <v>2292</v>
      </c>
      <c r="I25" s="13">
        <v>2348</v>
      </c>
      <c r="J25" s="13">
        <v>2339</v>
      </c>
      <c r="K25" s="13">
        <v>2426</v>
      </c>
      <c r="L25" s="13">
        <v>2419</v>
      </c>
      <c r="M25" s="13">
        <v>2565</v>
      </c>
      <c r="N25" s="14">
        <v>2560</v>
      </c>
      <c r="P25" s="17">
        <f>ROW()</f>
        <v>25</v>
      </c>
    </row>
    <row r="26" spans="1:16" ht="16.5" customHeight="1">
      <c r="A26" s="30" t="s">
        <v>32</v>
      </c>
      <c r="B26" s="28" t="s">
        <v>78</v>
      </c>
      <c r="C26" s="188">
        <v>1853</v>
      </c>
      <c r="D26" s="188">
        <v>1979</v>
      </c>
      <c r="E26" s="188">
        <v>2082</v>
      </c>
      <c r="F26" s="188">
        <v>2123</v>
      </c>
      <c r="G26" s="188">
        <v>2247</v>
      </c>
      <c r="H26" s="188">
        <v>2430</v>
      </c>
      <c r="I26" s="188">
        <v>2261</v>
      </c>
      <c r="J26" s="188">
        <v>2209</v>
      </c>
      <c r="K26" s="188">
        <v>2201</v>
      </c>
      <c r="L26" s="188">
        <v>2068</v>
      </c>
      <c r="M26" s="188">
        <v>2287</v>
      </c>
      <c r="N26" s="189">
        <v>2174</v>
      </c>
      <c r="P26" s="17">
        <f>ROW()</f>
        <v>26</v>
      </c>
    </row>
    <row r="27" spans="1:16" ht="16.5" customHeight="1">
      <c r="A27" s="29" t="s">
        <v>33</v>
      </c>
      <c r="B27" s="34" t="s">
        <v>79</v>
      </c>
      <c r="C27" s="190">
        <v>1863</v>
      </c>
      <c r="D27" s="186">
        <v>1837</v>
      </c>
      <c r="E27" s="186">
        <v>1869</v>
      </c>
      <c r="F27" s="186">
        <v>1872</v>
      </c>
      <c r="G27" s="186">
        <v>2001</v>
      </c>
      <c r="H27" s="186">
        <v>2078</v>
      </c>
      <c r="I27" s="186">
        <v>2120</v>
      </c>
      <c r="J27" s="186">
        <v>2137</v>
      </c>
      <c r="K27" s="186">
        <v>2122</v>
      </c>
      <c r="L27" s="186">
        <v>2019</v>
      </c>
      <c r="M27" s="186">
        <v>2086</v>
      </c>
      <c r="N27" s="187">
        <v>2099</v>
      </c>
      <c r="P27" s="17">
        <f>ROW()</f>
        <v>27</v>
      </c>
    </row>
    <row r="28" spans="1:16" ht="16.5" customHeight="1">
      <c r="A28" s="29" t="s">
        <v>34</v>
      </c>
      <c r="B28" s="34" t="s">
        <v>80</v>
      </c>
      <c r="C28" s="191">
        <v>2708</v>
      </c>
      <c r="D28" s="13">
        <v>2751</v>
      </c>
      <c r="E28" s="13">
        <v>2835</v>
      </c>
      <c r="F28" s="13">
        <v>2866</v>
      </c>
      <c r="G28" s="13">
        <v>2986</v>
      </c>
      <c r="H28" s="13">
        <v>3075</v>
      </c>
      <c r="I28" s="13">
        <v>3102</v>
      </c>
      <c r="J28" s="13">
        <v>3134</v>
      </c>
      <c r="K28" s="13">
        <v>3205</v>
      </c>
      <c r="L28" s="13">
        <v>3152</v>
      </c>
      <c r="M28" s="13">
        <v>3271</v>
      </c>
      <c r="N28" s="14">
        <v>3284</v>
      </c>
      <c r="P28" s="17">
        <f>ROW()</f>
        <v>28</v>
      </c>
    </row>
    <row r="29" spans="1:16" ht="16.5" customHeight="1">
      <c r="A29" s="29" t="s">
        <v>35</v>
      </c>
      <c r="B29" s="34" t="s">
        <v>81</v>
      </c>
      <c r="C29" s="191">
        <v>2509</v>
      </c>
      <c r="D29" s="13">
        <v>2492</v>
      </c>
      <c r="E29" s="13">
        <v>2590</v>
      </c>
      <c r="F29" s="13">
        <v>2521</v>
      </c>
      <c r="G29" s="13">
        <v>2676</v>
      </c>
      <c r="H29" s="13">
        <v>2756</v>
      </c>
      <c r="I29" s="13">
        <v>2791</v>
      </c>
      <c r="J29" s="13">
        <v>2814</v>
      </c>
      <c r="K29" s="13">
        <v>2834</v>
      </c>
      <c r="L29" s="13">
        <v>2621</v>
      </c>
      <c r="M29" s="13">
        <v>2667</v>
      </c>
      <c r="N29" s="14">
        <v>2719</v>
      </c>
      <c r="P29" s="17">
        <f>ROW()</f>
        <v>29</v>
      </c>
    </row>
    <row r="30" spans="1:16" ht="16.5" customHeight="1">
      <c r="A30" s="29" t="s">
        <v>108</v>
      </c>
      <c r="B30" s="34" t="s">
        <v>82</v>
      </c>
      <c r="C30" s="191">
        <v>1981</v>
      </c>
      <c r="D30" s="13">
        <v>1991</v>
      </c>
      <c r="E30" s="13">
        <v>2028</v>
      </c>
      <c r="F30" s="13">
        <v>2052</v>
      </c>
      <c r="G30" s="13">
        <v>2304</v>
      </c>
      <c r="H30" s="13">
        <v>2475</v>
      </c>
      <c r="I30" s="13">
        <v>2472</v>
      </c>
      <c r="J30" s="13">
        <v>2437</v>
      </c>
      <c r="K30" s="13">
        <v>2509</v>
      </c>
      <c r="L30" s="13">
        <v>2277</v>
      </c>
      <c r="M30" s="13">
        <v>2333</v>
      </c>
      <c r="N30" s="14">
        <v>2373</v>
      </c>
      <c r="P30" s="17">
        <f>ROW()</f>
        <v>30</v>
      </c>
    </row>
    <row r="31" spans="1:16" ht="16.5" customHeight="1">
      <c r="A31" s="29" t="s">
        <v>109</v>
      </c>
      <c r="B31" s="34" t="s">
        <v>83</v>
      </c>
      <c r="C31" s="191">
        <v>2033</v>
      </c>
      <c r="D31" s="13">
        <v>2101</v>
      </c>
      <c r="E31" s="13">
        <v>2184</v>
      </c>
      <c r="F31" s="13">
        <v>2257</v>
      </c>
      <c r="G31" s="13">
        <v>2420</v>
      </c>
      <c r="H31" s="13">
        <v>2439</v>
      </c>
      <c r="I31" s="13">
        <v>2470</v>
      </c>
      <c r="J31" s="13">
        <v>2437</v>
      </c>
      <c r="K31" s="13">
        <v>2408</v>
      </c>
      <c r="L31" s="13">
        <v>2309</v>
      </c>
      <c r="M31" s="13">
        <v>2354</v>
      </c>
      <c r="N31" s="14">
        <v>2311</v>
      </c>
      <c r="P31" s="17">
        <f>ROW()</f>
        <v>31</v>
      </c>
    </row>
    <row r="32" spans="1:16" ht="16.5" customHeight="1">
      <c r="A32" s="29" t="s">
        <v>110</v>
      </c>
      <c r="B32" s="34" t="s">
        <v>84</v>
      </c>
      <c r="C32" s="192">
        <v>2020</v>
      </c>
      <c r="D32" s="188">
        <v>1981</v>
      </c>
      <c r="E32" s="188">
        <v>2054</v>
      </c>
      <c r="F32" s="188">
        <v>2060</v>
      </c>
      <c r="G32" s="188">
        <v>2207</v>
      </c>
      <c r="H32" s="188">
        <v>2279</v>
      </c>
      <c r="I32" s="188">
        <v>2327</v>
      </c>
      <c r="J32" s="188">
        <v>2317</v>
      </c>
      <c r="K32" s="188">
        <v>2318</v>
      </c>
      <c r="L32" s="188">
        <v>2110</v>
      </c>
      <c r="M32" s="188">
        <v>2193</v>
      </c>
      <c r="N32" s="189">
        <v>2171</v>
      </c>
      <c r="P32" s="17">
        <f>ROW()</f>
        <v>32</v>
      </c>
    </row>
    <row r="33" spans="1:16" ht="16.5" customHeight="1">
      <c r="A33" s="31" t="s">
        <v>111</v>
      </c>
      <c r="B33" s="33" t="s">
        <v>85</v>
      </c>
      <c r="C33" s="190">
        <v>1900</v>
      </c>
      <c r="D33" s="186">
        <v>1909</v>
      </c>
      <c r="E33" s="186">
        <v>1973</v>
      </c>
      <c r="F33" s="186">
        <v>2031</v>
      </c>
      <c r="G33" s="186">
        <v>2117</v>
      </c>
      <c r="H33" s="186">
        <v>2145</v>
      </c>
      <c r="I33" s="186">
        <v>2163</v>
      </c>
      <c r="J33" s="186">
        <v>2152</v>
      </c>
      <c r="K33" s="186">
        <v>2158</v>
      </c>
      <c r="L33" s="186">
        <v>2055</v>
      </c>
      <c r="M33" s="186">
        <v>2145</v>
      </c>
      <c r="N33" s="187">
        <v>2153</v>
      </c>
      <c r="P33" s="17">
        <f>ROW()</f>
        <v>33</v>
      </c>
    </row>
    <row r="34" spans="1:16" ht="16.5" customHeight="1">
      <c r="A34" s="29" t="s">
        <v>112</v>
      </c>
      <c r="B34" s="34" t="s">
        <v>86</v>
      </c>
      <c r="C34" s="191">
        <v>2078</v>
      </c>
      <c r="D34" s="13">
        <v>2048</v>
      </c>
      <c r="E34" s="13">
        <v>2137</v>
      </c>
      <c r="F34" s="13">
        <v>2191</v>
      </c>
      <c r="G34" s="13">
        <v>2279</v>
      </c>
      <c r="H34" s="13">
        <v>2390</v>
      </c>
      <c r="I34" s="13">
        <v>2411</v>
      </c>
      <c r="J34" s="13">
        <v>2423</v>
      </c>
      <c r="K34" s="13">
        <v>2436</v>
      </c>
      <c r="L34" s="13">
        <v>2255</v>
      </c>
      <c r="M34" s="13">
        <v>2335</v>
      </c>
      <c r="N34" s="14">
        <v>2322</v>
      </c>
      <c r="P34" s="17">
        <f>ROW()</f>
        <v>34</v>
      </c>
    </row>
    <row r="35" spans="1:16" ht="16.5" customHeight="1">
      <c r="A35" s="29" t="s">
        <v>113</v>
      </c>
      <c r="B35" s="34" t="s">
        <v>87</v>
      </c>
      <c r="C35" s="191">
        <v>2635</v>
      </c>
      <c r="D35" s="13">
        <v>2447</v>
      </c>
      <c r="E35" s="13">
        <v>2709</v>
      </c>
      <c r="F35" s="13">
        <v>2786</v>
      </c>
      <c r="G35" s="13">
        <v>2864</v>
      </c>
      <c r="H35" s="13">
        <v>2928</v>
      </c>
      <c r="I35" s="13">
        <v>3036</v>
      </c>
      <c r="J35" s="13">
        <v>2711</v>
      </c>
      <c r="K35" s="13">
        <v>2947</v>
      </c>
      <c r="L35" s="13">
        <v>2490</v>
      </c>
      <c r="M35" s="13">
        <v>2752</v>
      </c>
      <c r="N35" s="14">
        <v>2507</v>
      </c>
      <c r="P35" s="17">
        <f>ROW()</f>
        <v>35</v>
      </c>
    </row>
    <row r="36" spans="1:16" ht="16.5" customHeight="1">
      <c r="A36" s="29" t="s">
        <v>114</v>
      </c>
      <c r="B36" s="34" t="s">
        <v>88</v>
      </c>
      <c r="C36" s="191">
        <v>2347</v>
      </c>
      <c r="D36" s="13">
        <v>2419</v>
      </c>
      <c r="E36" s="13">
        <v>2500</v>
      </c>
      <c r="F36" s="13">
        <v>2482</v>
      </c>
      <c r="G36" s="13">
        <v>2724</v>
      </c>
      <c r="H36" s="13">
        <v>2620</v>
      </c>
      <c r="I36" s="13">
        <v>2655</v>
      </c>
      <c r="J36" s="13">
        <v>3032</v>
      </c>
      <c r="K36" s="13">
        <v>2736</v>
      </c>
      <c r="L36" s="13">
        <v>2610</v>
      </c>
      <c r="M36" s="13">
        <v>2424</v>
      </c>
      <c r="N36" s="14">
        <v>2678</v>
      </c>
      <c r="P36" s="17">
        <f>ROW()</f>
        <v>36</v>
      </c>
    </row>
    <row r="37" spans="1:16" ht="16.5" customHeight="1">
      <c r="A37" s="29" t="s">
        <v>115</v>
      </c>
      <c r="B37" s="34" t="s">
        <v>89</v>
      </c>
      <c r="C37" s="191">
        <v>2057</v>
      </c>
      <c r="D37" s="13">
        <v>1952</v>
      </c>
      <c r="E37" s="13">
        <v>2024</v>
      </c>
      <c r="F37" s="13">
        <v>1996</v>
      </c>
      <c r="G37" s="13">
        <v>2175</v>
      </c>
      <c r="H37" s="13">
        <v>2246</v>
      </c>
      <c r="I37" s="13">
        <v>2264</v>
      </c>
      <c r="J37" s="13">
        <v>2067</v>
      </c>
      <c r="K37" s="13">
        <v>2266</v>
      </c>
      <c r="L37" s="13">
        <v>2360</v>
      </c>
      <c r="M37" s="13">
        <v>2353</v>
      </c>
      <c r="N37" s="14">
        <v>2313</v>
      </c>
      <c r="P37" s="17">
        <f>ROW()</f>
        <v>37</v>
      </c>
    </row>
    <row r="38" spans="1:16" ht="16.5" customHeight="1">
      <c r="A38" s="29" t="s">
        <v>116</v>
      </c>
      <c r="B38" s="34" t="s">
        <v>90</v>
      </c>
      <c r="C38" s="191">
        <v>2921</v>
      </c>
      <c r="D38" s="13">
        <v>2764</v>
      </c>
      <c r="E38" s="13">
        <v>2690</v>
      </c>
      <c r="F38" s="13">
        <v>2828</v>
      </c>
      <c r="G38" s="13">
        <v>2951</v>
      </c>
      <c r="H38" s="13">
        <v>3132</v>
      </c>
      <c r="I38" s="13">
        <v>3149</v>
      </c>
      <c r="J38" s="13">
        <v>3917</v>
      </c>
      <c r="K38" s="13">
        <v>3398</v>
      </c>
      <c r="L38" s="13">
        <v>3468</v>
      </c>
      <c r="M38" s="13">
        <v>3364</v>
      </c>
      <c r="N38" s="14">
        <v>3306</v>
      </c>
      <c r="P38" s="17">
        <f>ROW()</f>
        <v>38</v>
      </c>
    </row>
    <row r="39" spans="1:16" ht="16.5" customHeight="1">
      <c r="A39" s="29" t="s">
        <v>117</v>
      </c>
      <c r="B39" s="34" t="s">
        <v>91</v>
      </c>
      <c r="C39" s="191">
        <v>3083</v>
      </c>
      <c r="D39" s="13">
        <v>2968</v>
      </c>
      <c r="E39" s="13">
        <v>3088</v>
      </c>
      <c r="F39" s="13">
        <v>3093</v>
      </c>
      <c r="G39" s="13">
        <v>3086</v>
      </c>
      <c r="H39" s="13">
        <v>3795</v>
      </c>
      <c r="I39" s="13">
        <v>3649</v>
      </c>
      <c r="J39" s="13">
        <v>4003</v>
      </c>
      <c r="K39" s="13">
        <v>3684</v>
      </c>
      <c r="L39" s="13">
        <v>3278</v>
      </c>
      <c r="M39" s="13">
        <v>3458</v>
      </c>
      <c r="N39" s="14">
        <v>3219</v>
      </c>
      <c r="P39" s="17">
        <f>ROW()</f>
        <v>39</v>
      </c>
    </row>
    <row r="40" spans="1:16" ht="16.5" customHeight="1">
      <c r="A40" s="29" t="s">
        <v>118</v>
      </c>
      <c r="B40" s="34" t="s">
        <v>92</v>
      </c>
      <c r="C40" s="191">
        <v>4254</v>
      </c>
      <c r="D40" s="13">
        <v>4583</v>
      </c>
      <c r="E40" s="13">
        <v>4772</v>
      </c>
      <c r="F40" s="13">
        <v>4371</v>
      </c>
      <c r="G40" s="13">
        <v>4145</v>
      </c>
      <c r="H40" s="13">
        <v>4899</v>
      </c>
      <c r="I40" s="13">
        <v>4818</v>
      </c>
      <c r="J40" s="13">
        <v>4902</v>
      </c>
      <c r="K40" s="13">
        <v>4517</v>
      </c>
      <c r="L40" s="13">
        <v>4219</v>
      </c>
      <c r="M40" s="13">
        <v>4602</v>
      </c>
      <c r="N40" s="14">
        <v>4230</v>
      </c>
      <c r="P40" s="17">
        <f>ROW()</f>
        <v>40</v>
      </c>
    </row>
    <row r="41" spans="1:16" ht="16.5" customHeight="1">
      <c r="A41" s="29" t="s">
        <v>119</v>
      </c>
      <c r="B41" s="34" t="s">
        <v>93</v>
      </c>
      <c r="C41" s="191">
        <v>1811</v>
      </c>
      <c r="D41" s="13">
        <v>1829</v>
      </c>
      <c r="E41" s="13">
        <v>1868</v>
      </c>
      <c r="F41" s="13">
        <v>1734</v>
      </c>
      <c r="G41" s="13">
        <v>2027</v>
      </c>
      <c r="H41" s="13">
        <v>2149</v>
      </c>
      <c r="I41" s="13">
        <v>2200</v>
      </c>
      <c r="J41" s="13">
        <v>2356</v>
      </c>
      <c r="K41" s="13">
        <v>2456</v>
      </c>
      <c r="L41" s="13">
        <v>2387</v>
      </c>
      <c r="M41" s="13">
        <v>2471</v>
      </c>
      <c r="N41" s="14">
        <v>2374</v>
      </c>
      <c r="P41" s="17">
        <f>ROW()</f>
        <v>41</v>
      </c>
    </row>
    <row r="42" spans="1:16" ht="16.5" customHeight="1">
      <c r="A42" s="29" t="s">
        <v>120</v>
      </c>
      <c r="B42" s="34" t="s">
        <v>94</v>
      </c>
      <c r="C42" s="191">
        <v>2192</v>
      </c>
      <c r="D42" s="13">
        <v>2134</v>
      </c>
      <c r="E42" s="13">
        <v>2259</v>
      </c>
      <c r="F42" s="13">
        <v>2233</v>
      </c>
      <c r="G42" s="13">
        <v>2270</v>
      </c>
      <c r="H42" s="13">
        <v>2386</v>
      </c>
      <c r="I42" s="13">
        <v>2427</v>
      </c>
      <c r="J42" s="13">
        <v>1952</v>
      </c>
      <c r="K42" s="13">
        <v>2516</v>
      </c>
      <c r="L42" s="13">
        <v>2371</v>
      </c>
      <c r="M42" s="13">
        <v>2517</v>
      </c>
      <c r="N42" s="14">
        <v>2392</v>
      </c>
      <c r="P42" s="17">
        <f>ROW()</f>
        <v>42</v>
      </c>
    </row>
    <row r="43" spans="1:16" ht="16.5" customHeight="1">
      <c r="A43" s="29" t="s">
        <v>121</v>
      </c>
      <c r="B43" s="34" t="s">
        <v>95</v>
      </c>
      <c r="C43" s="191">
        <v>1783</v>
      </c>
      <c r="D43" s="13">
        <v>1826</v>
      </c>
      <c r="E43" s="13">
        <v>1919</v>
      </c>
      <c r="F43" s="13">
        <v>1983</v>
      </c>
      <c r="G43" s="13">
        <v>2063</v>
      </c>
      <c r="H43" s="13">
        <v>2144</v>
      </c>
      <c r="I43" s="13">
        <v>2158</v>
      </c>
      <c r="J43" s="13">
        <v>2174</v>
      </c>
      <c r="K43" s="13">
        <v>2202</v>
      </c>
      <c r="L43" s="13">
        <v>1945</v>
      </c>
      <c r="M43" s="13">
        <v>2034</v>
      </c>
      <c r="N43" s="14">
        <v>1972</v>
      </c>
      <c r="P43" s="17">
        <f>ROW()</f>
        <v>43</v>
      </c>
    </row>
    <row r="44" spans="1:16" ht="16.5" customHeight="1">
      <c r="A44" s="29" t="s">
        <v>122</v>
      </c>
      <c r="B44" s="34" t="s">
        <v>96</v>
      </c>
      <c r="C44" s="192">
        <v>1801</v>
      </c>
      <c r="D44" s="188">
        <v>1808</v>
      </c>
      <c r="E44" s="188">
        <v>1874</v>
      </c>
      <c r="F44" s="188">
        <v>1883</v>
      </c>
      <c r="G44" s="188">
        <v>1959</v>
      </c>
      <c r="H44" s="188">
        <v>2078</v>
      </c>
      <c r="I44" s="188">
        <v>2143</v>
      </c>
      <c r="J44" s="188">
        <v>2159</v>
      </c>
      <c r="K44" s="188">
        <v>2230</v>
      </c>
      <c r="L44" s="188">
        <v>2133</v>
      </c>
      <c r="M44" s="188">
        <v>2204</v>
      </c>
      <c r="N44" s="189">
        <v>2165</v>
      </c>
      <c r="P44" s="17">
        <f>ROW()</f>
        <v>44</v>
      </c>
    </row>
    <row r="45" spans="1:16" ht="16.5" customHeight="1">
      <c r="A45" s="32" t="s">
        <v>123</v>
      </c>
      <c r="B45" s="35" t="s">
        <v>97</v>
      </c>
      <c r="C45" s="13">
        <v>1878</v>
      </c>
      <c r="D45" s="13">
        <v>1884</v>
      </c>
      <c r="E45" s="13">
        <v>1980</v>
      </c>
      <c r="F45" s="13">
        <v>1996</v>
      </c>
      <c r="G45" s="13">
        <v>2023</v>
      </c>
      <c r="H45" s="13">
        <v>2339</v>
      </c>
      <c r="I45" s="13">
        <v>2288</v>
      </c>
      <c r="J45" s="13">
        <v>1973</v>
      </c>
      <c r="K45" s="13">
        <v>2220</v>
      </c>
      <c r="L45" s="13">
        <v>2081</v>
      </c>
      <c r="M45" s="13">
        <v>2242</v>
      </c>
      <c r="N45" s="14">
        <v>1973</v>
      </c>
      <c r="P45" s="17">
        <f>ROW()</f>
        <v>45</v>
      </c>
    </row>
    <row r="46" spans="1:16" ht="16.5" customHeight="1">
      <c r="A46" s="31" t="s">
        <v>124</v>
      </c>
      <c r="B46" s="33" t="s">
        <v>98</v>
      </c>
      <c r="C46" s="190">
        <v>2169</v>
      </c>
      <c r="D46" s="186">
        <v>2213</v>
      </c>
      <c r="E46" s="186">
        <v>2360</v>
      </c>
      <c r="F46" s="186">
        <v>2238</v>
      </c>
      <c r="G46" s="186">
        <v>2394</v>
      </c>
      <c r="H46" s="186">
        <v>2629</v>
      </c>
      <c r="I46" s="186">
        <v>2547</v>
      </c>
      <c r="J46" s="186">
        <v>2364</v>
      </c>
      <c r="K46" s="186">
        <v>2495</v>
      </c>
      <c r="L46" s="186">
        <v>2261</v>
      </c>
      <c r="M46" s="186">
        <v>2302</v>
      </c>
      <c r="N46" s="187">
        <v>2266</v>
      </c>
      <c r="P46" s="17">
        <f>ROW()</f>
        <v>46</v>
      </c>
    </row>
    <row r="47" spans="1:16" ht="16.5" customHeight="1">
      <c r="A47" s="30" t="s">
        <v>125</v>
      </c>
      <c r="B47" s="28" t="s">
        <v>99</v>
      </c>
      <c r="C47" s="192">
        <v>2305</v>
      </c>
      <c r="D47" s="188">
        <v>2369</v>
      </c>
      <c r="E47" s="188">
        <v>2517</v>
      </c>
      <c r="F47" s="188">
        <v>2649</v>
      </c>
      <c r="G47" s="188">
        <v>3106</v>
      </c>
      <c r="H47" s="188">
        <v>3830</v>
      </c>
      <c r="I47" s="188">
        <v>3806</v>
      </c>
      <c r="J47" s="188">
        <v>3867</v>
      </c>
      <c r="K47" s="188">
        <v>3663</v>
      </c>
      <c r="L47" s="188">
        <v>3336</v>
      </c>
      <c r="M47" s="188">
        <v>3534</v>
      </c>
      <c r="N47" s="189">
        <v>3315</v>
      </c>
      <c r="P47" s="17">
        <f>ROW()</f>
        <v>47</v>
      </c>
    </row>
    <row r="48" spans="1:16" ht="16.5" customHeight="1">
      <c r="A48" s="31" t="s">
        <v>126</v>
      </c>
      <c r="B48" s="33" t="s">
        <v>100</v>
      </c>
      <c r="C48" s="13">
        <v>1883</v>
      </c>
      <c r="D48" s="13">
        <v>1890</v>
      </c>
      <c r="E48" s="13">
        <v>1987</v>
      </c>
      <c r="F48" s="13">
        <v>1971</v>
      </c>
      <c r="G48" s="13">
        <v>2093</v>
      </c>
      <c r="H48" s="13">
        <v>2193</v>
      </c>
      <c r="I48" s="13">
        <v>2224</v>
      </c>
      <c r="J48" s="13">
        <v>2215</v>
      </c>
      <c r="K48" s="13">
        <v>2222</v>
      </c>
      <c r="L48" s="13">
        <v>2073</v>
      </c>
      <c r="M48" s="13">
        <v>2148</v>
      </c>
      <c r="N48" s="14">
        <v>2130</v>
      </c>
      <c r="P48" s="17">
        <f>ROW()</f>
        <v>48</v>
      </c>
    </row>
    <row r="49" spans="1:16" ht="16.5" customHeight="1">
      <c r="A49" s="29" t="s">
        <v>36</v>
      </c>
      <c r="B49" s="34" t="s">
        <v>101</v>
      </c>
      <c r="C49" s="13">
        <v>1980</v>
      </c>
      <c r="D49" s="13">
        <v>1951</v>
      </c>
      <c r="E49" s="13">
        <v>2008</v>
      </c>
      <c r="F49" s="13">
        <v>1997</v>
      </c>
      <c r="G49" s="13">
        <v>2090</v>
      </c>
      <c r="H49" s="13">
        <v>2153</v>
      </c>
      <c r="I49" s="13">
        <v>2196</v>
      </c>
      <c r="J49" s="13">
        <v>2197</v>
      </c>
      <c r="K49" s="13">
        <v>2206</v>
      </c>
      <c r="L49" s="13">
        <v>2064</v>
      </c>
      <c r="M49" s="13">
        <v>2139</v>
      </c>
      <c r="N49" s="14">
        <v>2143</v>
      </c>
      <c r="P49" s="17">
        <f>ROW()</f>
        <v>49</v>
      </c>
    </row>
    <row r="50" spans="1:16" ht="16.5" customHeight="1">
      <c r="A50" s="29" t="s">
        <v>37</v>
      </c>
      <c r="B50" s="34" t="s">
        <v>102</v>
      </c>
      <c r="C50" s="13">
        <v>1904</v>
      </c>
      <c r="D50" s="13">
        <v>1894</v>
      </c>
      <c r="E50" s="13">
        <v>1966</v>
      </c>
      <c r="F50" s="13">
        <v>1993</v>
      </c>
      <c r="G50" s="13">
        <v>2087</v>
      </c>
      <c r="H50" s="13">
        <v>2180</v>
      </c>
      <c r="I50" s="13">
        <v>2221</v>
      </c>
      <c r="J50" s="13">
        <v>2232</v>
      </c>
      <c r="K50" s="13">
        <v>2243</v>
      </c>
      <c r="L50" s="13">
        <v>2099</v>
      </c>
      <c r="M50" s="13">
        <v>2174</v>
      </c>
      <c r="N50" s="14">
        <v>2168</v>
      </c>
      <c r="P50" s="17">
        <f>ROW()</f>
        <v>50</v>
      </c>
    </row>
    <row r="51" spans="1:16" ht="16.5" customHeight="1">
      <c r="A51" s="29" t="s">
        <v>127</v>
      </c>
      <c r="B51" s="34" t="s">
        <v>103</v>
      </c>
      <c r="C51" s="13">
        <v>2321</v>
      </c>
      <c r="D51" s="13">
        <v>2315</v>
      </c>
      <c r="E51" s="13">
        <v>2446</v>
      </c>
      <c r="F51" s="13">
        <v>2413</v>
      </c>
      <c r="G51" s="13">
        <v>2549</v>
      </c>
      <c r="H51" s="13">
        <v>2654</v>
      </c>
      <c r="I51" s="13">
        <v>2675</v>
      </c>
      <c r="J51" s="13">
        <v>2718</v>
      </c>
      <c r="K51" s="13">
        <v>2735</v>
      </c>
      <c r="L51" s="13">
        <v>2446</v>
      </c>
      <c r="M51" s="13">
        <v>2561</v>
      </c>
      <c r="N51" s="14">
        <v>2605</v>
      </c>
      <c r="P51" s="17">
        <f>ROW()</f>
        <v>51</v>
      </c>
    </row>
    <row r="52" spans="1:16" ht="16.5" customHeight="1">
      <c r="A52" s="29" t="s">
        <v>128</v>
      </c>
      <c r="B52" s="34" t="s">
        <v>104</v>
      </c>
      <c r="C52" s="13">
        <v>1916</v>
      </c>
      <c r="D52" s="13">
        <v>1911</v>
      </c>
      <c r="E52" s="13">
        <v>1986</v>
      </c>
      <c r="F52" s="13">
        <v>2001</v>
      </c>
      <c r="G52" s="13">
        <v>2074</v>
      </c>
      <c r="H52" s="13">
        <v>2204</v>
      </c>
      <c r="I52" s="13">
        <v>2203</v>
      </c>
      <c r="J52" s="13">
        <v>2193</v>
      </c>
      <c r="K52" s="13">
        <v>2289</v>
      </c>
      <c r="L52" s="13">
        <v>2129</v>
      </c>
      <c r="M52" s="13">
        <v>2246</v>
      </c>
      <c r="N52" s="14">
        <v>2225</v>
      </c>
      <c r="P52" s="17">
        <f>ROW()</f>
        <v>52</v>
      </c>
    </row>
    <row r="53" spans="1:16" ht="16.5" customHeight="1">
      <c r="A53" s="30" t="s">
        <v>129</v>
      </c>
      <c r="B53" s="28" t="s">
        <v>105</v>
      </c>
      <c r="C53" s="188">
        <v>2010</v>
      </c>
      <c r="D53" s="188">
        <v>2030</v>
      </c>
      <c r="E53" s="188">
        <v>2142</v>
      </c>
      <c r="F53" s="188">
        <v>2152</v>
      </c>
      <c r="G53" s="188">
        <v>2275</v>
      </c>
      <c r="H53" s="188">
        <v>2390</v>
      </c>
      <c r="I53" s="188">
        <v>2370</v>
      </c>
      <c r="J53" s="188">
        <v>2331</v>
      </c>
      <c r="K53" s="188">
        <v>2298</v>
      </c>
      <c r="L53" s="188">
        <v>2041</v>
      </c>
      <c r="M53" s="188">
        <v>2124</v>
      </c>
      <c r="N53" s="189">
        <v>2141</v>
      </c>
      <c r="P53" s="17">
        <f>ROW()</f>
        <v>53</v>
      </c>
    </row>
  </sheetData>
  <phoneticPr fontId="1"/>
  <pageMargins left="0.7" right="0.7" top="0.75" bottom="0.75" header="0.3" footer="0.3"/>
  <pageSetup paperSize="9" scale="2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E8283-879E-432D-8325-0CBB476EC2E7}">
  <dimension ref="A1:CE647"/>
  <sheetViews>
    <sheetView showGridLines="0" view="pageBreakPreview" zoomScaleNormal="100" zoomScaleSheetLayoutView="100" workbookViewId="0">
      <pane xSplit="2" ySplit="5" topLeftCell="C627" activePane="bottomRight" state="frozen"/>
      <selection pane="topRight" activeCell="C1" sqref="C1"/>
      <selection pane="bottomLeft" activeCell="A6" sqref="A6"/>
      <selection pane="bottomRight" activeCell="F649" sqref="F649"/>
    </sheetView>
  </sheetViews>
  <sheetFormatPr defaultColWidth="12.625" defaultRowHeight="16.5" customHeight="1"/>
  <cols>
    <col min="1" max="1" width="3.625" style="2" customWidth="1"/>
    <col min="2" max="2" width="10.625" style="2" customWidth="1"/>
    <col min="3" max="3" width="12.625" style="2" customWidth="1"/>
    <col min="4" max="12" width="12.625" style="2"/>
    <col min="13" max="13" width="3.625" style="2" customWidth="1"/>
    <col min="14" max="14" width="10.625" style="2" customWidth="1"/>
    <col min="15" max="24" width="12.625" style="2"/>
    <col min="25" max="25" width="3.625" style="2" customWidth="1"/>
    <col min="26" max="26" width="10.625" style="2" customWidth="1"/>
    <col min="27" max="36" width="12.625" style="2"/>
    <col min="37" max="37" width="3.625" style="2" customWidth="1"/>
    <col min="38" max="38" width="10.625" style="2" customWidth="1"/>
    <col min="39" max="48" width="12.625" style="2"/>
    <col min="49" max="49" width="3.625" style="2" customWidth="1"/>
    <col min="50" max="50" width="10.625" style="2" customWidth="1"/>
    <col min="51" max="60" width="12.625" style="2"/>
    <col min="61" max="61" width="3.625" style="2" customWidth="1"/>
    <col min="62" max="62" width="10.625" style="2" customWidth="1"/>
    <col min="63" max="72" width="12.625" style="2"/>
    <col min="73" max="73" width="3.625" style="2" customWidth="1"/>
    <col min="74" max="74" width="10.625" style="2" customWidth="1"/>
    <col min="75" max="77" width="12.625" style="2"/>
    <col min="78" max="78" width="12.625" style="3"/>
    <col min="79" max="16384" width="12.625" style="2"/>
  </cols>
  <sheetData>
    <row r="1" spans="1:83" ht="16.5" customHeight="1">
      <c r="A1" s="18" t="str">
        <f ca="1">RIGHT(CELL("filename",A1),LEN(CELL("filename",A1))-FIND("]",CELL("filename",A1)))</f>
        <v>市町村民所得〔統計表〕</v>
      </c>
      <c r="B1" s="18"/>
    </row>
    <row r="2" spans="1:83" ht="16.5" customHeight="1">
      <c r="A2" s="37">
        <v>23</v>
      </c>
      <c r="B2" s="20" t="str">
        <f>IF(A2&lt;22,"令和"&amp;A2&amp;"年度","平成"&amp;A2&amp;"年度")</f>
        <v>平成23年度</v>
      </c>
      <c r="C2" s="1" t="s">
        <v>48</v>
      </c>
      <c r="N2" s="20" t="str">
        <f>B2</f>
        <v>平成23年度</v>
      </c>
      <c r="O2" s="1" t="s">
        <v>131</v>
      </c>
      <c r="Z2" s="20" t="str">
        <f>B2</f>
        <v>平成23年度</v>
      </c>
      <c r="AA2" s="1" t="s">
        <v>132</v>
      </c>
      <c r="AL2" s="20" t="str">
        <f>B2</f>
        <v>平成23年度</v>
      </c>
      <c r="AM2" s="1" t="s">
        <v>133</v>
      </c>
      <c r="AX2" s="20" t="str">
        <f>N2</f>
        <v>平成23年度</v>
      </c>
      <c r="AY2" s="1" t="s">
        <v>134</v>
      </c>
      <c r="BJ2" s="20" t="str">
        <f>Z2</f>
        <v>平成23年度</v>
      </c>
      <c r="BK2" s="1" t="s">
        <v>135</v>
      </c>
      <c r="BU2" s="36">
        <f>IF(A2=1,30,A2-1)</f>
        <v>22</v>
      </c>
      <c r="BV2" s="20" t="str">
        <f>IF(BU2&lt;22,"令和"&amp;BU2&amp;"年度","平成"&amp;BU2&amp;"年度")</f>
        <v>平成22年度</v>
      </c>
      <c r="BW2" s="1" t="s">
        <v>130</v>
      </c>
    </row>
    <row r="3" spans="1:83" ht="16.5" customHeight="1">
      <c r="A3" s="21"/>
      <c r="B3" s="5"/>
      <c r="C3" s="4" t="s">
        <v>49</v>
      </c>
      <c r="D3" s="24"/>
      <c r="E3" s="24"/>
      <c r="F3" s="24"/>
      <c r="G3" s="24"/>
      <c r="H3" s="24"/>
      <c r="I3" s="24"/>
      <c r="J3" s="24"/>
      <c r="K3" s="15"/>
      <c r="M3" s="21"/>
      <c r="N3" s="5"/>
      <c r="O3" s="4" t="s">
        <v>49</v>
      </c>
      <c r="P3" s="24"/>
      <c r="Q3" s="24"/>
      <c r="R3" s="24"/>
      <c r="S3" s="24"/>
      <c r="T3" s="24"/>
      <c r="U3" s="24"/>
      <c r="V3" s="24"/>
      <c r="W3" s="15"/>
      <c r="X3" s="22"/>
      <c r="Y3" s="21"/>
      <c r="Z3" s="5"/>
      <c r="AA3" s="4" t="s">
        <v>49</v>
      </c>
      <c r="AB3" s="24"/>
      <c r="AC3" s="24"/>
      <c r="AD3" s="24"/>
      <c r="AE3" s="24"/>
      <c r="AF3" s="24"/>
      <c r="AG3" s="24"/>
      <c r="AH3" s="24"/>
      <c r="AI3" s="15"/>
      <c r="AK3" s="21"/>
      <c r="AL3" s="5"/>
      <c r="AM3" s="4" t="s">
        <v>49</v>
      </c>
      <c r="AN3" s="24"/>
      <c r="AO3" s="24"/>
      <c r="AP3" s="24"/>
      <c r="AQ3" s="24"/>
      <c r="AR3" s="24"/>
      <c r="AS3" s="24"/>
      <c r="AT3" s="24"/>
      <c r="AU3" s="15"/>
      <c r="AW3" s="21"/>
      <c r="AX3" s="5"/>
      <c r="AY3" s="4" t="s">
        <v>49</v>
      </c>
      <c r="AZ3" s="24"/>
      <c r="BA3" s="24"/>
      <c r="BB3" s="24"/>
      <c r="BC3" s="24"/>
      <c r="BD3" s="24"/>
      <c r="BE3" s="24"/>
      <c r="BF3" s="24"/>
      <c r="BG3" s="15"/>
      <c r="BI3" s="21"/>
      <c r="BJ3" s="5"/>
      <c r="BK3" s="4" t="s">
        <v>49</v>
      </c>
      <c r="BL3" s="24"/>
      <c r="BM3" s="24"/>
      <c r="BN3" s="24"/>
      <c r="BO3" s="24"/>
      <c r="BP3" s="24"/>
      <c r="BQ3" s="24"/>
      <c r="BR3" s="24"/>
      <c r="BS3" s="15"/>
      <c r="BU3" s="21"/>
      <c r="BV3" s="5"/>
      <c r="BW3" s="4" t="s">
        <v>49</v>
      </c>
      <c r="BX3" s="24"/>
      <c r="BY3" s="24"/>
      <c r="BZ3" s="24"/>
      <c r="CA3" s="24"/>
      <c r="CB3" s="24"/>
      <c r="CC3" s="24"/>
      <c r="CD3" s="24"/>
      <c r="CE3" s="15"/>
    </row>
    <row r="4" spans="1:83" ht="16.5" customHeight="1">
      <c r="A4" s="22"/>
      <c r="B4" s="8"/>
      <c r="C4" s="7"/>
      <c r="D4" s="27" t="s">
        <v>50</v>
      </c>
      <c r="E4" s="24"/>
      <c r="F4" s="15"/>
      <c r="G4" s="6" t="s">
        <v>53</v>
      </c>
      <c r="H4" s="27" t="s">
        <v>54</v>
      </c>
      <c r="I4" s="24"/>
      <c r="J4" s="24"/>
      <c r="K4" s="15"/>
      <c r="M4" s="22"/>
      <c r="N4" s="8"/>
      <c r="O4" s="7"/>
      <c r="P4" s="27" t="s">
        <v>50</v>
      </c>
      <c r="Q4" s="24"/>
      <c r="R4" s="15"/>
      <c r="S4" s="6" t="s">
        <v>53</v>
      </c>
      <c r="T4" s="27" t="s">
        <v>54</v>
      </c>
      <c r="U4" s="24"/>
      <c r="V4" s="24"/>
      <c r="W4" s="15"/>
      <c r="X4" s="22"/>
      <c r="Y4" s="22"/>
      <c r="Z4" s="8"/>
      <c r="AA4" s="7"/>
      <c r="AB4" s="27" t="s">
        <v>50</v>
      </c>
      <c r="AC4" s="24"/>
      <c r="AD4" s="15"/>
      <c r="AE4" s="6" t="s">
        <v>53</v>
      </c>
      <c r="AF4" s="27" t="s">
        <v>54</v>
      </c>
      <c r="AG4" s="24"/>
      <c r="AH4" s="24"/>
      <c r="AI4" s="15"/>
      <c r="AK4" s="22"/>
      <c r="AL4" s="8"/>
      <c r="AM4" s="7"/>
      <c r="AN4" s="27" t="s">
        <v>50</v>
      </c>
      <c r="AO4" s="24"/>
      <c r="AP4" s="15"/>
      <c r="AQ4" s="6" t="s">
        <v>53</v>
      </c>
      <c r="AR4" s="27" t="s">
        <v>54</v>
      </c>
      <c r="AS4" s="24"/>
      <c r="AT4" s="24"/>
      <c r="AU4" s="15"/>
      <c r="AW4" s="22"/>
      <c r="AX4" s="8"/>
      <c r="AY4" s="7"/>
      <c r="AZ4" s="27" t="s">
        <v>50</v>
      </c>
      <c r="BA4" s="24"/>
      <c r="BB4" s="15"/>
      <c r="BC4" s="6" t="s">
        <v>53</v>
      </c>
      <c r="BD4" s="27" t="s">
        <v>54</v>
      </c>
      <c r="BE4" s="24"/>
      <c r="BF4" s="24"/>
      <c r="BG4" s="15"/>
      <c r="BI4" s="22"/>
      <c r="BJ4" s="8"/>
      <c r="BK4" s="7"/>
      <c r="BL4" s="27" t="s">
        <v>50</v>
      </c>
      <c r="BM4" s="24"/>
      <c r="BN4" s="15"/>
      <c r="BO4" s="6" t="s">
        <v>53</v>
      </c>
      <c r="BP4" s="27" t="s">
        <v>54</v>
      </c>
      <c r="BQ4" s="24"/>
      <c r="BR4" s="24"/>
      <c r="BS4" s="15"/>
      <c r="BU4" s="22"/>
      <c r="BV4" s="8"/>
      <c r="BW4" s="7"/>
      <c r="BX4" s="27" t="s">
        <v>50</v>
      </c>
      <c r="BY4" s="24"/>
      <c r="BZ4" s="15"/>
      <c r="CA4" s="6" t="s">
        <v>53</v>
      </c>
      <c r="CB4" s="27" t="s">
        <v>54</v>
      </c>
      <c r="CC4" s="24"/>
      <c r="CD4" s="24"/>
      <c r="CE4" s="15"/>
    </row>
    <row r="5" spans="1:83" ht="27" customHeight="1">
      <c r="A5" s="23"/>
      <c r="B5" s="11"/>
      <c r="C5" s="10"/>
      <c r="D5" s="10"/>
      <c r="E5" s="16" t="s">
        <v>51</v>
      </c>
      <c r="F5" s="26" t="s">
        <v>52</v>
      </c>
      <c r="G5" s="12"/>
      <c r="H5" s="12"/>
      <c r="I5" s="16" t="s">
        <v>55</v>
      </c>
      <c r="J5" s="16" t="s">
        <v>56</v>
      </c>
      <c r="K5" s="16" t="s">
        <v>57</v>
      </c>
      <c r="M5" s="23"/>
      <c r="N5" s="11"/>
      <c r="O5" s="10"/>
      <c r="P5" s="10"/>
      <c r="Q5" s="16" t="s">
        <v>51</v>
      </c>
      <c r="R5" s="26" t="s">
        <v>52</v>
      </c>
      <c r="S5" s="12"/>
      <c r="T5" s="12"/>
      <c r="U5" s="16" t="s">
        <v>55</v>
      </c>
      <c r="V5" s="16" t="s">
        <v>56</v>
      </c>
      <c r="W5" s="16" t="s">
        <v>57</v>
      </c>
      <c r="X5" s="57"/>
      <c r="Y5" s="23"/>
      <c r="Z5" s="11"/>
      <c r="AA5" s="10"/>
      <c r="AB5" s="10"/>
      <c r="AC5" s="16" t="s">
        <v>51</v>
      </c>
      <c r="AD5" s="26" t="s">
        <v>52</v>
      </c>
      <c r="AE5" s="12"/>
      <c r="AF5" s="12"/>
      <c r="AG5" s="16" t="s">
        <v>55</v>
      </c>
      <c r="AH5" s="16" t="s">
        <v>56</v>
      </c>
      <c r="AI5" s="16" t="s">
        <v>57</v>
      </c>
      <c r="AJ5" s="3"/>
      <c r="AK5" s="23"/>
      <c r="AL5" s="11"/>
      <c r="AM5" s="10"/>
      <c r="AN5" s="10"/>
      <c r="AO5" s="16" t="s">
        <v>51</v>
      </c>
      <c r="AP5" s="26" t="s">
        <v>52</v>
      </c>
      <c r="AQ5" s="12"/>
      <c r="AR5" s="12"/>
      <c r="AS5" s="16" t="s">
        <v>55</v>
      </c>
      <c r="AT5" s="16" t="s">
        <v>56</v>
      </c>
      <c r="AU5" s="16" t="s">
        <v>57</v>
      </c>
      <c r="AV5" s="3"/>
      <c r="AW5" s="23"/>
      <c r="AX5" s="11"/>
      <c r="AY5" s="10"/>
      <c r="AZ5" s="10"/>
      <c r="BA5" s="16" t="s">
        <v>51</v>
      </c>
      <c r="BB5" s="26" t="s">
        <v>52</v>
      </c>
      <c r="BC5" s="12"/>
      <c r="BD5" s="12"/>
      <c r="BE5" s="16" t="s">
        <v>55</v>
      </c>
      <c r="BF5" s="16" t="s">
        <v>56</v>
      </c>
      <c r="BG5" s="16" t="s">
        <v>57</v>
      </c>
      <c r="BH5" s="3"/>
      <c r="BI5" s="23"/>
      <c r="BJ5" s="11"/>
      <c r="BK5" s="10"/>
      <c r="BL5" s="10"/>
      <c r="BM5" s="16" t="s">
        <v>51</v>
      </c>
      <c r="BN5" s="26" t="s">
        <v>52</v>
      </c>
      <c r="BO5" s="12"/>
      <c r="BP5" s="12"/>
      <c r="BQ5" s="16" t="s">
        <v>55</v>
      </c>
      <c r="BR5" s="16" t="s">
        <v>56</v>
      </c>
      <c r="BS5" s="16" t="s">
        <v>57</v>
      </c>
      <c r="BT5" s="3"/>
      <c r="BU5" s="23"/>
      <c r="BV5" s="11"/>
      <c r="BW5" s="10"/>
      <c r="BX5" s="10"/>
      <c r="BY5" s="16" t="s">
        <v>51</v>
      </c>
      <c r="BZ5" s="26" t="s">
        <v>52</v>
      </c>
      <c r="CA5" s="12"/>
      <c r="CB5" s="12"/>
      <c r="CC5" s="16" t="s">
        <v>55</v>
      </c>
      <c r="CD5" s="16" t="s">
        <v>56</v>
      </c>
      <c r="CE5" s="16" t="s">
        <v>57</v>
      </c>
    </row>
    <row r="6" spans="1:83" ht="16.5" customHeight="1">
      <c r="A6" s="31" t="s">
        <v>58</v>
      </c>
      <c r="B6" s="33" t="s">
        <v>106</v>
      </c>
      <c r="C6" s="40">
        <v>2852347</v>
      </c>
      <c r="D6" s="40">
        <v>2000036</v>
      </c>
      <c r="E6" s="40">
        <v>1713777</v>
      </c>
      <c r="F6" s="40">
        <v>286259</v>
      </c>
      <c r="G6" s="40">
        <v>232526</v>
      </c>
      <c r="H6" s="40">
        <v>619785</v>
      </c>
      <c r="I6" s="40">
        <v>333130</v>
      </c>
      <c r="J6" s="40">
        <v>12997</v>
      </c>
      <c r="K6" s="41">
        <v>273658</v>
      </c>
      <c r="M6" s="31" t="s">
        <v>58</v>
      </c>
      <c r="N6" s="33" t="s">
        <v>106</v>
      </c>
      <c r="O6" s="56" t="str">
        <f t="shared" ref="O6:O53" si="0">IF(C6="X","X",IF(BW6="X","X",IF(BW6&lt;&gt;0,ROUND((C6-BW6)/ABS(BW6)*100,3),"-")))</f>
        <v>-</v>
      </c>
      <c r="P6" s="56" t="str">
        <f t="shared" ref="P6:P53" si="1">IF(D6="X","X",IF(BX6="X","X",IF(BX6&lt;&gt;0,ROUND((D6-BX6)/ABS(BX6)*100,3),"-")))</f>
        <v>-</v>
      </c>
      <c r="Q6" s="56" t="str">
        <f t="shared" ref="Q6:Q53" si="2">IF(E6="X","X",IF(BY6="X","X",IF(BY6&lt;&gt;0,ROUND((E6-BY6)/ABS(BY6)*100,3),"-")))</f>
        <v>-</v>
      </c>
      <c r="R6" s="56" t="str">
        <f t="shared" ref="R6:R53" si="3">IF(F6="X","X",IF(BZ6="X","X",IF(BZ6&lt;&gt;0,ROUND((F6-BZ6)/ABS(BZ6)*100,3),"-")))</f>
        <v>-</v>
      </c>
      <c r="S6" s="56" t="str">
        <f t="shared" ref="S6:S53" si="4">IF(G6="X","X",IF(CA6="X","X",IF(CA6&lt;&gt;0,ROUND((G6-CA6)/ABS(CA6)*100,3),"-")))</f>
        <v>-</v>
      </c>
      <c r="T6" s="56" t="str">
        <f t="shared" ref="T6:T53" si="5">IF(H6="X","X",IF(CB6="X","X",IF(CB6&lt;&gt;0,ROUND((H6-CB6)/ABS(CB6)*100,3),"-")))</f>
        <v>-</v>
      </c>
      <c r="U6" s="56" t="str">
        <f t="shared" ref="U6:U53" si="6">IF(I6="X","X",IF(CC6="X","X",IF(CC6&lt;&gt;0,ROUND((I6-CC6)/ABS(CC6)*100,3),"-")))</f>
        <v>-</v>
      </c>
      <c r="V6" s="56" t="str">
        <f t="shared" ref="V6:V53" si="7">IF(J6="X","X",IF(CD6="X","X",IF(CD6&lt;&gt;0,ROUND((J6-CD6)/ABS(CD6)*100,3),"-")))</f>
        <v>-</v>
      </c>
      <c r="W6" s="59" t="str">
        <f t="shared" ref="W6:W53" si="8">IF(K6="X","X",IF(CE6="X","X",IF(CE6&lt;&gt;0,ROUND((K6-CE6)/ABS(CE6)*100,3),"-")))</f>
        <v>-</v>
      </c>
      <c r="X6" s="58"/>
      <c r="Y6" s="31" t="s">
        <v>58</v>
      </c>
      <c r="Z6" s="33" t="s">
        <v>106</v>
      </c>
      <c r="AA6" s="66">
        <f>IF(C6=0,"-",IF(C6="X","X",ROUND(C6/$C6*100,1)))</f>
        <v>100</v>
      </c>
      <c r="AB6" s="66">
        <f t="shared" ref="AB6:AI6" si="9">IF(D6=0,"-",IF(D6="X","X",ROUND(D6/$C6*100,1)))</f>
        <v>70.099999999999994</v>
      </c>
      <c r="AC6" s="66">
        <f t="shared" si="9"/>
        <v>60.1</v>
      </c>
      <c r="AD6" s="66">
        <f t="shared" si="9"/>
        <v>10</v>
      </c>
      <c r="AE6" s="66">
        <f t="shared" si="9"/>
        <v>8.1999999999999993</v>
      </c>
      <c r="AF6" s="66">
        <f t="shared" si="9"/>
        <v>21.7</v>
      </c>
      <c r="AG6" s="66">
        <f t="shared" si="9"/>
        <v>11.7</v>
      </c>
      <c r="AH6" s="66">
        <f t="shared" si="9"/>
        <v>0.5</v>
      </c>
      <c r="AI6" s="67">
        <f t="shared" si="9"/>
        <v>9.6</v>
      </c>
      <c r="AJ6" s="40"/>
      <c r="AK6" s="31" t="s">
        <v>58</v>
      </c>
      <c r="AL6" s="33" t="s">
        <v>106</v>
      </c>
      <c r="AM6" s="66">
        <f t="shared" ref="AM6:AU6" si="10">IF(C6=0,"-",IF(C6="X","X",ROUND(C6/C$6*100,1)))</f>
        <v>100</v>
      </c>
      <c r="AN6" s="66">
        <f t="shared" si="10"/>
        <v>100</v>
      </c>
      <c r="AO6" s="66">
        <f t="shared" si="10"/>
        <v>100</v>
      </c>
      <c r="AP6" s="66">
        <f t="shared" si="10"/>
        <v>100</v>
      </c>
      <c r="AQ6" s="66">
        <f t="shared" si="10"/>
        <v>100</v>
      </c>
      <c r="AR6" s="66">
        <f t="shared" si="10"/>
        <v>100</v>
      </c>
      <c r="AS6" s="66">
        <f t="shared" si="10"/>
        <v>100</v>
      </c>
      <c r="AT6" s="66">
        <f t="shared" si="10"/>
        <v>100</v>
      </c>
      <c r="AU6" s="67">
        <f t="shared" si="10"/>
        <v>100</v>
      </c>
      <c r="AV6" s="40"/>
      <c r="AW6" s="31" t="s">
        <v>58</v>
      </c>
      <c r="AX6" s="33" t="s">
        <v>106</v>
      </c>
      <c r="AY6" s="66" t="str">
        <f>IF(C6="X","X",IF(BW6="X","X",IF(BW6&lt;&gt;0,ROUND((C6-BW6)/$BW6*100,3),"-")))</f>
        <v>-</v>
      </c>
      <c r="AZ6" s="66" t="str">
        <f t="shared" ref="AZ6:BG6" si="11">IF(D6="X","X",IF(BX6="X","X",IF(BX6&lt;&gt;0,ROUND((D6-BX6)/$BW6*100,3),"-")))</f>
        <v>-</v>
      </c>
      <c r="BA6" s="66" t="str">
        <f t="shared" si="11"/>
        <v>-</v>
      </c>
      <c r="BB6" s="66" t="str">
        <f t="shared" si="11"/>
        <v>-</v>
      </c>
      <c r="BC6" s="66" t="str">
        <f t="shared" si="11"/>
        <v>-</v>
      </c>
      <c r="BD6" s="66" t="str">
        <f t="shared" si="11"/>
        <v>-</v>
      </c>
      <c r="BE6" s="66" t="str">
        <f t="shared" si="11"/>
        <v>-</v>
      </c>
      <c r="BF6" s="66" t="str">
        <f t="shared" si="11"/>
        <v>-</v>
      </c>
      <c r="BG6" s="67" t="str">
        <f t="shared" si="11"/>
        <v>-</v>
      </c>
      <c r="BH6" s="40"/>
      <c r="BI6" s="31" t="s">
        <v>58</v>
      </c>
      <c r="BJ6" s="33" t="s">
        <v>106</v>
      </c>
      <c r="BK6" s="66" t="str">
        <f>IF(C6="X","X",IF(BW6="X","X",IF(BW6&lt;&gt;0,ROUND((C6-BW6)/$BW$6*100,3),"-")))</f>
        <v>-</v>
      </c>
      <c r="BL6" s="66" t="str">
        <f>IF(D6="X","X",IF(BX6="X","X",IF(BX6&lt;&gt;0,ROUND((D6-BX6)/$BX$6*100,3),"-")))</f>
        <v>-</v>
      </c>
      <c r="BM6" s="66" t="str">
        <f>IF(E6="X","X",IF(BY6="X","X",IF(BY6&lt;&gt;0,ROUND((E6-BY6)/$BY$6*100,3),"-")))</f>
        <v>-</v>
      </c>
      <c r="BN6" s="66" t="str">
        <f>IF(F6="X","X",IF(BZ6="X","X",IF(BZ6&lt;&gt;0,ROUND((F6-BZ6)/$BZ$6*100,3),"-")))</f>
        <v>-</v>
      </c>
      <c r="BO6" s="66" t="str">
        <f>IF(G6="X","X",IF(CA6="X","X",IF(CA6&lt;&gt;0,ROUND((G6-CA6)/$CA$6*100,3),"-")))</f>
        <v>-</v>
      </c>
      <c r="BP6" s="66" t="str">
        <f>IF(H6="X","X",IF(CB6="X","X",IF(CB6&lt;&gt;0,ROUND((H6-CB6)/$CB$6*100,3),"-")))</f>
        <v>-</v>
      </c>
      <c r="BQ6" s="66" t="str">
        <f>IF(I6="X","X",IF(CC6="X","X",IF(CC6&lt;&gt;0,ROUND((I6-CC6)/$CC$6*100,3),"-")))</f>
        <v>-</v>
      </c>
      <c r="BR6" s="66" t="str">
        <f>IF(J6="X","X",IF(CD6="X","X",IF(CD6&lt;&gt;0,ROUND((J6-CD6)/$CD$6*100,3),"-")))</f>
        <v>-</v>
      </c>
      <c r="BS6" s="67" t="str">
        <f>IF(K6="X","X",IF(CE6="X","X",IF(CE6&lt;&gt;0,ROUND((K6-CE6)/$CE$6*100,3),"-")))</f>
        <v>-</v>
      </c>
      <c r="BT6" s="40"/>
      <c r="BU6" s="31" t="s">
        <v>58</v>
      </c>
      <c r="BV6" s="33" t="s">
        <v>106</v>
      </c>
      <c r="BW6" s="40"/>
      <c r="BX6" s="40"/>
      <c r="BY6" s="40"/>
      <c r="BZ6" s="40"/>
      <c r="CA6" s="40"/>
      <c r="CB6" s="40"/>
      <c r="CC6" s="40"/>
      <c r="CD6" s="40"/>
      <c r="CE6" s="41"/>
    </row>
    <row r="7" spans="1:83" ht="16.5" customHeight="1">
      <c r="A7" s="29" t="s">
        <v>107</v>
      </c>
      <c r="B7" s="34" t="s">
        <v>59</v>
      </c>
      <c r="C7" s="40">
        <v>736260</v>
      </c>
      <c r="D7" s="40">
        <v>502825</v>
      </c>
      <c r="E7" s="40">
        <v>429687</v>
      </c>
      <c r="F7" s="40">
        <v>73138</v>
      </c>
      <c r="G7" s="40">
        <v>51380</v>
      </c>
      <c r="H7" s="40">
        <v>182055</v>
      </c>
      <c r="I7" s="40">
        <v>121773</v>
      </c>
      <c r="J7" s="40">
        <v>92</v>
      </c>
      <c r="K7" s="41">
        <v>60190</v>
      </c>
      <c r="M7" s="29" t="s">
        <v>107</v>
      </c>
      <c r="N7" s="34" t="s">
        <v>59</v>
      </c>
      <c r="O7" s="56" t="str">
        <f t="shared" si="0"/>
        <v>-</v>
      </c>
      <c r="P7" s="56" t="str">
        <f t="shared" si="1"/>
        <v>-</v>
      </c>
      <c r="Q7" s="56" t="str">
        <f t="shared" si="2"/>
        <v>-</v>
      </c>
      <c r="R7" s="56" t="str">
        <f t="shared" si="3"/>
        <v>-</v>
      </c>
      <c r="S7" s="56" t="str">
        <f t="shared" si="4"/>
        <v>-</v>
      </c>
      <c r="T7" s="56" t="str">
        <f t="shared" si="5"/>
        <v>-</v>
      </c>
      <c r="U7" s="56" t="str">
        <f t="shared" si="6"/>
        <v>-</v>
      </c>
      <c r="V7" s="56" t="str">
        <f t="shared" si="7"/>
        <v>-</v>
      </c>
      <c r="W7" s="59" t="str">
        <f t="shared" si="8"/>
        <v>-</v>
      </c>
      <c r="X7" s="58"/>
      <c r="Y7" s="29" t="s">
        <v>107</v>
      </c>
      <c r="Z7" s="34" t="s">
        <v>59</v>
      </c>
      <c r="AA7" s="66">
        <f t="shared" ref="AA7:AA53" si="12">IF(C7=0,"-",IF(C7="X","X",ROUND(C7/$C7*100,1)))</f>
        <v>100</v>
      </c>
      <c r="AB7" s="66">
        <f t="shared" ref="AB7:AB53" si="13">IF(D7=0,"-",IF(D7="X","X",ROUND(D7/$C7*100,1)))</f>
        <v>68.3</v>
      </c>
      <c r="AC7" s="66">
        <f t="shared" ref="AC7:AC53" si="14">IF(E7=0,"-",IF(E7="X","X",ROUND(E7/$C7*100,1)))</f>
        <v>58.4</v>
      </c>
      <c r="AD7" s="66">
        <f t="shared" ref="AD7:AD53" si="15">IF(F7=0,"-",IF(F7="X","X",ROUND(F7/$C7*100,1)))</f>
        <v>9.9</v>
      </c>
      <c r="AE7" s="66">
        <f t="shared" ref="AE7:AE53" si="16">IF(G7=0,"-",IF(G7="X","X",ROUND(G7/$C7*100,1)))</f>
        <v>7</v>
      </c>
      <c r="AF7" s="66">
        <f t="shared" ref="AF7:AF53" si="17">IF(H7=0,"-",IF(H7="X","X",ROUND(H7/$C7*100,1)))</f>
        <v>24.7</v>
      </c>
      <c r="AG7" s="66">
        <f t="shared" ref="AG7:AG53" si="18">IF(I7=0,"-",IF(I7="X","X",ROUND(I7/$C7*100,1)))</f>
        <v>16.5</v>
      </c>
      <c r="AH7" s="66">
        <f t="shared" ref="AH7:AH53" si="19">IF(J7=0,"-",IF(J7="X","X",ROUND(J7/$C7*100,1)))</f>
        <v>0</v>
      </c>
      <c r="AI7" s="67">
        <f t="shared" ref="AI7:AI53" si="20">IF(K7=0,"-",IF(K7="X","X",ROUND(K7/$C7*100,1)))</f>
        <v>8.1999999999999993</v>
      </c>
      <c r="AJ7" s="40"/>
      <c r="AK7" s="29" t="s">
        <v>107</v>
      </c>
      <c r="AL7" s="34" t="s">
        <v>59</v>
      </c>
      <c r="AM7" s="66">
        <f t="shared" ref="AM7:AM53" si="21">IF(C7=0,"-",IF(C7="X","X",ROUND(C7/C$6*100,1)))</f>
        <v>25.8</v>
      </c>
      <c r="AN7" s="66">
        <f t="shared" ref="AN7:AN53" si="22">IF(D7=0,"-",IF(D7="X","X",ROUND(D7/D$6*100,1)))</f>
        <v>25.1</v>
      </c>
      <c r="AO7" s="66">
        <f t="shared" ref="AO7:AO53" si="23">IF(E7=0,"-",IF(E7="X","X",ROUND(E7/E$6*100,1)))</f>
        <v>25.1</v>
      </c>
      <c r="AP7" s="66">
        <f t="shared" ref="AP7:AP53" si="24">IF(F7=0,"-",IF(F7="X","X",ROUND(F7/F$6*100,1)))</f>
        <v>25.5</v>
      </c>
      <c r="AQ7" s="66">
        <f t="shared" ref="AQ7:AQ53" si="25">IF(G7=0,"-",IF(G7="X","X",ROUND(G7/G$6*100,1)))</f>
        <v>22.1</v>
      </c>
      <c r="AR7" s="66">
        <f t="shared" ref="AR7:AR53" si="26">IF(H7=0,"-",IF(H7="X","X",ROUND(H7/H$6*100,1)))</f>
        <v>29.4</v>
      </c>
      <c r="AS7" s="66">
        <f t="shared" ref="AS7:AS53" si="27">IF(I7=0,"-",IF(I7="X","X",ROUND(I7/I$6*100,1)))</f>
        <v>36.6</v>
      </c>
      <c r="AT7" s="66">
        <f t="shared" ref="AT7:AT53" si="28">IF(J7=0,"-",IF(J7="X","X",ROUND(J7/J$6*100,1)))</f>
        <v>0.7</v>
      </c>
      <c r="AU7" s="67">
        <f t="shared" ref="AU7:AU53" si="29">IF(K7=0,"-",IF(K7="X","X",ROUND(K7/K$6*100,1)))</f>
        <v>22</v>
      </c>
      <c r="AV7" s="40"/>
      <c r="AW7" s="29" t="s">
        <v>107</v>
      </c>
      <c r="AX7" s="34" t="s">
        <v>59</v>
      </c>
      <c r="AY7" s="66" t="str">
        <f t="shared" ref="AY7:AY53" si="30">IF(C7="X","X",IF(BW7="X","X",IF(BW7&lt;&gt;0,ROUND((C7-BW7)/$BW7*100,3),"-")))</f>
        <v>-</v>
      </c>
      <c r="AZ7" s="66" t="str">
        <f t="shared" ref="AZ7:AZ53" si="31">IF(D7="X","X",IF(BX7="X","X",IF(BX7&lt;&gt;0,ROUND((D7-BX7)/$BW7*100,3),"-")))</f>
        <v>-</v>
      </c>
      <c r="BA7" s="66" t="str">
        <f t="shared" ref="BA7:BA53" si="32">IF(E7="X","X",IF(BY7="X","X",IF(BY7&lt;&gt;0,ROUND((E7-BY7)/$BW7*100,3),"-")))</f>
        <v>-</v>
      </c>
      <c r="BB7" s="66" t="str">
        <f t="shared" ref="BB7:BB53" si="33">IF(F7="X","X",IF(BZ7="X","X",IF(BZ7&lt;&gt;0,ROUND((F7-BZ7)/$BW7*100,3),"-")))</f>
        <v>-</v>
      </c>
      <c r="BC7" s="66" t="str">
        <f t="shared" ref="BC7:BC53" si="34">IF(G7="X","X",IF(CA7="X","X",IF(CA7&lt;&gt;0,ROUND((G7-CA7)/$BW7*100,3),"-")))</f>
        <v>-</v>
      </c>
      <c r="BD7" s="66" t="str">
        <f t="shared" ref="BD7:BD53" si="35">IF(H7="X","X",IF(CB7="X","X",IF(CB7&lt;&gt;0,ROUND((H7-CB7)/$BW7*100,3),"-")))</f>
        <v>-</v>
      </c>
      <c r="BE7" s="66" t="str">
        <f t="shared" ref="BE7:BE53" si="36">IF(I7="X","X",IF(CC7="X","X",IF(CC7&lt;&gt;0,ROUND((I7-CC7)/$BW7*100,3),"-")))</f>
        <v>-</v>
      </c>
      <c r="BF7" s="66" t="str">
        <f t="shared" ref="BF7:BF53" si="37">IF(J7="X","X",IF(CD7="X","X",IF(CD7&lt;&gt;0,ROUND((J7-CD7)/$BW7*100,3),"-")))</f>
        <v>-</v>
      </c>
      <c r="BG7" s="67" t="str">
        <f t="shared" ref="BG7:BG53" si="38">IF(K7="X","X",IF(CE7="X","X",IF(CE7&lt;&gt;0,ROUND((K7-CE7)/$BW7*100,3),"-")))</f>
        <v>-</v>
      </c>
      <c r="BH7" s="40"/>
      <c r="BI7" s="29" t="s">
        <v>107</v>
      </c>
      <c r="BJ7" s="34" t="s">
        <v>59</v>
      </c>
      <c r="BK7" s="66" t="str">
        <f t="shared" ref="BK7:BK53" si="39">IF(C7="X","X",IF(BW7="X","X",IF(BW7&lt;&gt;0,ROUND((C7-BW7)/$BW$6*100,3),"-")))</f>
        <v>-</v>
      </c>
      <c r="BL7" s="66" t="str">
        <f t="shared" ref="BL7:BL53" si="40">IF(D7="X","X",IF(BX7="X","X",IF(BX7&lt;&gt;0,ROUND((D7-BX7)/$BX$6*100,3),"-")))</f>
        <v>-</v>
      </c>
      <c r="BM7" s="66" t="str">
        <f t="shared" ref="BM7:BM53" si="41">IF(E7="X","X",IF(BY7="X","X",IF(BY7&lt;&gt;0,ROUND((E7-BY7)/$BY$6*100,3),"-")))</f>
        <v>-</v>
      </c>
      <c r="BN7" s="66" t="str">
        <f t="shared" ref="BN7:BN53" si="42">IF(F7="X","X",IF(BZ7="X","X",IF(BZ7&lt;&gt;0,ROUND((F7-BZ7)/$BZ$6*100,3),"-")))</f>
        <v>-</v>
      </c>
      <c r="BO7" s="66" t="str">
        <f t="shared" ref="BO7:BO53" si="43">IF(G7="X","X",IF(CA7="X","X",IF(CA7&lt;&gt;0,ROUND((G7-CA7)/$CA$6*100,3),"-")))</f>
        <v>-</v>
      </c>
      <c r="BP7" s="66" t="str">
        <f t="shared" ref="BP7:BP53" si="44">IF(H7="X","X",IF(CB7="X","X",IF(CB7&lt;&gt;0,ROUND((H7-CB7)/$CB$6*100,3),"-")))</f>
        <v>-</v>
      </c>
      <c r="BQ7" s="66" t="str">
        <f t="shared" ref="BQ7:BQ53" si="45">IF(I7="X","X",IF(CC7="X","X",IF(CC7&lt;&gt;0,ROUND((I7-CC7)/$CC$6*100,3),"-")))</f>
        <v>-</v>
      </c>
      <c r="BR7" s="66" t="str">
        <f t="shared" ref="BR7:BR53" si="46">IF(J7="X","X",IF(CD7="X","X",IF(CD7&lt;&gt;0,ROUND((J7-CD7)/$CD$6*100,3),"-")))</f>
        <v>-</v>
      </c>
      <c r="BS7" s="67" t="str">
        <f t="shared" ref="BS7:BS53" si="47">IF(K7="X","X",IF(CE7="X","X",IF(CE7&lt;&gt;0,ROUND((K7-CE7)/$CE$6*100,3),"-")))</f>
        <v>-</v>
      </c>
      <c r="BT7" s="40"/>
      <c r="BU7" s="29" t="s">
        <v>107</v>
      </c>
      <c r="BV7" s="34" t="s">
        <v>59</v>
      </c>
      <c r="BW7" s="40"/>
      <c r="BX7" s="40"/>
      <c r="BY7" s="40"/>
      <c r="BZ7" s="40"/>
      <c r="CA7" s="40"/>
      <c r="CB7" s="40"/>
      <c r="CC7" s="40"/>
      <c r="CD7" s="40"/>
      <c r="CE7" s="41"/>
    </row>
    <row r="8" spans="1:83" ht="16.5" customHeight="1">
      <c r="A8" s="29" t="s">
        <v>14</v>
      </c>
      <c r="B8" s="34" t="s">
        <v>60</v>
      </c>
      <c r="C8" s="40">
        <v>185836</v>
      </c>
      <c r="D8" s="40">
        <v>134446</v>
      </c>
      <c r="E8" s="40">
        <v>115628</v>
      </c>
      <c r="F8" s="40">
        <v>18818</v>
      </c>
      <c r="G8" s="40">
        <v>18054</v>
      </c>
      <c r="H8" s="40">
        <v>33336</v>
      </c>
      <c r="I8" s="40">
        <v>16475</v>
      </c>
      <c r="J8" s="40">
        <v>433</v>
      </c>
      <c r="K8" s="41">
        <v>16428</v>
      </c>
      <c r="M8" s="29" t="s">
        <v>14</v>
      </c>
      <c r="N8" s="34" t="s">
        <v>60</v>
      </c>
      <c r="O8" s="56" t="str">
        <f t="shared" si="0"/>
        <v>-</v>
      </c>
      <c r="P8" s="56" t="str">
        <f t="shared" si="1"/>
        <v>-</v>
      </c>
      <c r="Q8" s="56" t="str">
        <f t="shared" si="2"/>
        <v>-</v>
      </c>
      <c r="R8" s="56" t="str">
        <f t="shared" si="3"/>
        <v>-</v>
      </c>
      <c r="S8" s="56" t="str">
        <f t="shared" si="4"/>
        <v>-</v>
      </c>
      <c r="T8" s="56" t="str">
        <f t="shared" si="5"/>
        <v>-</v>
      </c>
      <c r="U8" s="56" t="str">
        <f t="shared" si="6"/>
        <v>-</v>
      </c>
      <c r="V8" s="56" t="str">
        <f t="shared" si="7"/>
        <v>-</v>
      </c>
      <c r="W8" s="59" t="str">
        <f t="shared" si="8"/>
        <v>-</v>
      </c>
      <c r="X8" s="58"/>
      <c r="Y8" s="29" t="s">
        <v>14</v>
      </c>
      <c r="Z8" s="34" t="s">
        <v>60</v>
      </c>
      <c r="AA8" s="66">
        <f t="shared" si="12"/>
        <v>100</v>
      </c>
      <c r="AB8" s="66">
        <f t="shared" si="13"/>
        <v>72.3</v>
      </c>
      <c r="AC8" s="66">
        <f t="shared" si="14"/>
        <v>62.2</v>
      </c>
      <c r="AD8" s="66">
        <f t="shared" si="15"/>
        <v>10.1</v>
      </c>
      <c r="AE8" s="66">
        <f t="shared" si="16"/>
        <v>9.6999999999999993</v>
      </c>
      <c r="AF8" s="66">
        <f t="shared" si="17"/>
        <v>17.899999999999999</v>
      </c>
      <c r="AG8" s="66">
        <f t="shared" si="18"/>
        <v>8.9</v>
      </c>
      <c r="AH8" s="66">
        <f t="shared" si="19"/>
        <v>0.2</v>
      </c>
      <c r="AI8" s="67">
        <f t="shared" si="20"/>
        <v>8.8000000000000007</v>
      </c>
      <c r="AJ8" s="40"/>
      <c r="AK8" s="29" t="s">
        <v>14</v>
      </c>
      <c r="AL8" s="34" t="s">
        <v>60</v>
      </c>
      <c r="AM8" s="66">
        <f t="shared" si="21"/>
        <v>6.5</v>
      </c>
      <c r="AN8" s="66">
        <f t="shared" si="22"/>
        <v>6.7</v>
      </c>
      <c r="AO8" s="66">
        <f t="shared" si="23"/>
        <v>6.7</v>
      </c>
      <c r="AP8" s="66">
        <f t="shared" si="24"/>
        <v>6.6</v>
      </c>
      <c r="AQ8" s="66">
        <f t="shared" si="25"/>
        <v>7.8</v>
      </c>
      <c r="AR8" s="66">
        <f t="shared" si="26"/>
        <v>5.4</v>
      </c>
      <c r="AS8" s="66">
        <f t="shared" si="27"/>
        <v>4.9000000000000004</v>
      </c>
      <c r="AT8" s="66">
        <f t="shared" si="28"/>
        <v>3.3</v>
      </c>
      <c r="AU8" s="67">
        <f t="shared" si="29"/>
        <v>6</v>
      </c>
      <c r="AV8" s="40"/>
      <c r="AW8" s="29" t="s">
        <v>14</v>
      </c>
      <c r="AX8" s="34" t="s">
        <v>60</v>
      </c>
      <c r="AY8" s="66" t="str">
        <f t="shared" si="30"/>
        <v>-</v>
      </c>
      <c r="AZ8" s="66" t="str">
        <f t="shared" si="31"/>
        <v>-</v>
      </c>
      <c r="BA8" s="66" t="str">
        <f t="shared" si="32"/>
        <v>-</v>
      </c>
      <c r="BB8" s="66" t="str">
        <f t="shared" si="33"/>
        <v>-</v>
      </c>
      <c r="BC8" s="66" t="str">
        <f t="shared" si="34"/>
        <v>-</v>
      </c>
      <c r="BD8" s="66" t="str">
        <f t="shared" si="35"/>
        <v>-</v>
      </c>
      <c r="BE8" s="66" t="str">
        <f t="shared" si="36"/>
        <v>-</v>
      </c>
      <c r="BF8" s="66" t="str">
        <f t="shared" si="37"/>
        <v>-</v>
      </c>
      <c r="BG8" s="67" t="str">
        <f t="shared" si="38"/>
        <v>-</v>
      </c>
      <c r="BH8" s="40"/>
      <c r="BI8" s="29" t="s">
        <v>14</v>
      </c>
      <c r="BJ8" s="34" t="s">
        <v>60</v>
      </c>
      <c r="BK8" s="66" t="str">
        <f t="shared" si="39"/>
        <v>-</v>
      </c>
      <c r="BL8" s="66" t="str">
        <f t="shared" si="40"/>
        <v>-</v>
      </c>
      <c r="BM8" s="66" t="str">
        <f t="shared" si="41"/>
        <v>-</v>
      </c>
      <c r="BN8" s="66" t="str">
        <f t="shared" si="42"/>
        <v>-</v>
      </c>
      <c r="BO8" s="66" t="str">
        <f t="shared" si="43"/>
        <v>-</v>
      </c>
      <c r="BP8" s="66" t="str">
        <f t="shared" si="44"/>
        <v>-</v>
      </c>
      <c r="BQ8" s="66" t="str">
        <f t="shared" si="45"/>
        <v>-</v>
      </c>
      <c r="BR8" s="66" t="str">
        <f t="shared" si="46"/>
        <v>-</v>
      </c>
      <c r="BS8" s="67" t="str">
        <f t="shared" si="47"/>
        <v>-</v>
      </c>
      <c r="BT8" s="40"/>
      <c r="BU8" s="29" t="s">
        <v>14</v>
      </c>
      <c r="BV8" s="34" t="s">
        <v>60</v>
      </c>
      <c r="BW8" s="40"/>
      <c r="BX8" s="40"/>
      <c r="BY8" s="40"/>
      <c r="BZ8" s="40"/>
      <c r="CA8" s="40"/>
      <c r="CB8" s="40"/>
      <c r="CC8" s="40"/>
      <c r="CD8" s="40"/>
      <c r="CE8" s="41"/>
    </row>
    <row r="9" spans="1:83" ht="16.5" customHeight="1">
      <c r="A9" s="29" t="s">
        <v>15</v>
      </c>
      <c r="B9" s="34" t="s">
        <v>61</v>
      </c>
      <c r="C9" s="40">
        <v>93409</v>
      </c>
      <c r="D9" s="40">
        <v>65550</v>
      </c>
      <c r="E9" s="40">
        <v>56131</v>
      </c>
      <c r="F9" s="40">
        <v>9419</v>
      </c>
      <c r="G9" s="40">
        <v>4392</v>
      </c>
      <c r="H9" s="40">
        <v>23467</v>
      </c>
      <c r="I9" s="40">
        <v>10274</v>
      </c>
      <c r="J9" s="40">
        <v>709</v>
      </c>
      <c r="K9" s="41">
        <v>12484</v>
      </c>
      <c r="M9" s="29" t="s">
        <v>15</v>
      </c>
      <c r="N9" s="34" t="s">
        <v>61</v>
      </c>
      <c r="O9" s="56" t="str">
        <f t="shared" si="0"/>
        <v>-</v>
      </c>
      <c r="P9" s="56" t="str">
        <f t="shared" si="1"/>
        <v>-</v>
      </c>
      <c r="Q9" s="56" t="str">
        <f t="shared" si="2"/>
        <v>-</v>
      </c>
      <c r="R9" s="56" t="str">
        <f t="shared" si="3"/>
        <v>-</v>
      </c>
      <c r="S9" s="56" t="str">
        <f t="shared" si="4"/>
        <v>-</v>
      </c>
      <c r="T9" s="56" t="str">
        <f t="shared" si="5"/>
        <v>-</v>
      </c>
      <c r="U9" s="56" t="str">
        <f t="shared" si="6"/>
        <v>-</v>
      </c>
      <c r="V9" s="56" t="str">
        <f t="shared" si="7"/>
        <v>-</v>
      </c>
      <c r="W9" s="59" t="str">
        <f t="shared" si="8"/>
        <v>-</v>
      </c>
      <c r="X9" s="58"/>
      <c r="Y9" s="29" t="s">
        <v>15</v>
      </c>
      <c r="Z9" s="34" t="s">
        <v>61</v>
      </c>
      <c r="AA9" s="66">
        <f t="shared" si="12"/>
        <v>100</v>
      </c>
      <c r="AB9" s="66">
        <f t="shared" si="13"/>
        <v>70.2</v>
      </c>
      <c r="AC9" s="66">
        <f t="shared" si="14"/>
        <v>60.1</v>
      </c>
      <c r="AD9" s="66">
        <f t="shared" si="15"/>
        <v>10.1</v>
      </c>
      <c r="AE9" s="66">
        <f t="shared" si="16"/>
        <v>4.7</v>
      </c>
      <c r="AF9" s="66">
        <f t="shared" si="17"/>
        <v>25.1</v>
      </c>
      <c r="AG9" s="66">
        <f t="shared" si="18"/>
        <v>11</v>
      </c>
      <c r="AH9" s="66">
        <f t="shared" si="19"/>
        <v>0.8</v>
      </c>
      <c r="AI9" s="67">
        <f t="shared" si="20"/>
        <v>13.4</v>
      </c>
      <c r="AJ9" s="40"/>
      <c r="AK9" s="29" t="s">
        <v>15</v>
      </c>
      <c r="AL9" s="34" t="s">
        <v>61</v>
      </c>
      <c r="AM9" s="66">
        <f t="shared" si="21"/>
        <v>3.3</v>
      </c>
      <c r="AN9" s="66">
        <f t="shared" si="22"/>
        <v>3.3</v>
      </c>
      <c r="AO9" s="66">
        <f t="shared" si="23"/>
        <v>3.3</v>
      </c>
      <c r="AP9" s="66">
        <f t="shared" si="24"/>
        <v>3.3</v>
      </c>
      <c r="AQ9" s="66">
        <f t="shared" si="25"/>
        <v>1.9</v>
      </c>
      <c r="AR9" s="66">
        <f t="shared" si="26"/>
        <v>3.8</v>
      </c>
      <c r="AS9" s="66">
        <f t="shared" si="27"/>
        <v>3.1</v>
      </c>
      <c r="AT9" s="66">
        <f t="shared" si="28"/>
        <v>5.5</v>
      </c>
      <c r="AU9" s="67">
        <f t="shared" si="29"/>
        <v>4.5999999999999996</v>
      </c>
      <c r="AV9" s="40"/>
      <c r="AW9" s="29" t="s">
        <v>15</v>
      </c>
      <c r="AX9" s="34" t="s">
        <v>61</v>
      </c>
      <c r="AY9" s="66" t="str">
        <f t="shared" si="30"/>
        <v>-</v>
      </c>
      <c r="AZ9" s="66" t="str">
        <f t="shared" si="31"/>
        <v>-</v>
      </c>
      <c r="BA9" s="66" t="str">
        <f t="shared" si="32"/>
        <v>-</v>
      </c>
      <c r="BB9" s="66" t="str">
        <f t="shared" si="33"/>
        <v>-</v>
      </c>
      <c r="BC9" s="66" t="str">
        <f t="shared" si="34"/>
        <v>-</v>
      </c>
      <c r="BD9" s="66" t="str">
        <f t="shared" si="35"/>
        <v>-</v>
      </c>
      <c r="BE9" s="66" t="str">
        <f t="shared" si="36"/>
        <v>-</v>
      </c>
      <c r="BF9" s="66" t="str">
        <f t="shared" si="37"/>
        <v>-</v>
      </c>
      <c r="BG9" s="67" t="str">
        <f t="shared" si="38"/>
        <v>-</v>
      </c>
      <c r="BH9" s="40"/>
      <c r="BI9" s="29" t="s">
        <v>15</v>
      </c>
      <c r="BJ9" s="34" t="s">
        <v>61</v>
      </c>
      <c r="BK9" s="66" t="str">
        <f t="shared" si="39"/>
        <v>-</v>
      </c>
      <c r="BL9" s="66" t="str">
        <f t="shared" si="40"/>
        <v>-</v>
      </c>
      <c r="BM9" s="66" t="str">
        <f t="shared" si="41"/>
        <v>-</v>
      </c>
      <c r="BN9" s="66" t="str">
        <f t="shared" si="42"/>
        <v>-</v>
      </c>
      <c r="BO9" s="66" t="str">
        <f t="shared" si="43"/>
        <v>-</v>
      </c>
      <c r="BP9" s="66" t="str">
        <f t="shared" si="44"/>
        <v>-</v>
      </c>
      <c r="BQ9" s="66" t="str">
        <f t="shared" si="45"/>
        <v>-</v>
      </c>
      <c r="BR9" s="66" t="str">
        <f t="shared" si="46"/>
        <v>-</v>
      </c>
      <c r="BS9" s="67" t="str">
        <f t="shared" si="47"/>
        <v>-</v>
      </c>
      <c r="BT9" s="40"/>
      <c r="BU9" s="29" t="s">
        <v>15</v>
      </c>
      <c r="BV9" s="34" t="s">
        <v>61</v>
      </c>
      <c r="BW9" s="40"/>
      <c r="BX9" s="40"/>
      <c r="BY9" s="40"/>
      <c r="BZ9" s="40"/>
      <c r="CA9" s="40"/>
      <c r="CB9" s="40"/>
      <c r="CC9" s="40"/>
      <c r="CD9" s="40"/>
      <c r="CE9" s="41"/>
    </row>
    <row r="10" spans="1:83" ht="16.5" customHeight="1">
      <c r="A10" s="29" t="s">
        <v>16</v>
      </c>
      <c r="B10" s="34" t="s">
        <v>62</v>
      </c>
      <c r="C10" s="40">
        <v>253001</v>
      </c>
      <c r="D10" s="40">
        <v>178116</v>
      </c>
      <c r="E10" s="40">
        <v>153064</v>
      </c>
      <c r="F10" s="40">
        <v>25052</v>
      </c>
      <c r="G10" s="40">
        <v>16558</v>
      </c>
      <c r="H10" s="40">
        <v>58327</v>
      </c>
      <c r="I10" s="40">
        <v>35189</v>
      </c>
      <c r="J10" s="40">
        <v>4169</v>
      </c>
      <c r="K10" s="41">
        <v>18969</v>
      </c>
      <c r="M10" s="29" t="s">
        <v>16</v>
      </c>
      <c r="N10" s="34" t="s">
        <v>62</v>
      </c>
      <c r="O10" s="56" t="str">
        <f t="shared" si="0"/>
        <v>-</v>
      </c>
      <c r="P10" s="56" t="str">
        <f t="shared" si="1"/>
        <v>-</v>
      </c>
      <c r="Q10" s="56" t="str">
        <f t="shared" si="2"/>
        <v>-</v>
      </c>
      <c r="R10" s="56" t="str">
        <f t="shared" si="3"/>
        <v>-</v>
      </c>
      <c r="S10" s="56" t="str">
        <f t="shared" si="4"/>
        <v>-</v>
      </c>
      <c r="T10" s="56" t="str">
        <f t="shared" si="5"/>
        <v>-</v>
      </c>
      <c r="U10" s="56" t="str">
        <f t="shared" si="6"/>
        <v>-</v>
      </c>
      <c r="V10" s="56" t="str">
        <f t="shared" si="7"/>
        <v>-</v>
      </c>
      <c r="W10" s="59" t="str">
        <f t="shared" si="8"/>
        <v>-</v>
      </c>
      <c r="X10" s="58"/>
      <c r="Y10" s="29" t="s">
        <v>16</v>
      </c>
      <c r="Z10" s="34" t="s">
        <v>62</v>
      </c>
      <c r="AA10" s="66">
        <f t="shared" si="12"/>
        <v>100</v>
      </c>
      <c r="AB10" s="66">
        <f t="shared" si="13"/>
        <v>70.400000000000006</v>
      </c>
      <c r="AC10" s="66">
        <f t="shared" si="14"/>
        <v>60.5</v>
      </c>
      <c r="AD10" s="66">
        <f t="shared" si="15"/>
        <v>9.9</v>
      </c>
      <c r="AE10" s="66">
        <f t="shared" si="16"/>
        <v>6.5</v>
      </c>
      <c r="AF10" s="66">
        <f t="shared" si="17"/>
        <v>23.1</v>
      </c>
      <c r="AG10" s="66">
        <f t="shared" si="18"/>
        <v>13.9</v>
      </c>
      <c r="AH10" s="66">
        <f t="shared" si="19"/>
        <v>1.6</v>
      </c>
      <c r="AI10" s="67">
        <f t="shared" si="20"/>
        <v>7.5</v>
      </c>
      <c r="AJ10" s="40"/>
      <c r="AK10" s="29" t="s">
        <v>16</v>
      </c>
      <c r="AL10" s="34" t="s">
        <v>62</v>
      </c>
      <c r="AM10" s="66">
        <f t="shared" si="21"/>
        <v>8.9</v>
      </c>
      <c r="AN10" s="66">
        <f t="shared" si="22"/>
        <v>8.9</v>
      </c>
      <c r="AO10" s="66">
        <f t="shared" si="23"/>
        <v>8.9</v>
      </c>
      <c r="AP10" s="66">
        <f t="shared" si="24"/>
        <v>8.8000000000000007</v>
      </c>
      <c r="AQ10" s="66">
        <f t="shared" si="25"/>
        <v>7.1</v>
      </c>
      <c r="AR10" s="66">
        <f t="shared" si="26"/>
        <v>9.4</v>
      </c>
      <c r="AS10" s="66">
        <f t="shared" si="27"/>
        <v>10.6</v>
      </c>
      <c r="AT10" s="66">
        <f t="shared" si="28"/>
        <v>32.1</v>
      </c>
      <c r="AU10" s="67">
        <f t="shared" si="29"/>
        <v>6.9</v>
      </c>
      <c r="AV10" s="40"/>
      <c r="AW10" s="29" t="s">
        <v>16</v>
      </c>
      <c r="AX10" s="34" t="s">
        <v>62</v>
      </c>
      <c r="AY10" s="66" t="str">
        <f t="shared" si="30"/>
        <v>-</v>
      </c>
      <c r="AZ10" s="66" t="str">
        <f t="shared" si="31"/>
        <v>-</v>
      </c>
      <c r="BA10" s="66" t="str">
        <f t="shared" si="32"/>
        <v>-</v>
      </c>
      <c r="BB10" s="66" t="str">
        <f t="shared" si="33"/>
        <v>-</v>
      </c>
      <c r="BC10" s="66" t="str">
        <f t="shared" si="34"/>
        <v>-</v>
      </c>
      <c r="BD10" s="66" t="str">
        <f t="shared" si="35"/>
        <v>-</v>
      </c>
      <c r="BE10" s="66" t="str">
        <f t="shared" si="36"/>
        <v>-</v>
      </c>
      <c r="BF10" s="66" t="str">
        <f t="shared" si="37"/>
        <v>-</v>
      </c>
      <c r="BG10" s="67" t="str">
        <f t="shared" si="38"/>
        <v>-</v>
      </c>
      <c r="BH10" s="40"/>
      <c r="BI10" s="29" t="s">
        <v>16</v>
      </c>
      <c r="BJ10" s="34" t="s">
        <v>62</v>
      </c>
      <c r="BK10" s="66" t="str">
        <f t="shared" si="39"/>
        <v>-</v>
      </c>
      <c r="BL10" s="66" t="str">
        <f t="shared" si="40"/>
        <v>-</v>
      </c>
      <c r="BM10" s="66" t="str">
        <f t="shared" si="41"/>
        <v>-</v>
      </c>
      <c r="BN10" s="66" t="str">
        <f t="shared" si="42"/>
        <v>-</v>
      </c>
      <c r="BO10" s="66" t="str">
        <f t="shared" si="43"/>
        <v>-</v>
      </c>
      <c r="BP10" s="66" t="str">
        <f t="shared" si="44"/>
        <v>-</v>
      </c>
      <c r="BQ10" s="66" t="str">
        <f t="shared" si="45"/>
        <v>-</v>
      </c>
      <c r="BR10" s="66" t="str">
        <f t="shared" si="46"/>
        <v>-</v>
      </c>
      <c r="BS10" s="67" t="str">
        <f t="shared" si="47"/>
        <v>-</v>
      </c>
      <c r="BT10" s="40"/>
      <c r="BU10" s="29" t="s">
        <v>16</v>
      </c>
      <c r="BV10" s="34" t="s">
        <v>62</v>
      </c>
      <c r="BW10" s="40"/>
      <c r="BX10" s="40"/>
      <c r="BY10" s="40"/>
      <c r="BZ10" s="40"/>
      <c r="CA10" s="40"/>
      <c r="CB10" s="40"/>
      <c r="CC10" s="40"/>
      <c r="CD10" s="40"/>
      <c r="CE10" s="41"/>
    </row>
    <row r="11" spans="1:83" ht="16.5" customHeight="1">
      <c r="A11" s="29" t="s">
        <v>17</v>
      </c>
      <c r="B11" s="34" t="s">
        <v>63</v>
      </c>
      <c r="C11" s="40">
        <v>115878</v>
      </c>
      <c r="D11" s="40">
        <v>77462</v>
      </c>
      <c r="E11" s="40">
        <v>66484</v>
      </c>
      <c r="F11" s="40">
        <v>10978</v>
      </c>
      <c r="G11" s="40">
        <v>8512</v>
      </c>
      <c r="H11" s="40">
        <v>29904</v>
      </c>
      <c r="I11" s="40">
        <v>17830</v>
      </c>
      <c r="J11" s="40">
        <v>1130</v>
      </c>
      <c r="K11" s="41">
        <v>10944</v>
      </c>
      <c r="M11" s="29" t="s">
        <v>17</v>
      </c>
      <c r="N11" s="34" t="s">
        <v>63</v>
      </c>
      <c r="O11" s="56" t="str">
        <f t="shared" si="0"/>
        <v>-</v>
      </c>
      <c r="P11" s="56" t="str">
        <f t="shared" si="1"/>
        <v>-</v>
      </c>
      <c r="Q11" s="56" t="str">
        <f t="shared" si="2"/>
        <v>-</v>
      </c>
      <c r="R11" s="56" t="str">
        <f t="shared" si="3"/>
        <v>-</v>
      </c>
      <c r="S11" s="56" t="str">
        <f t="shared" si="4"/>
        <v>-</v>
      </c>
      <c r="T11" s="56" t="str">
        <f t="shared" si="5"/>
        <v>-</v>
      </c>
      <c r="U11" s="56" t="str">
        <f t="shared" si="6"/>
        <v>-</v>
      </c>
      <c r="V11" s="56" t="str">
        <f t="shared" si="7"/>
        <v>-</v>
      </c>
      <c r="W11" s="59" t="str">
        <f t="shared" si="8"/>
        <v>-</v>
      </c>
      <c r="X11" s="58"/>
      <c r="Y11" s="29" t="s">
        <v>17</v>
      </c>
      <c r="Z11" s="34" t="s">
        <v>63</v>
      </c>
      <c r="AA11" s="66">
        <f t="shared" si="12"/>
        <v>100</v>
      </c>
      <c r="AB11" s="66">
        <f t="shared" si="13"/>
        <v>66.8</v>
      </c>
      <c r="AC11" s="66">
        <f t="shared" si="14"/>
        <v>57.4</v>
      </c>
      <c r="AD11" s="66">
        <f t="shared" si="15"/>
        <v>9.5</v>
      </c>
      <c r="AE11" s="66">
        <f t="shared" si="16"/>
        <v>7.3</v>
      </c>
      <c r="AF11" s="66">
        <f t="shared" si="17"/>
        <v>25.8</v>
      </c>
      <c r="AG11" s="66">
        <f t="shared" si="18"/>
        <v>15.4</v>
      </c>
      <c r="AH11" s="66">
        <f t="shared" si="19"/>
        <v>1</v>
      </c>
      <c r="AI11" s="67">
        <f t="shared" si="20"/>
        <v>9.4</v>
      </c>
      <c r="AJ11" s="40"/>
      <c r="AK11" s="29" t="s">
        <v>17</v>
      </c>
      <c r="AL11" s="34" t="s">
        <v>63</v>
      </c>
      <c r="AM11" s="66">
        <f t="shared" si="21"/>
        <v>4.0999999999999996</v>
      </c>
      <c r="AN11" s="66">
        <f t="shared" si="22"/>
        <v>3.9</v>
      </c>
      <c r="AO11" s="66">
        <f t="shared" si="23"/>
        <v>3.9</v>
      </c>
      <c r="AP11" s="66">
        <f t="shared" si="24"/>
        <v>3.8</v>
      </c>
      <c r="AQ11" s="66">
        <f t="shared" si="25"/>
        <v>3.7</v>
      </c>
      <c r="AR11" s="66">
        <f t="shared" si="26"/>
        <v>4.8</v>
      </c>
      <c r="AS11" s="66">
        <f t="shared" si="27"/>
        <v>5.4</v>
      </c>
      <c r="AT11" s="66">
        <f t="shared" si="28"/>
        <v>8.6999999999999993</v>
      </c>
      <c r="AU11" s="67">
        <f t="shared" si="29"/>
        <v>4</v>
      </c>
      <c r="AV11" s="40"/>
      <c r="AW11" s="29" t="s">
        <v>17</v>
      </c>
      <c r="AX11" s="34" t="s">
        <v>63</v>
      </c>
      <c r="AY11" s="66" t="str">
        <f t="shared" si="30"/>
        <v>-</v>
      </c>
      <c r="AZ11" s="66" t="str">
        <f t="shared" si="31"/>
        <v>-</v>
      </c>
      <c r="BA11" s="66" t="str">
        <f t="shared" si="32"/>
        <v>-</v>
      </c>
      <c r="BB11" s="66" t="str">
        <f t="shared" si="33"/>
        <v>-</v>
      </c>
      <c r="BC11" s="66" t="str">
        <f t="shared" si="34"/>
        <v>-</v>
      </c>
      <c r="BD11" s="66" t="str">
        <f t="shared" si="35"/>
        <v>-</v>
      </c>
      <c r="BE11" s="66" t="str">
        <f t="shared" si="36"/>
        <v>-</v>
      </c>
      <c r="BF11" s="66" t="str">
        <f t="shared" si="37"/>
        <v>-</v>
      </c>
      <c r="BG11" s="67" t="str">
        <f t="shared" si="38"/>
        <v>-</v>
      </c>
      <c r="BH11" s="40"/>
      <c r="BI11" s="29" t="s">
        <v>17</v>
      </c>
      <c r="BJ11" s="34" t="s">
        <v>63</v>
      </c>
      <c r="BK11" s="66" t="str">
        <f t="shared" si="39"/>
        <v>-</v>
      </c>
      <c r="BL11" s="66" t="str">
        <f t="shared" si="40"/>
        <v>-</v>
      </c>
      <c r="BM11" s="66" t="str">
        <f t="shared" si="41"/>
        <v>-</v>
      </c>
      <c r="BN11" s="66" t="str">
        <f t="shared" si="42"/>
        <v>-</v>
      </c>
      <c r="BO11" s="66" t="str">
        <f t="shared" si="43"/>
        <v>-</v>
      </c>
      <c r="BP11" s="66" t="str">
        <f t="shared" si="44"/>
        <v>-</v>
      </c>
      <c r="BQ11" s="66" t="str">
        <f t="shared" si="45"/>
        <v>-</v>
      </c>
      <c r="BR11" s="66" t="str">
        <f t="shared" si="46"/>
        <v>-</v>
      </c>
      <c r="BS11" s="67" t="str">
        <f t="shared" si="47"/>
        <v>-</v>
      </c>
      <c r="BT11" s="40"/>
      <c r="BU11" s="29" t="s">
        <v>17</v>
      </c>
      <c r="BV11" s="34" t="s">
        <v>63</v>
      </c>
      <c r="BW11" s="40"/>
      <c r="BX11" s="40"/>
      <c r="BY11" s="40"/>
      <c r="BZ11" s="40"/>
      <c r="CA11" s="40"/>
      <c r="CB11" s="40"/>
      <c r="CC11" s="40"/>
      <c r="CD11" s="40"/>
      <c r="CE11" s="41"/>
    </row>
    <row r="12" spans="1:83" ht="16.5" customHeight="1">
      <c r="A12" s="29" t="s">
        <v>18</v>
      </c>
      <c r="B12" s="34" t="s">
        <v>64</v>
      </c>
      <c r="C12" s="40">
        <v>102866</v>
      </c>
      <c r="D12" s="40">
        <v>76105</v>
      </c>
      <c r="E12" s="40">
        <v>65373</v>
      </c>
      <c r="F12" s="40">
        <v>10732</v>
      </c>
      <c r="G12" s="40">
        <v>5384</v>
      </c>
      <c r="H12" s="40">
        <v>21377</v>
      </c>
      <c r="I12" s="40">
        <v>10445</v>
      </c>
      <c r="J12" s="40">
        <v>395</v>
      </c>
      <c r="K12" s="41">
        <v>10537</v>
      </c>
      <c r="M12" s="29" t="s">
        <v>18</v>
      </c>
      <c r="N12" s="34" t="s">
        <v>64</v>
      </c>
      <c r="O12" s="56" t="str">
        <f t="shared" si="0"/>
        <v>-</v>
      </c>
      <c r="P12" s="56" t="str">
        <f t="shared" si="1"/>
        <v>-</v>
      </c>
      <c r="Q12" s="56" t="str">
        <f t="shared" si="2"/>
        <v>-</v>
      </c>
      <c r="R12" s="56" t="str">
        <f t="shared" si="3"/>
        <v>-</v>
      </c>
      <c r="S12" s="56" t="str">
        <f t="shared" si="4"/>
        <v>-</v>
      </c>
      <c r="T12" s="56" t="str">
        <f t="shared" si="5"/>
        <v>-</v>
      </c>
      <c r="U12" s="56" t="str">
        <f t="shared" si="6"/>
        <v>-</v>
      </c>
      <c r="V12" s="56" t="str">
        <f t="shared" si="7"/>
        <v>-</v>
      </c>
      <c r="W12" s="59" t="str">
        <f t="shared" si="8"/>
        <v>-</v>
      </c>
      <c r="X12" s="58"/>
      <c r="Y12" s="29" t="s">
        <v>18</v>
      </c>
      <c r="Z12" s="34" t="s">
        <v>64</v>
      </c>
      <c r="AA12" s="66">
        <f t="shared" si="12"/>
        <v>100</v>
      </c>
      <c r="AB12" s="66">
        <f t="shared" si="13"/>
        <v>74</v>
      </c>
      <c r="AC12" s="66">
        <f t="shared" si="14"/>
        <v>63.6</v>
      </c>
      <c r="AD12" s="66">
        <f t="shared" si="15"/>
        <v>10.4</v>
      </c>
      <c r="AE12" s="66">
        <f t="shared" si="16"/>
        <v>5.2</v>
      </c>
      <c r="AF12" s="66">
        <f t="shared" si="17"/>
        <v>20.8</v>
      </c>
      <c r="AG12" s="66">
        <f t="shared" si="18"/>
        <v>10.199999999999999</v>
      </c>
      <c r="AH12" s="66">
        <f t="shared" si="19"/>
        <v>0.4</v>
      </c>
      <c r="AI12" s="67">
        <f t="shared" si="20"/>
        <v>10.199999999999999</v>
      </c>
      <c r="AJ12" s="40"/>
      <c r="AK12" s="29" t="s">
        <v>18</v>
      </c>
      <c r="AL12" s="34" t="s">
        <v>64</v>
      </c>
      <c r="AM12" s="66">
        <f t="shared" si="21"/>
        <v>3.6</v>
      </c>
      <c r="AN12" s="66">
        <f t="shared" si="22"/>
        <v>3.8</v>
      </c>
      <c r="AO12" s="66">
        <f t="shared" si="23"/>
        <v>3.8</v>
      </c>
      <c r="AP12" s="66">
        <f t="shared" si="24"/>
        <v>3.7</v>
      </c>
      <c r="AQ12" s="66">
        <f t="shared" si="25"/>
        <v>2.2999999999999998</v>
      </c>
      <c r="AR12" s="66">
        <f t="shared" si="26"/>
        <v>3.4</v>
      </c>
      <c r="AS12" s="66">
        <f t="shared" si="27"/>
        <v>3.1</v>
      </c>
      <c r="AT12" s="66">
        <f t="shared" si="28"/>
        <v>3</v>
      </c>
      <c r="AU12" s="67">
        <f t="shared" si="29"/>
        <v>3.9</v>
      </c>
      <c r="AV12" s="40"/>
      <c r="AW12" s="29" t="s">
        <v>18</v>
      </c>
      <c r="AX12" s="34" t="s">
        <v>64</v>
      </c>
      <c r="AY12" s="66" t="str">
        <f t="shared" si="30"/>
        <v>-</v>
      </c>
      <c r="AZ12" s="66" t="str">
        <f t="shared" si="31"/>
        <v>-</v>
      </c>
      <c r="BA12" s="66" t="str">
        <f t="shared" si="32"/>
        <v>-</v>
      </c>
      <c r="BB12" s="66" t="str">
        <f t="shared" si="33"/>
        <v>-</v>
      </c>
      <c r="BC12" s="66" t="str">
        <f t="shared" si="34"/>
        <v>-</v>
      </c>
      <c r="BD12" s="66" t="str">
        <f t="shared" si="35"/>
        <v>-</v>
      </c>
      <c r="BE12" s="66" t="str">
        <f t="shared" si="36"/>
        <v>-</v>
      </c>
      <c r="BF12" s="66" t="str">
        <f t="shared" si="37"/>
        <v>-</v>
      </c>
      <c r="BG12" s="67" t="str">
        <f t="shared" si="38"/>
        <v>-</v>
      </c>
      <c r="BH12" s="40"/>
      <c r="BI12" s="29" t="s">
        <v>18</v>
      </c>
      <c r="BJ12" s="34" t="s">
        <v>64</v>
      </c>
      <c r="BK12" s="66" t="str">
        <f t="shared" si="39"/>
        <v>-</v>
      </c>
      <c r="BL12" s="66" t="str">
        <f t="shared" si="40"/>
        <v>-</v>
      </c>
      <c r="BM12" s="66" t="str">
        <f t="shared" si="41"/>
        <v>-</v>
      </c>
      <c r="BN12" s="66" t="str">
        <f t="shared" si="42"/>
        <v>-</v>
      </c>
      <c r="BO12" s="66" t="str">
        <f t="shared" si="43"/>
        <v>-</v>
      </c>
      <c r="BP12" s="66" t="str">
        <f t="shared" si="44"/>
        <v>-</v>
      </c>
      <c r="BQ12" s="66" t="str">
        <f t="shared" si="45"/>
        <v>-</v>
      </c>
      <c r="BR12" s="66" t="str">
        <f t="shared" si="46"/>
        <v>-</v>
      </c>
      <c r="BS12" s="67" t="str">
        <f t="shared" si="47"/>
        <v>-</v>
      </c>
      <c r="BT12" s="40"/>
      <c r="BU12" s="29" t="s">
        <v>18</v>
      </c>
      <c r="BV12" s="34" t="s">
        <v>64</v>
      </c>
      <c r="BW12" s="40"/>
      <c r="BX12" s="40"/>
      <c r="BY12" s="40"/>
      <c r="BZ12" s="40"/>
      <c r="CA12" s="40"/>
      <c r="CB12" s="40"/>
      <c r="CC12" s="40"/>
      <c r="CD12" s="40"/>
      <c r="CE12" s="41"/>
    </row>
    <row r="13" spans="1:83" ht="16.5" customHeight="1">
      <c r="A13" s="29" t="s">
        <v>19</v>
      </c>
      <c r="B13" s="34" t="s">
        <v>65</v>
      </c>
      <c r="C13" s="40">
        <v>247073</v>
      </c>
      <c r="D13" s="40">
        <v>172957</v>
      </c>
      <c r="E13" s="40">
        <v>148561</v>
      </c>
      <c r="F13" s="40">
        <v>24396</v>
      </c>
      <c r="G13" s="40">
        <v>28579</v>
      </c>
      <c r="H13" s="40">
        <v>45537</v>
      </c>
      <c r="I13" s="40">
        <v>21187</v>
      </c>
      <c r="J13" s="40">
        <v>715</v>
      </c>
      <c r="K13" s="41">
        <v>23635</v>
      </c>
      <c r="M13" s="29" t="s">
        <v>19</v>
      </c>
      <c r="N13" s="34" t="s">
        <v>65</v>
      </c>
      <c r="O13" s="56" t="str">
        <f t="shared" si="0"/>
        <v>-</v>
      </c>
      <c r="P13" s="56" t="str">
        <f t="shared" si="1"/>
        <v>-</v>
      </c>
      <c r="Q13" s="56" t="str">
        <f t="shared" si="2"/>
        <v>-</v>
      </c>
      <c r="R13" s="56" t="str">
        <f t="shared" si="3"/>
        <v>-</v>
      </c>
      <c r="S13" s="56" t="str">
        <f t="shared" si="4"/>
        <v>-</v>
      </c>
      <c r="T13" s="56" t="str">
        <f t="shared" si="5"/>
        <v>-</v>
      </c>
      <c r="U13" s="56" t="str">
        <f t="shared" si="6"/>
        <v>-</v>
      </c>
      <c r="V13" s="56" t="str">
        <f t="shared" si="7"/>
        <v>-</v>
      </c>
      <c r="W13" s="59" t="str">
        <f t="shared" si="8"/>
        <v>-</v>
      </c>
      <c r="X13" s="58"/>
      <c r="Y13" s="29" t="s">
        <v>19</v>
      </c>
      <c r="Z13" s="34" t="s">
        <v>65</v>
      </c>
      <c r="AA13" s="66">
        <f t="shared" si="12"/>
        <v>100</v>
      </c>
      <c r="AB13" s="66">
        <f t="shared" si="13"/>
        <v>70</v>
      </c>
      <c r="AC13" s="66">
        <f t="shared" si="14"/>
        <v>60.1</v>
      </c>
      <c r="AD13" s="66">
        <f t="shared" si="15"/>
        <v>9.9</v>
      </c>
      <c r="AE13" s="66">
        <f t="shared" si="16"/>
        <v>11.6</v>
      </c>
      <c r="AF13" s="66">
        <f t="shared" si="17"/>
        <v>18.399999999999999</v>
      </c>
      <c r="AG13" s="66">
        <f t="shared" si="18"/>
        <v>8.6</v>
      </c>
      <c r="AH13" s="66">
        <f t="shared" si="19"/>
        <v>0.3</v>
      </c>
      <c r="AI13" s="67">
        <f t="shared" si="20"/>
        <v>9.6</v>
      </c>
      <c r="AJ13" s="40"/>
      <c r="AK13" s="29" t="s">
        <v>19</v>
      </c>
      <c r="AL13" s="34" t="s">
        <v>65</v>
      </c>
      <c r="AM13" s="66">
        <f t="shared" si="21"/>
        <v>8.6999999999999993</v>
      </c>
      <c r="AN13" s="66">
        <f t="shared" si="22"/>
        <v>8.6</v>
      </c>
      <c r="AO13" s="66">
        <f t="shared" si="23"/>
        <v>8.6999999999999993</v>
      </c>
      <c r="AP13" s="66">
        <f t="shared" si="24"/>
        <v>8.5</v>
      </c>
      <c r="AQ13" s="66">
        <f t="shared" si="25"/>
        <v>12.3</v>
      </c>
      <c r="AR13" s="66">
        <f t="shared" si="26"/>
        <v>7.3</v>
      </c>
      <c r="AS13" s="66">
        <f t="shared" si="27"/>
        <v>6.4</v>
      </c>
      <c r="AT13" s="66">
        <f t="shared" si="28"/>
        <v>5.5</v>
      </c>
      <c r="AU13" s="67">
        <f t="shared" si="29"/>
        <v>8.6</v>
      </c>
      <c r="AV13" s="40"/>
      <c r="AW13" s="29" t="s">
        <v>19</v>
      </c>
      <c r="AX13" s="34" t="s">
        <v>65</v>
      </c>
      <c r="AY13" s="66" t="str">
        <f t="shared" si="30"/>
        <v>-</v>
      </c>
      <c r="AZ13" s="66" t="str">
        <f t="shared" si="31"/>
        <v>-</v>
      </c>
      <c r="BA13" s="66" t="str">
        <f t="shared" si="32"/>
        <v>-</v>
      </c>
      <c r="BB13" s="66" t="str">
        <f t="shared" si="33"/>
        <v>-</v>
      </c>
      <c r="BC13" s="66" t="str">
        <f t="shared" si="34"/>
        <v>-</v>
      </c>
      <c r="BD13" s="66" t="str">
        <f t="shared" si="35"/>
        <v>-</v>
      </c>
      <c r="BE13" s="66" t="str">
        <f t="shared" si="36"/>
        <v>-</v>
      </c>
      <c r="BF13" s="66" t="str">
        <f t="shared" si="37"/>
        <v>-</v>
      </c>
      <c r="BG13" s="67" t="str">
        <f t="shared" si="38"/>
        <v>-</v>
      </c>
      <c r="BH13" s="40"/>
      <c r="BI13" s="29" t="s">
        <v>19</v>
      </c>
      <c r="BJ13" s="34" t="s">
        <v>65</v>
      </c>
      <c r="BK13" s="66" t="str">
        <f t="shared" si="39"/>
        <v>-</v>
      </c>
      <c r="BL13" s="66" t="str">
        <f t="shared" si="40"/>
        <v>-</v>
      </c>
      <c r="BM13" s="66" t="str">
        <f t="shared" si="41"/>
        <v>-</v>
      </c>
      <c r="BN13" s="66" t="str">
        <f t="shared" si="42"/>
        <v>-</v>
      </c>
      <c r="BO13" s="66" t="str">
        <f t="shared" si="43"/>
        <v>-</v>
      </c>
      <c r="BP13" s="66" t="str">
        <f t="shared" si="44"/>
        <v>-</v>
      </c>
      <c r="BQ13" s="66" t="str">
        <f t="shared" si="45"/>
        <v>-</v>
      </c>
      <c r="BR13" s="66" t="str">
        <f t="shared" si="46"/>
        <v>-</v>
      </c>
      <c r="BS13" s="67" t="str">
        <f t="shared" si="47"/>
        <v>-</v>
      </c>
      <c r="BT13" s="40"/>
      <c r="BU13" s="29" t="s">
        <v>19</v>
      </c>
      <c r="BV13" s="34" t="s">
        <v>65</v>
      </c>
      <c r="BW13" s="40"/>
      <c r="BX13" s="40"/>
      <c r="BY13" s="40"/>
      <c r="BZ13" s="40"/>
      <c r="CA13" s="40"/>
      <c r="CB13" s="40"/>
      <c r="CC13" s="40"/>
      <c r="CD13" s="40"/>
      <c r="CE13" s="41"/>
    </row>
    <row r="14" spans="1:83" ht="16.5" customHeight="1">
      <c r="A14" s="29" t="s">
        <v>20</v>
      </c>
      <c r="B14" s="34" t="s">
        <v>66</v>
      </c>
      <c r="C14" s="40">
        <v>116732</v>
      </c>
      <c r="D14" s="40">
        <v>88558</v>
      </c>
      <c r="E14" s="40">
        <v>75961</v>
      </c>
      <c r="F14" s="40">
        <v>12597</v>
      </c>
      <c r="G14" s="40">
        <v>6317</v>
      </c>
      <c r="H14" s="40">
        <v>21857</v>
      </c>
      <c r="I14" s="40">
        <v>11295</v>
      </c>
      <c r="J14" s="40">
        <v>396</v>
      </c>
      <c r="K14" s="41">
        <v>10166</v>
      </c>
      <c r="M14" s="29" t="s">
        <v>20</v>
      </c>
      <c r="N14" s="34" t="s">
        <v>66</v>
      </c>
      <c r="O14" s="56" t="str">
        <f t="shared" si="0"/>
        <v>-</v>
      </c>
      <c r="P14" s="56" t="str">
        <f t="shared" si="1"/>
        <v>-</v>
      </c>
      <c r="Q14" s="56" t="str">
        <f t="shared" si="2"/>
        <v>-</v>
      </c>
      <c r="R14" s="56" t="str">
        <f t="shared" si="3"/>
        <v>-</v>
      </c>
      <c r="S14" s="56" t="str">
        <f t="shared" si="4"/>
        <v>-</v>
      </c>
      <c r="T14" s="56" t="str">
        <f t="shared" si="5"/>
        <v>-</v>
      </c>
      <c r="U14" s="56" t="str">
        <f t="shared" si="6"/>
        <v>-</v>
      </c>
      <c r="V14" s="56" t="str">
        <f t="shared" si="7"/>
        <v>-</v>
      </c>
      <c r="W14" s="59" t="str">
        <f t="shared" si="8"/>
        <v>-</v>
      </c>
      <c r="X14" s="58"/>
      <c r="Y14" s="29" t="s">
        <v>20</v>
      </c>
      <c r="Z14" s="34" t="s">
        <v>66</v>
      </c>
      <c r="AA14" s="66">
        <f t="shared" si="12"/>
        <v>100</v>
      </c>
      <c r="AB14" s="66">
        <f t="shared" si="13"/>
        <v>75.900000000000006</v>
      </c>
      <c r="AC14" s="66">
        <f t="shared" si="14"/>
        <v>65.099999999999994</v>
      </c>
      <c r="AD14" s="66">
        <f t="shared" si="15"/>
        <v>10.8</v>
      </c>
      <c r="AE14" s="66">
        <f t="shared" si="16"/>
        <v>5.4</v>
      </c>
      <c r="AF14" s="66">
        <f t="shared" si="17"/>
        <v>18.7</v>
      </c>
      <c r="AG14" s="66">
        <f t="shared" si="18"/>
        <v>9.6999999999999993</v>
      </c>
      <c r="AH14" s="66">
        <f t="shared" si="19"/>
        <v>0.3</v>
      </c>
      <c r="AI14" s="67">
        <f t="shared" si="20"/>
        <v>8.6999999999999993</v>
      </c>
      <c r="AJ14" s="40"/>
      <c r="AK14" s="29" t="s">
        <v>20</v>
      </c>
      <c r="AL14" s="34" t="s">
        <v>66</v>
      </c>
      <c r="AM14" s="66">
        <f t="shared" si="21"/>
        <v>4.0999999999999996</v>
      </c>
      <c r="AN14" s="66">
        <f t="shared" si="22"/>
        <v>4.4000000000000004</v>
      </c>
      <c r="AO14" s="66">
        <f t="shared" si="23"/>
        <v>4.4000000000000004</v>
      </c>
      <c r="AP14" s="66">
        <f t="shared" si="24"/>
        <v>4.4000000000000004</v>
      </c>
      <c r="AQ14" s="66">
        <f t="shared" si="25"/>
        <v>2.7</v>
      </c>
      <c r="AR14" s="66">
        <f t="shared" si="26"/>
        <v>3.5</v>
      </c>
      <c r="AS14" s="66">
        <f t="shared" si="27"/>
        <v>3.4</v>
      </c>
      <c r="AT14" s="66">
        <f t="shared" si="28"/>
        <v>3</v>
      </c>
      <c r="AU14" s="67">
        <f t="shared" si="29"/>
        <v>3.7</v>
      </c>
      <c r="AV14" s="40"/>
      <c r="AW14" s="29" t="s">
        <v>20</v>
      </c>
      <c r="AX14" s="34" t="s">
        <v>66</v>
      </c>
      <c r="AY14" s="66" t="str">
        <f t="shared" si="30"/>
        <v>-</v>
      </c>
      <c r="AZ14" s="66" t="str">
        <f t="shared" si="31"/>
        <v>-</v>
      </c>
      <c r="BA14" s="66" t="str">
        <f t="shared" si="32"/>
        <v>-</v>
      </c>
      <c r="BB14" s="66" t="str">
        <f t="shared" si="33"/>
        <v>-</v>
      </c>
      <c r="BC14" s="66" t="str">
        <f t="shared" si="34"/>
        <v>-</v>
      </c>
      <c r="BD14" s="66" t="str">
        <f t="shared" si="35"/>
        <v>-</v>
      </c>
      <c r="BE14" s="66" t="str">
        <f t="shared" si="36"/>
        <v>-</v>
      </c>
      <c r="BF14" s="66" t="str">
        <f t="shared" si="37"/>
        <v>-</v>
      </c>
      <c r="BG14" s="67" t="str">
        <f t="shared" si="38"/>
        <v>-</v>
      </c>
      <c r="BH14" s="40"/>
      <c r="BI14" s="29" t="s">
        <v>20</v>
      </c>
      <c r="BJ14" s="34" t="s">
        <v>66</v>
      </c>
      <c r="BK14" s="66" t="str">
        <f t="shared" si="39"/>
        <v>-</v>
      </c>
      <c r="BL14" s="66" t="str">
        <f t="shared" si="40"/>
        <v>-</v>
      </c>
      <c r="BM14" s="66" t="str">
        <f t="shared" si="41"/>
        <v>-</v>
      </c>
      <c r="BN14" s="66" t="str">
        <f t="shared" si="42"/>
        <v>-</v>
      </c>
      <c r="BO14" s="66" t="str">
        <f t="shared" si="43"/>
        <v>-</v>
      </c>
      <c r="BP14" s="66" t="str">
        <f t="shared" si="44"/>
        <v>-</v>
      </c>
      <c r="BQ14" s="66" t="str">
        <f t="shared" si="45"/>
        <v>-</v>
      </c>
      <c r="BR14" s="66" t="str">
        <f t="shared" si="46"/>
        <v>-</v>
      </c>
      <c r="BS14" s="67" t="str">
        <f t="shared" si="47"/>
        <v>-</v>
      </c>
      <c r="BT14" s="40"/>
      <c r="BU14" s="29" t="s">
        <v>20</v>
      </c>
      <c r="BV14" s="34" t="s">
        <v>66</v>
      </c>
      <c r="BW14" s="40"/>
      <c r="BX14" s="40"/>
      <c r="BY14" s="40"/>
      <c r="BZ14" s="40"/>
      <c r="CA14" s="40"/>
      <c r="CB14" s="40"/>
      <c r="CC14" s="40"/>
      <c r="CD14" s="40"/>
      <c r="CE14" s="41"/>
    </row>
    <row r="15" spans="1:83" ht="16.5" customHeight="1">
      <c r="A15" s="29" t="s">
        <v>21</v>
      </c>
      <c r="B15" s="34" t="s">
        <v>67</v>
      </c>
      <c r="C15" s="40">
        <v>190312</v>
      </c>
      <c r="D15" s="40">
        <v>136574</v>
      </c>
      <c r="E15" s="40">
        <v>117222</v>
      </c>
      <c r="F15" s="40">
        <v>19352</v>
      </c>
      <c r="G15" s="40">
        <v>13209</v>
      </c>
      <c r="H15" s="40">
        <v>40529</v>
      </c>
      <c r="I15" s="40">
        <v>17256</v>
      </c>
      <c r="J15" s="40">
        <v>1820</v>
      </c>
      <c r="K15" s="41">
        <v>21453</v>
      </c>
      <c r="M15" s="29" t="s">
        <v>21</v>
      </c>
      <c r="N15" s="34" t="s">
        <v>67</v>
      </c>
      <c r="O15" s="56" t="str">
        <f t="shared" si="0"/>
        <v>-</v>
      </c>
      <c r="P15" s="56" t="str">
        <f t="shared" si="1"/>
        <v>-</v>
      </c>
      <c r="Q15" s="56" t="str">
        <f t="shared" si="2"/>
        <v>-</v>
      </c>
      <c r="R15" s="56" t="str">
        <f t="shared" si="3"/>
        <v>-</v>
      </c>
      <c r="S15" s="56" t="str">
        <f t="shared" si="4"/>
        <v>-</v>
      </c>
      <c r="T15" s="56" t="str">
        <f t="shared" si="5"/>
        <v>-</v>
      </c>
      <c r="U15" s="56" t="str">
        <f t="shared" si="6"/>
        <v>-</v>
      </c>
      <c r="V15" s="56" t="str">
        <f t="shared" si="7"/>
        <v>-</v>
      </c>
      <c r="W15" s="59" t="str">
        <f t="shared" si="8"/>
        <v>-</v>
      </c>
      <c r="X15" s="58"/>
      <c r="Y15" s="29" t="s">
        <v>21</v>
      </c>
      <c r="Z15" s="34" t="s">
        <v>67</v>
      </c>
      <c r="AA15" s="66">
        <f t="shared" si="12"/>
        <v>100</v>
      </c>
      <c r="AB15" s="66">
        <f t="shared" si="13"/>
        <v>71.8</v>
      </c>
      <c r="AC15" s="66">
        <f t="shared" si="14"/>
        <v>61.6</v>
      </c>
      <c r="AD15" s="66">
        <f t="shared" si="15"/>
        <v>10.199999999999999</v>
      </c>
      <c r="AE15" s="66">
        <f t="shared" si="16"/>
        <v>6.9</v>
      </c>
      <c r="AF15" s="66">
        <f t="shared" si="17"/>
        <v>21.3</v>
      </c>
      <c r="AG15" s="66">
        <f t="shared" si="18"/>
        <v>9.1</v>
      </c>
      <c r="AH15" s="66">
        <f t="shared" si="19"/>
        <v>1</v>
      </c>
      <c r="AI15" s="67">
        <f t="shared" si="20"/>
        <v>11.3</v>
      </c>
      <c r="AJ15" s="40"/>
      <c r="AK15" s="29" t="s">
        <v>21</v>
      </c>
      <c r="AL15" s="34" t="s">
        <v>67</v>
      </c>
      <c r="AM15" s="66">
        <f t="shared" si="21"/>
        <v>6.7</v>
      </c>
      <c r="AN15" s="66">
        <f t="shared" si="22"/>
        <v>6.8</v>
      </c>
      <c r="AO15" s="66">
        <f t="shared" si="23"/>
        <v>6.8</v>
      </c>
      <c r="AP15" s="66">
        <f t="shared" si="24"/>
        <v>6.8</v>
      </c>
      <c r="AQ15" s="66">
        <f t="shared" si="25"/>
        <v>5.7</v>
      </c>
      <c r="AR15" s="66">
        <f t="shared" si="26"/>
        <v>6.5</v>
      </c>
      <c r="AS15" s="66">
        <f t="shared" si="27"/>
        <v>5.2</v>
      </c>
      <c r="AT15" s="66">
        <f t="shared" si="28"/>
        <v>14</v>
      </c>
      <c r="AU15" s="67">
        <f t="shared" si="29"/>
        <v>7.8</v>
      </c>
      <c r="AV15" s="40"/>
      <c r="AW15" s="29" t="s">
        <v>21</v>
      </c>
      <c r="AX15" s="34" t="s">
        <v>67</v>
      </c>
      <c r="AY15" s="66" t="str">
        <f t="shared" si="30"/>
        <v>-</v>
      </c>
      <c r="AZ15" s="66" t="str">
        <f t="shared" si="31"/>
        <v>-</v>
      </c>
      <c r="BA15" s="66" t="str">
        <f t="shared" si="32"/>
        <v>-</v>
      </c>
      <c r="BB15" s="66" t="str">
        <f t="shared" si="33"/>
        <v>-</v>
      </c>
      <c r="BC15" s="66" t="str">
        <f t="shared" si="34"/>
        <v>-</v>
      </c>
      <c r="BD15" s="66" t="str">
        <f t="shared" si="35"/>
        <v>-</v>
      </c>
      <c r="BE15" s="66" t="str">
        <f t="shared" si="36"/>
        <v>-</v>
      </c>
      <c r="BF15" s="66" t="str">
        <f t="shared" si="37"/>
        <v>-</v>
      </c>
      <c r="BG15" s="67" t="str">
        <f t="shared" si="38"/>
        <v>-</v>
      </c>
      <c r="BH15" s="40"/>
      <c r="BI15" s="29" t="s">
        <v>21</v>
      </c>
      <c r="BJ15" s="34" t="s">
        <v>67</v>
      </c>
      <c r="BK15" s="66" t="str">
        <f t="shared" si="39"/>
        <v>-</v>
      </c>
      <c r="BL15" s="66" t="str">
        <f t="shared" si="40"/>
        <v>-</v>
      </c>
      <c r="BM15" s="66" t="str">
        <f t="shared" si="41"/>
        <v>-</v>
      </c>
      <c r="BN15" s="66" t="str">
        <f t="shared" si="42"/>
        <v>-</v>
      </c>
      <c r="BO15" s="66" t="str">
        <f t="shared" si="43"/>
        <v>-</v>
      </c>
      <c r="BP15" s="66" t="str">
        <f t="shared" si="44"/>
        <v>-</v>
      </c>
      <c r="BQ15" s="66" t="str">
        <f t="shared" si="45"/>
        <v>-</v>
      </c>
      <c r="BR15" s="66" t="str">
        <f t="shared" si="46"/>
        <v>-</v>
      </c>
      <c r="BS15" s="67" t="str">
        <f t="shared" si="47"/>
        <v>-</v>
      </c>
      <c r="BT15" s="40"/>
      <c r="BU15" s="29" t="s">
        <v>21</v>
      </c>
      <c r="BV15" s="34" t="s">
        <v>67</v>
      </c>
      <c r="BW15" s="40"/>
      <c r="BX15" s="40"/>
      <c r="BY15" s="40"/>
      <c r="BZ15" s="40"/>
      <c r="CA15" s="40"/>
      <c r="CB15" s="40"/>
      <c r="CC15" s="40"/>
      <c r="CD15" s="40"/>
      <c r="CE15" s="41"/>
    </row>
    <row r="16" spans="1:83" ht="16.5" customHeight="1">
      <c r="A16" s="29" t="s">
        <v>22</v>
      </c>
      <c r="B16" s="34" t="s">
        <v>68</v>
      </c>
      <c r="C16" s="40">
        <v>99632</v>
      </c>
      <c r="D16" s="40">
        <v>72387</v>
      </c>
      <c r="E16" s="40">
        <v>61655</v>
      </c>
      <c r="F16" s="40">
        <v>10732</v>
      </c>
      <c r="G16" s="40">
        <v>4773</v>
      </c>
      <c r="H16" s="40">
        <v>22472</v>
      </c>
      <c r="I16" s="40">
        <v>10085</v>
      </c>
      <c r="J16" s="40">
        <v>820</v>
      </c>
      <c r="K16" s="41">
        <v>11567</v>
      </c>
      <c r="M16" s="29" t="s">
        <v>22</v>
      </c>
      <c r="N16" s="34" t="s">
        <v>68</v>
      </c>
      <c r="O16" s="56" t="str">
        <f t="shared" si="0"/>
        <v>-</v>
      </c>
      <c r="P16" s="56" t="str">
        <f t="shared" si="1"/>
        <v>-</v>
      </c>
      <c r="Q16" s="56" t="str">
        <f t="shared" si="2"/>
        <v>-</v>
      </c>
      <c r="R16" s="56" t="str">
        <f t="shared" si="3"/>
        <v>-</v>
      </c>
      <c r="S16" s="56" t="str">
        <f t="shared" si="4"/>
        <v>-</v>
      </c>
      <c r="T16" s="56" t="str">
        <f t="shared" si="5"/>
        <v>-</v>
      </c>
      <c r="U16" s="56" t="str">
        <f t="shared" si="6"/>
        <v>-</v>
      </c>
      <c r="V16" s="56" t="str">
        <f t="shared" si="7"/>
        <v>-</v>
      </c>
      <c r="W16" s="59" t="str">
        <f t="shared" si="8"/>
        <v>-</v>
      </c>
      <c r="X16" s="58"/>
      <c r="Y16" s="29" t="s">
        <v>22</v>
      </c>
      <c r="Z16" s="34" t="s">
        <v>68</v>
      </c>
      <c r="AA16" s="66">
        <f t="shared" si="12"/>
        <v>100</v>
      </c>
      <c r="AB16" s="66">
        <f t="shared" si="13"/>
        <v>72.7</v>
      </c>
      <c r="AC16" s="66">
        <f t="shared" si="14"/>
        <v>61.9</v>
      </c>
      <c r="AD16" s="66">
        <f t="shared" si="15"/>
        <v>10.8</v>
      </c>
      <c r="AE16" s="66">
        <f t="shared" si="16"/>
        <v>4.8</v>
      </c>
      <c r="AF16" s="66">
        <f t="shared" si="17"/>
        <v>22.6</v>
      </c>
      <c r="AG16" s="66">
        <f t="shared" si="18"/>
        <v>10.1</v>
      </c>
      <c r="AH16" s="66">
        <f t="shared" si="19"/>
        <v>0.8</v>
      </c>
      <c r="AI16" s="67">
        <f t="shared" si="20"/>
        <v>11.6</v>
      </c>
      <c r="AJ16" s="40"/>
      <c r="AK16" s="29" t="s">
        <v>22</v>
      </c>
      <c r="AL16" s="34" t="s">
        <v>68</v>
      </c>
      <c r="AM16" s="66">
        <f t="shared" si="21"/>
        <v>3.5</v>
      </c>
      <c r="AN16" s="66">
        <f t="shared" si="22"/>
        <v>3.6</v>
      </c>
      <c r="AO16" s="66">
        <f t="shared" si="23"/>
        <v>3.6</v>
      </c>
      <c r="AP16" s="66">
        <f t="shared" si="24"/>
        <v>3.7</v>
      </c>
      <c r="AQ16" s="66">
        <f t="shared" si="25"/>
        <v>2.1</v>
      </c>
      <c r="AR16" s="66">
        <f t="shared" si="26"/>
        <v>3.6</v>
      </c>
      <c r="AS16" s="66">
        <f t="shared" si="27"/>
        <v>3</v>
      </c>
      <c r="AT16" s="66">
        <f t="shared" si="28"/>
        <v>6.3</v>
      </c>
      <c r="AU16" s="67">
        <f t="shared" si="29"/>
        <v>4.2</v>
      </c>
      <c r="AV16" s="40"/>
      <c r="AW16" s="29" t="s">
        <v>22</v>
      </c>
      <c r="AX16" s="34" t="s">
        <v>68</v>
      </c>
      <c r="AY16" s="66" t="str">
        <f t="shared" si="30"/>
        <v>-</v>
      </c>
      <c r="AZ16" s="66" t="str">
        <f t="shared" si="31"/>
        <v>-</v>
      </c>
      <c r="BA16" s="66" t="str">
        <f t="shared" si="32"/>
        <v>-</v>
      </c>
      <c r="BB16" s="66" t="str">
        <f t="shared" si="33"/>
        <v>-</v>
      </c>
      <c r="BC16" s="66" t="str">
        <f t="shared" si="34"/>
        <v>-</v>
      </c>
      <c r="BD16" s="66" t="str">
        <f t="shared" si="35"/>
        <v>-</v>
      </c>
      <c r="BE16" s="66" t="str">
        <f t="shared" si="36"/>
        <v>-</v>
      </c>
      <c r="BF16" s="66" t="str">
        <f t="shared" si="37"/>
        <v>-</v>
      </c>
      <c r="BG16" s="67" t="str">
        <f t="shared" si="38"/>
        <v>-</v>
      </c>
      <c r="BH16" s="40"/>
      <c r="BI16" s="29" t="s">
        <v>22</v>
      </c>
      <c r="BJ16" s="34" t="s">
        <v>68</v>
      </c>
      <c r="BK16" s="66" t="str">
        <f t="shared" si="39"/>
        <v>-</v>
      </c>
      <c r="BL16" s="66" t="str">
        <f t="shared" si="40"/>
        <v>-</v>
      </c>
      <c r="BM16" s="66" t="str">
        <f t="shared" si="41"/>
        <v>-</v>
      </c>
      <c r="BN16" s="66" t="str">
        <f t="shared" si="42"/>
        <v>-</v>
      </c>
      <c r="BO16" s="66" t="str">
        <f t="shared" si="43"/>
        <v>-</v>
      </c>
      <c r="BP16" s="66" t="str">
        <f t="shared" si="44"/>
        <v>-</v>
      </c>
      <c r="BQ16" s="66" t="str">
        <f t="shared" si="45"/>
        <v>-</v>
      </c>
      <c r="BR16" s="66" t="str">
        <f t="shared" si="46"/>
        <v>-</v>
      </c>
      <c r="BS16" s="67" t="str">
        <f t="shared" si="47"/>
        <v>-</v>
      </c>
      <c r="BT16" s="40"/>
      <c r="BU16" s="29" t="s">
        <v>22</v>
      </c>
      <c r="BV16" s="34" t="s">
        <v>68</v>
      </c>
      <c r="BW16" s="40"/>
      <c r="BX16" s="40"/>
      <c r="BY16" s="40"/>
      <c r="BZ16" s="40"/>
      <c r="CA16" s="40"/>
      <c r="CB16" s="40"/>
      <c r="CC16" s="40"/>
      <c r="CD16" s="40"/>
      <c r="CE16" s="41"/>
    </row>
    <row r="17" spans="1:83" ht="16.5" customHeight="1">
      <c r="A17" s="29" t="s">
        <v>23</v>
      </c>
      <c r="B17" s="34" t="s">
        <v>69</v>
      </c>
      <c r="C17" s="40">
        <v>69457</v>
      </c>
      <c r="D17" s="40">
        <v>52807</v>
      </c>
      <c r="E17" s="40">
        <v>45085</v>
      </c>
      <c r="F17" s="40">
        <v>7722</v>
      </c>
      <c r="G17" s="40">
        <v>3711</v>
      </c>
      <c r="H17" s="40">
        <v>12939</v>
      </c>
      <c r="I17" s="40">
        <v>4040</v>
      </c>
      <c r="J17" s="40">
        <v>97</v>
      </c>
      <c r="K17" s="41">
        <v>8802</v>
      </c>
      <c r="M17" s="29" t="s">
        <v>23</v>
      </c>
      <c r="N17" s="34" t="s">
        <v>69</v>
      </c>
      <c r="O17" s="56" t="str">
        <f t="shared" si="0"/>
        <v>-</v>
      </c>
      <c r="P17" s="56" t="str">
        <f t="shared" si="1"/>
        <v>-</v>
      </c>
      <c r="Q17" s="56" t="str">
        <f t="shared" si="2"/>
        <v>-</v>
      </c>
      <c r="R17" s="56" t="str">
        <f t="shared" si="3"/>
        <v>-</v>
      </c>
      <c r="S17" s="56" t="str">
        <f t="shared" si="4"/>
        <v>-</v>
      </c>
      <c r="T17" s="56" t="str">
        <f t="shared" si="5"/>
        <v>-</v>
      </c>
      <c r="U17" s="56" t="str">
        <f t="shared" si="6"/>
        <v>-</v>
      </c>
      <c r="V17" s="56" t="str">
        <f t="shared" si="7"/>
        <v>-</v>
      </c>
      <c r="W17" s="59" t="str">
        <f t="shared" si="8"/>
        <v>-</v>
      </c>
      <c r="X17" s="58"/>
      <c r="Y17" s="29" t="s">
        <v>23</v>
      </c>
      <c r="Z17" s="34" t="s">
        <v>69</v>
      </c>
      <c r="AA17" s="66">
        <f t="shared" si="12"/>
        <v>100</v>
      </c>
      <c r="AB17" s="66">
        <f t="shared" si="13"/>
        <v>76</v>
      </c>
      <c r="AC17" s="66">
        <f t="shared" si="14"/>
        <v>64.900000000000006</v>
      </c>
      <c r="AD17" s="66">
        <f t="shared" si="15"/>
        <v>11.1</v>
      </c>
      <c r="AE17" s="66">
        <f t="shared" si="16"/>
        <v>5.3</v>
      </c>
      <c r="AF17" s="66">
        <f t="shared" si="17"/>
        <v>18.600000000000001</v>
      </c>
      <c r="AG17" s="66">
        <f t="shared" si="18"/>
        <v>5.8</v>
      </c>
      <c r="AH17" s="66">
        <f t="shared" si="19"/>
        <v>0.1</v>
      </c>
      <c r="AI17" s="67">
        <f t="shared" si="20"/>
        <v>12.7</v>
      </c>
      <c r="AJ17" s="40"/>
      <c r="AK17" s="29" t="s">
        <v>23</v>
      </c>
      <c r="AL17" s="34" t="s">
        <v>69</v>
      </c>
      <c r="AM17" s="66">
        <f t="shared" si="21"/>
        <v>2.4</v>
      </c>
      <c r="AN17" s="66">
        <f t="shared" si="22"/>
        <v>2.6</v>
      </c>
      <c r="AO17" s="66">
        <f t="shared" si="23"/>
        <v>2.6</v>
      </c>
      <c r="AP17" s="66">
        <f t="shared" si="24"/>
        <v>2.7</v>
      </c>
      <c r="AQ17" s="66">
        <f t="shared" si="25"/>
        <v>1.6</v>
      </c>
      <c r="AR17" s="66">
        <f t="shared" si="26"/>
        <v>2.1</v>
      </c>
      <c r="AS17" s="66">
        <f t="shared" si="27"/>
        <v>1.2</v>
      </c>
      <c r="AT17" s="66">
        <f t="shared" si="28"/>
        <v>0.7</v>
      </c>
      <c r="AU17" s="67">
        <f t="shared" si="29"/>
        <v>3.2</v>
      </c>
      <c r="AV17" s="40"/>
      <c r="AW17" s="29" t="s">
        <v>23</v>
      </c>
      <c r="AX17" s="34" t="s">
        <v>69</v>
      </c>
      <c r="AY17" s="66" t="str">
        <f t="shared" si="30"/>
        <v>-</v>
      </c>
      <c r="AZ17" s="66" t="str">
        <f t="shared" si="31"/>
        <v>-</v>
      </c>
      <c r="BA17" s="66" t="str">
        <f t="shared" si="32"/>
        <v>-</v>
      </c>
      <c r="BB17" s="66" t="str">
        <f t="shared" si="33"/>
        <v>-</v>
      </c>
      <c r="BC17" s="66" t="str">
        <f t="shared" si="34"/>
        <v>-</v>
      </c>
      <c r="BD17" s="66" t="str">
        <f t="shared" si="35"/>
        <v>-</v>
      </c>
      <c r="BE17" s="66" t="str">
        <f t="shared" si="36"/>
        <v>-</v>
      </c>
      <c r="BF17" s="66" t="str">
        <f t="shared" si="37"/>
        <v>-</v>
      </c>
      <c r="BG17" s="67" t="str">
        <f t="shared" si="38"/>
        <v>-</v>
      </c>
      <c r="BH17" s="40"/>
      <c r="BI17" s="29" t="s">
        <v>23</v>
      </c>
      <c r="BJ17" s="34" t="s">
        <v>69</v>
      </c>
      <c r="BK17" s="66" t="str">
        <f t="shared" si="39"/>
        <v>-</v>
      </c>
      <c r="BL17" s="66" t="str">
        <f t="shared" si="40"/>
        <v>-</v>
      </c>
      <c r="BM17" s="66" t="str">
        <f t="shared" si="41"/>
        <v>-</v>
      </c>
      <c r="BN17" s="66" t="str">
        <f t="shared" si="42"/>
        <v>-</v>
      </c>
      <c r="BO17" s="66" t="str">
        <f t="shared" si="43"/>
        <v>-</v>
      </c>
      <c r="BP17" s="66" t="str">
        <f t="shared" si="44"/>
        <v>-</v>
      </c>
      <c r="BQ17" s="66" t="str">
        <f t="shared" si="45"/>
        <v>-</v>
      </c>
      <c r="BR17" s="66" t="str">
        <f t="shared" si="46"/>
        <v>-</v>
      </c>
      <c r="BS17" s="67" t="str">
        <f t="shared" si="47"/>
        <v>-</v>
      </c>
      <c r="BT17" s="40"/>
      <c r="BU17" s="29" t="s">
        <v>23</v>
      </c>
      <c r="BV17" s="34" t="s">
        <v>69</v>
      </c>
      <c r="BW17" s="40"/>
      <c r="BX17" s="40"/>
      <c r="BY17" s="40"/>
      <c r="BZ17" s="40"/>
      <c r="CA17" s="40"/>
      <c r="CB17" s="40"/>
      <c r="CC17" s="40"/>
      <c r="CD17" s="40"/>
      <c r="CE17" s="41"/>
    </row>
    <row r="18" spans="1:83" ht="16.5" customHeight="1">
      <c r="A18" s="31" t="s">
        <v>24</v>
      </c>
      <c r="B18" s="33" t="s">
        <v>70</v>
      </c>
      <c r="C18" s="42">
        <v>9393</v>
      </c>
      <c r="D18" s="42">
        <v>6481</v>
      </c>
      <c r="E18" s="42">
        <v>5519</v>
      </c>
      <c r="F18" s="42">
        <v>962</v>
      </c>
      <c r="G18" s="42">
        <v>657</v>
      </c>
      <c r="H18" s="42">
        <v>2255</v>
      </c>
      <c r="I18" s="42">
        <v>722</v>
      </c>
      <c r="J18" s="42">
        <v>28</v>
      </c>
      <c r="K18" s="43">
        <v>1505</v>
      </c>
      <c r="M18" s="31" t="s">
        <v>24</v>
      </c>
      <c r="N18" s="33" t="s">
        <v>70</v>
      </c>
      <c r="O18" s="60" t="str">
        <f t="shared" si="0"/>
        <v>-</v>
      </c>
      <c r="P18" s="60" t="str">
        <f t="shared" si="1"/>
        <v>-</v>
      </c>
      <c r="Q18" s="60" t="str">
        <f t="shared" si="2"/>
        <v>-</v>
      </c>
      <c r="R18" s="60" t="str">
        <f t="shared" si="3"/>
        <v>-</v>
      </c>
      <c r="S18" s="60" t="str">
        <f t="shared" si="4"/>
        <v>-</v>
      </c>
      <c r="T18" s="60" t="str">
        <f t="shared" si="5"/>
        <v>-</v>
      </c>
      <c r="U18" s="60" t="str">
        <f t="shared" si="6"/>
        <v>-</v>
      </c>
      <c r="V18" s="60" t="str">
        <f t="shared" si="7"/>
        <v>-</v>
      </c>
      <c r="W18" s="61" t="str">
        <f t="shared" si="8"/>
        <v>-</v>
      </c>
      <c r="X18" s="58"/>
      <c r="Y18" s="31" t="s">
        <v>24</v>
      </c>
      <c r="Z18" s="33" t="s">
        <v>70</v>
      </c>
      <c r="AA18" s="68">
        <f t="shared" si="12"/>
        <v>100</v>
      </c>
      <c r="AB18" s="68">
        <f t="shared" si="13"/>
        <v>69</v>
      </c>
      <c r="AC18" s="68">
        <f t="shared" si="14"/>
        <v>58.8</v>
      </c>
      <c r="AD18" s="68">
        <f t="shared" si="15"/>
        <v>10.199999999999999</v>
      </c>
      <c r="AE18" s="68">
        <f t="shared" si="16"/>
        <v>7</v>
      </c>
      <c r="AF18" s="68">
        <f t="shared" si="17"/>
        <v>24</v>
      </c>
      <c r="AG18" s="68">
        <f t="shared" si="18"/>
        <v>7.7</v>
      </c>
      <c r="AH18" s="68">
        <f t="shared" si="19"/>
        <v>0.3</v>
      </c>
      <c r="AI18" s="69">
        <f t="shared" si="20"/>
        <v>16</v>
      </c>
      <c r="AJ18" s="40"/>
      <c r="AK18" s="31" t="s">
        <v>24</v>
      </c>
      <c r="AL18" s="33" t="s">
        <v>70</v>
      </c>
      <c r="AM18" s="68">
        <f t="shared" si="21"/>
        <v>0.3</v>
      </c>
      <c r="AN18" s="68">
        <f t="shared" si="22"/>
        <v>0.3</v>
      </c>
      <c r="AO18" s="68">
        <f t="shared" si="23"/>
        <v>0.3</v>
      </c>
      <c r="AP18" s="68">
        <f t="shared" si="24"/>
        <v>0.3</v>
      </c>
      <c r="AQ18" s="68">
        <f t="shared" si="25"/>
        <v>0.3</v>
      </c>
      <c r="AR18" s="68">
        <f t="shared" si="26"/>
        <v>0.4</v>
      </c>
      <c r="AS18" s="68">
        <f t="shared" si="27"/>
        <v>0.2</v>
      </c>
      <c r="AT18" s="68">
        <f t="shared" si="28"/>
        <v>0.2</v>
      </c>
      <c r="AU18" s="69">
        <f t="shared" si="29"/>
        <v>0.5</v>
      </c>
      <c r="AV18" s="40"/>
      <c r="AW18" s="31" t="s">
        <v>24</v>
      </c>
      <c r="AX18" s="33" t="s">
        <v>70</v>
      </c>
      <c r="AY18" s="68" t="str">
        <f t="shared" si="30"/>
        <v>-</v>
      </c>
      <c r="AZ18" s="68" t="str">
        <f t="shared" si="31"/>
        <v>-</v>
      </c>
      <c r="BA18" s="68" t="str">
        <f t="shared" si="32"/>
        <v>-</v>
      </c>
      <c r="BB18" s="68" t="str">
        <f t="shared" si="33"/>
        <v>-</v>
      </c>
      <c r="BC18" s="68" t="str">
        <f t="shared" si="34"/>
        <v>-</v>
      </c>
      <c r="BD18" s="68" t="str">
        <f t="shared" si="35"/>
        <v>-</v>
      </c>
      <c r="BE18" s="68" t="str">
        <f t="shared" si="36"/>
        <v>-</v>
      </c>
      <c r="BF18" s="68" t="str">
        <f t="shared" si="37"/>
        <v>-</v>
      </c>
      <c r="BG18" s="69" t="str">
        <f t="shared" si="38"/>
        <v>-</v>
      </c>
      <c r="BH18" s="40"/>
      <c r="BI18" s="31" t="s">
        <v>24</v>
      </c>
      <c r="BJ18" s="33" t="s">
        <v>70</v>
      </c>
      <c r="BK18" s="68" t="str">
        <f t="shared" si="39"/>
        <v>-</v>
      </c>
      <c r="BL18" s="68" t="str">
        <f t="shared" si="40"/>
        <v>-</v>
      </c>
      <c r="BM18" s="68" t="str">
        <f t="shared" si="41"/>
        <v>-</v>
      </c>
      <c r="BN18" s="68" t="str">
        <f t="shared" si="42"/>
        <v>-</v>
      </c>
      <c r="BO18" s="68" t="str">
        <f t="shared" si="43"/>
        <v>-</v>
      </c>
      <c r="BP18" s="68" t="str">
        <f t="shared" si="44"/>
        <v>-</v>
      </c>
      <c r="BQ18" s="68" t="str">
        <f t="shared" si="45"/>
        <v>-</v>
      </c>
      <c r="BR18" s="68" t="str">
        <f t="shared" si="46"/>
        <v>-</v>
      </c>
      <c r="BS18" s="69" t="str">
        <f t="shared" si="47"/>
        <v>-</v>
      </c>
      <c r="BT18" s="40"/>
      <c r="BU18" s="31" t="s">
        <v>24</v>
      </c>
      <c r="BV18" s="33" t="s">
        <v>70</v>
      </c>
      <c r="BW18" s="42"/>
      <c r="BX18" s="42"/>
      <c r="BY18" s="42"/>
      <c r="BZ18" s="42"/>
      <c r="CA18" s="42"/>
      <c r="CB18" s="42"/>
      <c r="CC18" s="42"/>
      <c r="CD18" s="42"/>
      <c r="CE18" s="43"/>
    </row>
    <row r="19" spans="1:83" ht="16.5" customHeight="1">
      <c r="A19" s="29" t="s">
        <v>25</v>
      </c>
      <c r="B19" s="34" t="s">
        <v>71</v>
      </c>
      <c r="C19" s="40">
        <v>5045</v>
      </c>
      <c r="D19" s="40">
        <v>3372</v>
      </c>
      <c r="E19" s="40">
        <v>2882</v>
      </c>
      <c r="F19" s="40">
        <v>490</v>
      </c>
      <c r="G19" s="40">
        <v>273</v>
      </c>
      <c r="H19" s="40">
        <v>1400</v>
      </c>
      <c r="I19" s="40">
        <v>436</v>
      </c>
      <c r="J19" s="40">
        <v>-14</v>
      </c>
      <c r="K19" s="41">
        <v>978</v>
      </c>
      <c r="M19" s="29" t="s">
        <v>25</v>
      </c>
      <c r="N19" s="34" t="s">
        <v>71</v>
      </c>
      <c r="O19" s="56" t="str">
        <f t="shared" si="0"/>
        <v>-</v>
      </c>
      <c r="P19" s="56" t="str">
        <f t="shared" si="1"/>
        <v>-</v>
      </c>
      <c r="Q19" s="56" t="str">
        <f t="shared" si="2"/>
        <v>-</v>
      </c>
      <c r="R19" s="56" t="str">
        <f t="shared" si="3"/>
        <v>-</v>
      </c>
      <c r="S19" s="56" t="str">
        <f t="shared" si="4"/>
        <v>-</v>
      </c>
      <c r="T19" s="56" t="str">
        <f t="shared" si="5"/>
        <v>-</v>
      </c>
      <c r="U19" s="56" t="str">
        <f t="shared" si="6"/>
        <v>-</v>
      </c>
      <c r="V19" s="56" t="str">
        <f t="shared" si="7"/>
        <v>-</v>
      </c>
      <c r="W19" s="59" t="str">
        <f t="shared" si="8"/>
        <v>-</v>
      </c>
      <c r="X19" s="58"/>
      <c r="Y19" s="29" t="s">
        <v>25</v>
      </c>
      <c r="Z19" s="34" t="s">
        <v>71</v>
      </c>
      <c r="AA19" s="66">
        <f t="shared" si="12"/>
        <v>100</v>
      </c>
      <c r="AB19" s="66">
        <f t="shared" si="13"/>
        <v>66.8</v>
      </c>
      <c r="AC19" s="66">
        <f t="shared" si="14"/>
        <v>57.1</v>
      </c>
      <c r="AD19" s="66">
        <f t="shared" si="15"/>
        <v>9.6999999999999993</v>
      </c>
      <c r="AE19" s="66">
        <f t="shared" si="16"/>
        <v>5.4</v>
      </c>
      <c r="AF19" s="66">
        <f t="shared" si="17"/>
        <v>27.8</v>
      </c>
      <c r="AG19" s="66">
        <f t="shared" si="18"/>
        <v>8.6</v>
      </c>
      <c r="AH19" s="66">
        <f t="shared" si="19"/>
        <v>-0.3</v>
      </c>
      <c r="AI19" s="67">
        <f t="shared" si="20"/>
        <v>19.399999999999999</v>
      </c>
      <c r="AJ19" s="40"/>
      <c r="AK19" s="29" t="s">
        <v>25</v>
      </c>
      <c r="AL19" s="34" t="s">
        <v>71</v>
      </c>
      <c r="AM19" s="66">
        <f t="shared" si="21"/>
        <v>0.2</v>
      </c>
      <c r="AN19" s="66">
        <f t="shared" si="22"/>
        <v>0.2</v>
      </c>
      <c r="AO19" s="66">
        <f t="shared" si="23"/>
        <v>0.2</v>
      </c>
      <c r="AP19" s="66">
        <f t="shared" si="24"/>
        <v>0.2</v>
      </c>
      <c r="AQ19" s="66">
        <f t="shared" si="25"/>
        <v>0.1</v>
      </c>
      <c r="AR19" s="66">
        <f t="shared" si="26"/>
        <v>0.2</v>
      </c>
      <c r="AS19" s="66">
        <f t="shared" si="27"/>
        <v>0.1</v>
      </c>
      <c r="AT19" s="66">
        <f t="shared" si="28"/>
        <v>-0.1</v>
      </c>
      <c r="AU19" s="67">
        <f t="shared" si="29"/>
        <v>0.4</v>
      </c>
      <c r="AV19" s="40"/>
      <c r="AW19" s="29" t="s">
        <v>25</v>
      </c>
      <c r="AX19" s="34" t="s">
        <v>71</v>
      </c>
      <c r="AY19" s="66" t="str">
        <f t="shared" si="30"/>
        <v>-</v>
      </c>
      <c r="AZ19" s="66" t="str">
        <f t="shared" si="31"/>
        <v>-</v>
      </c>
      <c r="BA19" s="66" t="str">
        <f t="shared" si="32"/>
        <v>-</v>
      </c>
      <c r="BB19" s="66" t="str">
        <f t="shared" si="33"/>
        <v>-</v>
      </c>
      <c r="BC19" s="66" t="str">
        <f t="shared" si="34"/>
        <v>-</v>
      </c>
      <c r="BD19" s="66" t="str">
        <f t="shared" si="35"/>
        <v>-</v>
      </c>
      <c r="BE19" s="66" t="str">
        <f t="shared" si="36"/>
        <v>-</v>
      </c>
      <c r="BF19" s="66" t="str">
        <f t="shared" si="37"/>
        <v>-</v>
      </c>
      <c r="BG19" s="67" t="str">
        <f t="shared" si="38"/>
        <v>-</v>
      </c>
      <c r="BH19" s="40"/>
      <c r="BI19" s="29" t="s">
        <v>25</v>
      </c>
      <c r="BJ19" s="34" t="s">
        <v>71</v>
      </c>
      <c r="BK19" s="66" t="str">
        <f t="shared" si="39"/>
        <v>-</v>
      </c>
      <c r="BL19" s="66" t="str">
        <f t="shared" si="40"/>
        <v>-</v>
      </c>
      <c r="BM19" s="66" t="str">
        <f t="shared" si="41"/>
        <v>-</v>
      </c>
      <c r="BN19" s="66" t="str">
        <f t="shared" si="42"/>
        <v>-</v>
      </c>
      <c r="BO19" s="66" t="str">
        <f t="shared" si="43"/>
        <v>-</v>
      </c>
      <c r="BP19" s="66" t="str">
        <f t="shared" si="44"/>
        <v>-</v>
      </c>
      <c r="BQ19" s="66" t="str">
        <f t="shared" si="45"/>
        <v>-</v>
      </c>
      <c r="BR19" s="66" t="str">
        <f t="shared" si="46"/>
        <v>-</v>
      </c>
      <c r="BS19" s="67" t="str">
        <f t="shared" si="47"/>
        <v>-</v>
      </c>
      <c r="BT19" s="40"/>
      <c r="BU19" s="29" t="s">
        <v>25</v>
      </c>
      <c r="BV19" s="34" t="s">
        <v>71</v>
      </c>
      <c r="BW19" s="40"/>
      <c r="BX19" s="40"/>
      <c r="BY19" s="40"/>
      <c r="BZ19" s="40"/>
      <c r="CA19" s="40"/>
      <c r="CB19" s="40"/>
      <c r="CC19" s="40"/>
      <c r="CD19" s="40"/>
      <c r="CE19" s="41"/>
    </row>
    <row r="20" spans="1:83" ht="16.5" customHeight="1">
      <c r="A20" s="29" t="s">
        <v>26</v>
      </c>
      <c r="B20" s="34" t="s">
        <v>72</v>
      </c>
      <c r="C20" s="40">
        <v>3558</v>
      </c>
      <c r="D20" s="40">
        <v>2109</v>
      </c>
      <c r="E20" s="40">
        <v>1789</v>
      </c>
      <c r="F20" s="40">
        <v>320</v>
      </c>
      <c r="G20" s="40">
        <v>166</v>
      </c>
      <c r="H20" s="40">
        <v>1283</v>
      </c>
      <c r="I20" s="40">
        <v>388</v>
      </c>
      <c r="J20" s="40">
        <v>25</v>
      </c>
      <c r="K20" s="41">
        <v>870</v>
      </c>
      <c r="M20" s="29" t="s">
        <v>26</v>
      </c>
      <c r="N20" s="34" t="s">
        <v>72</v>
      </c>
      <c r="O20" s="56" t="str">
        <f t="shared" si="0"/>
        <v>-</v>
      </c>
      <c r="P20" s="56" t="str">
        <f t="shared" si="1"/>
        <v>-</v>
      </c>
      <c r="Q20" s="56" t="str">
        <f t="shared" si="2"/>
        <v>-</v>
      </c>
      <c r="R20" s="56" t="str">
        <f t="shared" si="3"/>
        <v>-</v>
      </c>
      <c r="S20" s="56" t="str">
        <f t="shared" si="4"/>
        <v>-</v>
      </c>
      <c r="T20" s="56" t="str">
        <f t="shared" si="5"/>
        <v>-</v>
      </c>
      <c r="U20" s="56" t="str">
        <f t="shared" si="6"/>
        <v>-</v>
      </c>
      <c r="V20" s="56" t="str">
        <f t="shared" si="7"/>
        <v>-</v>
      </c>
      <c r="W20" s="59" t="str">
        <f t="shared" si="8"/>
        <v>-</v>
      </c>
      <c r="X20" s="58"/>
      <c r="Y20" s="29" t="s">
        <v>26</v>
      </c>
      <c r="Z20" s="34" t="s">
        <v>72</v>
      </c>
      <c r="AA20" s="66">
        <f t="shared" si="12"/>
        <v>100</v>
      </c>
      <c r="AB20" s="66">
        <f t="shared" si="13"/>
        <v>59.3</v>
      </c>
      <c r="AC20" s="66">
        <f t="shared" si="14"/>
        <v>50.3</v>
      </c>
      <c r="AD20" s="66">
        <f t="shared" si="15"/>
        <v>9</v>
      </c>
      <c r="AE20" s="66">
        <f t="shared" si="16"/>
        <v>4.7</v>
      </c>
      <c r="AF20" s="66">
        <f t="shared" si="17"/>
        <v>36.1</v>
      </c>
      <c r="AG20" s="66">
        <f t="shared" si="18"/>
        <v>10.9</v>
      </c>
      <c r="AH20" s="66">
        <f t="shared" si="19"/>
        <v>0.7</v>
      </c>
      <c r="AI20" s="67">
        <f t="shared" si="20"/>
        <v>24.5</v>
      </c>
      <c r="AJ20" s="40"/>
      <c r="AK20" s="29" t="s">
        <v>26</v>
      </c>
      <c r="AL20" s="34" t="s">
        <v>72</v>
      </c>
      <c r="AM20" s="66">
        <f t="shared" si="21"/>
        <v>0.1</v>
      </c>
      <c r="AN20" s="66">
        <f t="shared" si="22"/>
        <v>0.1</v>
      </c>
      <c r="AO20" s="66">
        <f t="shared" si="23"/>
        <v>0.1</v>
      </c>
      <c r="AP20" s="66">
        <f t="shared" si="24"/>
        <v>0.1</v>
      </c>
      <c r="AQ20" s="66">
        <f t="shared" si="25"/>
        <v>0.1</v>
      </c>
      <c r="AR20" s="66">
        <f t="shared" si="26"/>
        <v>0.2</v>
      </c>
      <c r="AS20" s="66">
        <f t="shared" si="27"/>
        <v>0.1</v>
      </c>
      <c r="AT20" s="66">
        <f t="shared" si="28"/>
        <v>0.2</v>
      </c>
      <c r="AU20" s="67">
        <f t="shared" si="29"/>
        <v>0.3</v>
      </c>
      <c r="AV20" s="40"/>
      <c r="AW20" s="29" t="s">
        <v>26</v>
      </c>
      <c r="AX20" s="34" t="s">
        <v>72</v>
      </c>
      <c r="AY20" s="66" t="str">
        <f t="shared" si="30"/>
        <v>-</v>
      </c>
      <c r="AZ20" s="66" t="str">
        <f t="shared" si="31"/>
        <v>-</v>
      </c>
      <c r="BA20" s="66" t="str">
        <f t="shared" si="32"/>
        <v>-</v>
      </c>
      <c r="BB20" s="66" t="str">
        <f t="shared" si="33"/>
        <v>-</v>
      </c>
      <c r="BC20" s="66" t="str">
        <f t="shared" si="34"/>
        <v>-</v>
      </c>
      <c r="BD20" s="66" t="str">
        <f t="shared" si="35"/>
        <v>-</v>
      </c>
      <c r="BE20" s="66" t="str">
        <f t="shared" si="36"/>
        <v>-</v>
      </c>
      <c r="BF20" s="66" t="str">
        <f t="shared" si="37"/>
        <v>-</v>
      </c>
      <c r="BG20" s="67" t="str">
        <f t="shared" si="38"/>
        <v>-</v>
      </c>
      <c r="BH20" s="40"/>
      <c r="BI20" s="29" t="s">
        <v>26</v>
      </c>
      <c r="BJ20" s="34" t="s">
        <v>72</v>
      </c>
      <c r="BK20" s="66" t="str">
        <f t="shared" si="39"/>
        <v>-</v>
      </c>
      <c r="BL20" s="66" t="str">
        <f t="shared" si="40"/>
        <v>-</v>
      </c>
      <c r="BM20" s="66" t="str">
        <f t="shared" si="41"/>
        <v>-</v>
      </c>
      <c r="BN20" s="66" t="str">
        <f t="shared" si="42"/>
        <v>-</v>
      </c>
      <c r="BO20" s="66" t="str">
        <f t="shared" si="43"/>
        <v>-</v>
      </c>
      <c r="BP20" s="66" t="str">
        <f t="shared" si="44"/>
        <v>-</v>
      </c>
      <c r="BQ20" s="66" t="str">
        <f t="shared" si="45"/>
        <v>-</v>
      </c>
      <c r="BR20" s="66" t="str">
        <f t="shared" si="46"/>
        <v>-</v>
      </c>
      <c r="BS20" s="67" t="str">
        <f t="shared" si="47"/>
        <v>-</v>
      </c>
      <c r="BT20" s="40"/>
      <c r="BU20" s="29" t="s">
        <v>26</v>
      </c>
      <c r="BV20" s="34" t="s">
        <v>72</v>
      </c>
      <c r="BW20" s="40"/>
      <c r="BX20" s="40"/>
      <c r="BY20" s="40"/>
      <c r="BZ20" s="40"/>
      <c r="CA20" s="40"/>
      <c r="CB20" s="40"/>
      <c r="CC20" s="40"/>
      <c r="CD20" s="40"/>
      <c r="CE20" s="41"/>
    </row>
    <row r="21" spans="1:83" ht="16.5" customHeight="1">
      <c r="A21" s="29" t="s">
        <v>27</v>
      </c>
      <c r="B21" s="34" t="s">
        <v>73</v>
      </c>
      <c r="C21" s="40">
        <v>12742</v>
      </c>
      <c r="D21" s="40">
        <v>9118</v>
      </c>
      <c r="E21" s="40">
        <v>7829</v>
      </c>
      <c r="F21" s="40">
        <v>1289</v>
      </c>
      <c r="G21" s="40">
        <v>621</v>
      </c>
      <c r="H21" s="40">
        <v>3003</v>
      </c>
      <c r="I21" s="40">
        <v>862</v>
      </c>
      <c r="J21" s="40">
        <v>27</v>
      </c>
      <c r="K21" s="41">
        <v>2114</v>
      </c>
      <c r="M21" s="29" t="s">
        <v>27</v>
      </c>
      <c r="N21" s="34" t="s">
        <v>73</v>
      </c>
      <c r="O21" s="56" t="str">
        <f t="shared" si="0"/>
        <v>-</v>
      </c>
      <c r="P21" s="56" t="str">
        <f t="shared" si="1"/>
        <v>-</v>
      </c>
      <c r="Q21" s="56" t="str">
        <f t="shared" si="2"/>
        <v>-</v>
      </c>
      <c r="R21" s="56" t="str">
        <f t="shared" si="3"/>
        <v>-</v>
      </c>
      <c r="S21" s="56" t="str">
        <f t="shared" si="4"/>
        <v>-</v>
      </c>
      <c r="T21" s="56" t="str">
        <f t="shared" si="5"/>
        <v>-</v>
      </c>
      <c r="U21" s="56" t="str">
        <f t="shared" si="6"/>
        <v>-</v>
      </c>
      <c r="V21" s="56" t="str">
        <f t="shared" si="7"/>
        <v>-</v>
      </c>
      <c r="W21" s="59" t="str">
        <f t="shared" si="8"/>
        <v>-</v>
      </c>
      <c r="X21" s="58"/>
      <c r="Y21" s="29" t="s">
        <v>27</v>
      </c>
      <c r="Z21" s="34" t="s">
        <v>73</v>
      </c>
      <c r="AA21" s="66">
        <f t="shared" si="12"/>
        <v>100</v>
      </c>
      <c r="AB21" s="66">
        <f t="shared" si="13"/>
        <v>71.599999999999994</v>
      </c>
      <c r="AC21" s="66">
        <f t="shared" si="14"/>
        <v>61.4</v>
      </c>
      <c r="AD21" s="66">
        <f t="shared" si="15"/>
        <v>10.1</v>
      </c>
      <c r="AE21" s="66">
        <f t="shared" si="16"/>
        <v>4.9000000000000004</v>
      </c>
      <c r="AF21" s="66">
        <f t="shared" si="17"/>
        <v>23.6</v>
      </c>
      <c r="AG21" s="66">
        <f t="shared" si="18"/>
        <v>6.8</v>
      </c>
      <c r="AH21" s="66">
        <f t="shared" si="19"/>
        <v>0.2</v>
      </c>
      <c r="AI21" s="67">
        <f t="shared" si="20"/>
        <v>16.600000000000001</v>
      </c>
      <c r="AJ21" s="40"/>
      <c r="AK21" s="29" t="s">
        <v>27</v>
      </c>
      <c r="AL21" s="34" t="s">
        <v>73</v>
      </c>
      <c r="AM21" s="66">
        <f t="shared" si="21"/>
        <v>0.4</v>
      </c>
      <c r="AN21" s="66">
        <f t="shared" si="22"/>
        <v>0.5</v>
      </c>
      <c r="AO21" s="66">
        <f t="shared" si="23"/>
        <v>0.5</v>
      </c>
      <c r="AP21" s="66">
        <f t="shared" si="24"/>
        <v>0.5</v>
      </c>
      <c r="AQ21" s="66">
        <f t="shared" si="25"/>
        <v>0.3</v>
      </c>
      <c r="AR21" s="66">
        <f t="shared" si="26"/>
        <v>0.5</v>
      </c>
      <c r="AS21" s="66">
        <f t="shared" si="27"/>
        <v>0.3</v>
      </c>
      <c r="AT21" s="66">
        <f t="shared" si="28"/>
        <v>0.2</v>
      </c>
      <c r="AU21" s="67">
        <f t="shared" si="29"/>
        <v>0.8</v>
      </c>
      <c r="AV21" s="40"/>
      <c r="AW21" s="29" t="s">
        <v>27</v>
      </c>
      <c r="AX21" s="34" t="s">
        <v>73</v>
      </c>
      <c r="AY21" s="66" t="str">
        <f t="shared" si="30"/>
        <v>-</v>
      </c>
      <c r="AZ21" s="66" t="str">
        <f t="shared" si="31"/>
        <v>-</v>
      </c>
      <c r="BA21" s="66" t="str">
        <f t="shared" si="32"/>
        <v>-</v>
      </c>
      <c r="BB21" s="66" t="str">
        <f t="shared" si="33"/>
        <v>-</v>
      </c>
      <c r="BC21" s="66" t="str">
        <f t="shared" si="34"/>
        <v>-</v>
      </c>
      <c r="BD21" s="66" t="str">
        <f t="shared" si="35"/>
        <v>-</v>
      </c>
      <c r="BE21" s="66" t="str">
        <f t="shared" si="36"/>
        <v>-</v>
      </c>
      <c r="BF21" s="66" t="str">
        <f t="shared" si="37"/>
        <v>-</v>
      </c>
      <c r="BG21" s="67" t="str">
        <f t="shared" si="38"/>
        <v>-</v>
      </c>
      <c r="BH21" s="40"/>
      <c r="BI21" s="29" t="s">
        <v>27</v>
      </c>
      <c r="BJ21" s="34" t="s">
        <v>73</v>
      </c>
      <c r="BK21" s="66" t="str">
        <f t="shared" si="39"/>
        <v>-</v>
      </c>
      <c r="BL21" s="66" t="str">
        <f t="shared" si="40"/>
        <v>-</v>
      </c>
      <c r="BM21" s="66" t="str">
        <f t="shared" si="41"/>
        <v>-</v>
      </c>
      <c r="BN21" s="66" t="str">
        <f t="shared" si="42"/>
        <v>-</v>
      </c>
      <c r="BO21" s="66" t="str">
        <f t="shared" si="43"/>
        <v>-</v>
      </c>
      <c r="BP21" s="66" t="str">
        <f t="shared" si="44"/>
        <v>-</v>
      </c>
      <c r="BQ21" s="66" t="str">
        <f t="shared" si="45"/>
        <v>-</v>
      </c>
      <c r="BR21" s="66" t="str">
        <f t="shared" si="46"/>
        <v>-</v>
      </c>
      <c r="BS21" s="67" t="str">
        <f t="shared" si="47"/>
        <v>-</v>
      </c>
      <c r="BT21" s="40"/>
      <c r="BU21" s="29" t="s">
        <v>27</v>
      </c>
      <c r="BV21" s="34" t="s">
        <v>73</v>
      </c>
      <c r="BW21" s="40"/>
      <c r="BX21" s="40"/>
      <c r="BY21" s="40"/>
      <c r="BZ21" s="40"/>
      <c r="CA21" s="40"/>
      <c r="CB21" s="40"/>
      <c r="CC21" s="40"/>
      <c r="CD21" s="40"/>
      <c r="CE21" s="41"/>
    </row>
    <row r="22" spans="1:83" ht="16.5" customHeight="1">
      <c r="A22" s="29" t="s">
        <v>28</v>
      </c>
      <c r="B22" s="34" t="s">
        <v>74</v>
      </c>
      <c r="C22" s="40">
        <v>21655</v>
      </c>
      <c r="D22" s="40">
        <v>15093</v>
      </c>
      <c r="E22" s="40">
        <v>13017</v>
      </c>
      <c r="F22" s="40">
        <v>2076</v>
      </c>
      <c r="G22" s="40">
        <v>1042</v>
      </c>
      <c r="H22" s="40">
        <v>5520</v>
      </c>
      <c r="I22" s="40">
        <v>2096</v>
      </c>
      <c r="J22" s="40">
        <v>101</v>
      </c>
      <c r="K22" s="41">
        <v>3323</v>
      </c>
      <c r="M22" s="29" t="s">
        <v>28</v>
      </c>
      <c r="N22" s="34" t="s">
        <v>74</v>
      </c>
      <c r="O22" s="56" t="str">
        <f t="shared" si="0"/>
        <v>-</v>
      </c>
      <c r="P22" s="56" t="str">
        <f t="shared" si="1"/>
        <v>-</v>
      </c>
      <c r="Q22" s="56" t="str">
        <f t="shared" si="2"/>
        <v>-</v>
      </c>
      <c r="R22" s="56" t="str">
        <f t="shared" si="3"/>
        <v>-</v>
      </c>
      <c r="S22" s="56" t="str">
        <f t="shared" si="4"/>
        <v>-</v>
      </c>
      <c r="T22" s="56" t="str">
        <f t="shared" si="5"/>
        <v>-</v>
      </c>
      <c r="U22" s="56" t="str">
        <f t="shared" si="6"/>
        <v>-</v>
      </c>
      <c r="V22" s="56" t="str">
        <f t="shared" si="7"/>
        <v>-</v>
      </c>
      <c r="W22" s="59" t="str">
        <f t="shared" si="8"/>
        <v>-</v>
      </c>
      <c r="X22" s="58"/>
      <c r="Y22" s="29" t="s">
        <v>28</v>
      </c>
      <c r="Z22" s="34" t="s">
        <v>74</v>
      </c>
      <c r="AA22" s="66">
        <f t="shared" si="12"/>
        <v>100</v>
      </c>
      <c r="AB22" s="66">
        <f t="shared" si="13"/>
        <v>69.7</v>
      </c>
      <c r="AC22" s="66">
        <f t="shared" si="14"/>
        <v>60.1</v>
      </c>
      <c r="AD22" s="66">
        <f t="shared" si="15"/>
        <v>9.6</v>
      </c>
      <c r="AE22" s="66">
        <f t="shared" si="16"/>
        <v>4.8</v>
      </c>
      <c r="AF22" s="66">
        <f t="shared" si="17"/>
        <v>25.5</v>
      </c>
      <c r="AG22" s="66">
        <f t="shared" si="18"/>
        <v>9.6999999999999993</v>
      </c>
      <c r="AH22" s="66">
        <f t="shared" si="19"/>
        <v>0.5</v>
      </c>
      <c r="AI22" s="67">
        <f t="shared" si="20"/>
        <v>15.3</v>
      </c>
      <c r="AJ22" s="40"/>
      <c r="AK22" s="29" t="s">
        <v>28</v>
      </c>
      <c r="AL22" s="34" t="s">
        <v>74</v>
      </c>
      <c r="AM22" s="66">
        <f t="shared" si="21"/>
        <v>0.8</v>
      </c>
      <c r="AN22" s="66">
        <f t="shared" si="22"/>
        <v>0.8</v>
      </c>
      <c r="AO22" s="66">
        <f t="shared" si="23"/>
        <v>0.8</v>
      </c>
      <c r="AP22" s="66">
        <f t="shared" si="24"/>
        <v>0.7</v>
      </c>
      <c r="AQ22" s="66">
        <f t="shared" si="25"/>
        <v>0.4</v>
      </c>
      <c r="AR22" s="66">
        <f t="shared" si="26"/>
        <v>0.9</v>
      </c>
      <c r="AS22" s="66">
        <f t="shared" si="27"/>
        <v>0.6</v>
      </c>
      <c r="AT22" s="66">
        <f t="shared" si="28"/>
        <v>0.8</v>
      </c>
      <c r="AU22" s="67">
        <f t="shared" si="29"/>
        <v>1.2</v>
      </c>
      <c r="AV22" s="40"/>
      <c r="AW22" s="29" t="s">
        <v>28</v>
      </c>
      <c r="AX22" s="34" t="s">
        <v>74</v>
      </c>
      <c r="AY22" s="66" t="str">
        <f t="shared" si="30"/>
        <v>-</v>
      </c>
      <c r="AZ22" s="66" t="str">
        <f t="shared" si="31"/>
        <v>-</v>
      </c>
      <c r="BA22" s="66" t="str">
        <f t="shared" si="32"/>
        <v>-</v>
      </c>
      <c r="BB22" s="66" t="str">
        <f t="shared" si="33"/>
        <v>-</v>
      </c>
      <c r="BC22" s="66" t="str">
        <f t="shared" si="34"/>
        <v>-</v>
      </c>
      <c r="BD22" s="66" t="str">
        <f t="shared" si="35"/>
        <v>-</v>
      </c>
      <c r="BE22" s="66" t="str">
        <f t="shared" si="36"/>
        <v>-</v>
      </c>
      <c r="BF22" s="66" t="str">
        <f t="shared" si="37"/>
        <v>-</v>
      </c>
      <c r="BG22" s="67" t="str">
        <f t="shared" si="38"/>
        <v>-</v>
      </c>
      <c r="BH22" s="40"/>
      <c r="BI22" s="29" t="s">
        <v>28</v>
      </c>
      <c r="BJ22" s="34" t="s">
        <v>74</v>
      </c>
      <c r="BK22" s="66" t="str">
        <f t="shared" si="39"/>
        <v>-</v>
      </c>
      <c r="BL22" s="66" t="str">
        <f t="shared" si="40"/>
        <v>-</v>
      </c>
      <c r="BM22" s="66" t="str">
        <f t="shared" si="41"/>
        <v>-</v>
      </c>
      <c r="BN22" s="66" t="str">
        <f t="shared" si="42"/>
        <v>-</v>
      </c>
      <c r="BO22" s="66" t="str">
        <f t="shared" si="43"/>
        <v>-</v>
      </c>
      <c r="BP22" s="66" t="str">
        <f t="shared" si="44"/>
        <v>-</v>
      </c>
      <c r="BQ22" s="66" t="str">
        <f t="shared" si="45"/>
        <v>-</v>
      </c>
      <c r="BR22" s="66" t="str">
        <f t="shared" si="46"/>
        <v>-</v>
      </c>
      <c r="BS22" s="67" t="str">
        <f t="shared" si="47"/>
        <v>-</v>
      </c>
      <c r="BT22" s="40"/>
      <c r="BU22" s="29" t="s">
        <v>28</v>
      </c>
      <c r="BV22" s="34" t="s">
        <v>74</v>
      </c>
      <c r="BW22" s="40"/>
      <c r="BX22" s="40"/>
      <c r="BY22" s="40"/>
      <c r="BZ22" s="40"/>
      <c r="CA22" s="40"/>
      <c r="CB22" s="40"/>
      <c r="CC22" s="40"/>
      <c r="CD22" s="40"/>
      <c r="CE22" s="41"/>
    </row>
    <row r="23" spans="1:83" ht="16.5" customHeight="1">
      <c r="A23" s="29" t="s">
        <v>29</v>
      </c>
      <c r="B23" s="34" t="s">
        <v>75</v>
      </c>
      <c r="C23" s="40">
        <v>23407</v>
      </c>
      <c r="D23" s="40">
        <v>13657</v>
      </c>
      <c r="E23" s="40">
        <v>11690</v>
      </c>
      <c r="F23" s="40">
        <v>1967</v>
      </c>
      <c r="G23" s="40">
        <v>3137</v>
      </c>
      <c r="H23" s="40">
        <v>6613</v>
      </c>
      <c r="I23" s="40">
        <v>3659</v>
      </c>
      <c r="J23" s="40">
        <v>12</v>
      </c>
      <c r="K23" s="41">
        <v>2942</v>
      </c>
      <c r="M23" s="29" t="s">
        <v>29</v>
      </c>
      <c r="N23" s="34" t="s">
        <v>75</v>
      </c>
      <c r="O23" s="56" t="str">
        <f t="shared" si="0"/>
        <v>-</v>
      </c>
      <c r="P23" s="56" t="str">
        <f t="shared" si="1"/>
        <v>-</v>
      </c>
      <c r="Q23" s="56" t="str">
        <f t="shared" si="2"/>
        <v>-</v>
      </c>
      <c r="R23" s="56" t="str">
        <f t="shared" si="3"/>
        <v>-</v>
      </c>
      <c r="S23" s="56" t="str">
        <f t="shared" si="4"/>
        <v>-</v>
      </c>
      <c r="T23" s="56" t="str">
        <f t="shared" si="5"/>
        <v>-</v>
      </c>
      <c r="U23" s="56" t="str">
        <f t="shared" si="6"/>
        <v>-</v>
      </c>
      <c r="V23" s="56" t="str">
        <f t="shared" si="7"/>
        <v>-</v>
      </c>
      <c r="W23" s="59" t="str">
        <f t="shared" si="8"/>
        <v>-</v>
      </c>
      <c r="X23" s="58"/>
      <c r="Y23" s="29" t="s">
        <v>29</v>
      </c>
      <c r="Z23" s="34" t="s">
        <v>75</v>
      </c>
      <c r="AA23" s="66">
        <f t="shared" si="12"/>
        <v>100</v>
      </c>
      <c r="AB23" s="66">
        <f t="shared" si="13"/>
        <v>58.3</v>
      </c>
      <c r="AC23" s="66">
        <f t="shared" si="14"/>
        <v>49.9</v>
      </c>
      <c r="AD23" s="66">
        <f t="shared" si="15"/>
        <v>8.4</v>
      </c>
      <c r="AE23" s="66">
        <f t="shared" si="16"/>
        <v>13.4</v>
      </c>
      <c r="AF23" s="66">
        <f t="shared" si="17"/>
        <v>28.3</v>
      </c>
      <c r="AG23" s="66">
        <f t="shared" si="18"/>
        <v>15.6</v>
      </c>
      <c r="AH23" s="66">
        <f t="shared" si="19"/>
        <v>0.1</v>
      </c>
      <c r="AI23" s="67">
        <f t="shared" si="20"/>
        <v>12.6</v>
      </c>
      <c r="AJ23" s="40"/>
      <c r="AK23" s="29" t="s">
        <v>29</v>
      </c>
      <c r="AL23" s="34" t="s">
        <v>75</v>
      </c>
      <c r="AM23" s="66">
        <f t="shared" si="21"/>
        <v>0.8</v>
      </c>
      <c r="AN23" s="66">
        <f t="shared" si="22"/>
        <v>0.7</v>
      </c>
      <c r="AO23" s="66">
        <f t="shared" si="23"/>
        <v>0.7</v>
      </c>
      <c r="AP23" s="66">
        <f t="shared" si="24"/>
        <v>0.7</v>
      </c>
      <c r="AQ23" s="66">
        <f t="shared" si="25"/>
        <v>1.3</v>
      </c>
      <c r="AR23" s="66">
        <f t="shared" si="26"/>
        <v>1.1000000000000001</v>
      </c>
      <c r="AS23" s="66">
        <f t="shared" si="27"/>
        <v>1.1000000000000001</v>
      </c>
      <c r="AT23" s="66">
        <f t="shared" si="28"/>
        <v>0.1</v>
      </c>
      <c r="AU23" s="67">
        <f t="shared" si="29"/>
        <v>1.1000000000000001</v>
      </c>
      <c r="AV23" s="40"/>
      <c r="AW23" s="29" t="s">
        <v>29</v>
      </c>
      <c r="AX23" s="34" t="s">
        <v>75</v>
      </c>
      <c r="AY23" s="66" t="str">
        <f t="shared" si="30"/>
        <v>-</v>
      </c>
      <c r="AZ23" s="66" t="str">
        <f t="shared" si="31"/>
        <v>-</v>
      </c>
      <c r="BA23" s="66" t="str">
        <f t="shared" si="32"/>
        <v>-</v>
      </c>
      <c r="BB23" s="66" t="str">
        <f t="shared" si="33"/>
        <v>-</v>
      </c>
      <c r="BC23" s="66" t="str">
        <f t="shared" si="34"/>
        <v>-</v>
      </c>
      <c r="BD23" s="66" t="str">
        <f t="shared" si="35"/>
        <v>-</v>
      </c>
      <c r="BE23" s="66" t="str">
        <f t="shared" si="36"/>
        <v>-</v>
      </c>
      <c r="BF23" s="66" t="str">
        <f t="shared" si="37"/>
        <v>-</v>
      </c>
      <c r="BG23" s="67" t="str">
        <f t="shared" si="38"/>
        <v>-</v>
      </c>
      <c r="BH23" s="40"/>
      <c r="BI23" s="29" t="s">
        <v>29</v>
      </c>
      <c r="BJ23" s="34" t="s">
        <v>75</v>
      </c>
      <c r="BK23" s="66" t="str">
        <f t="shared" si="39"/>
        <v>-</v>
      </c>
      <c r="BL23" s="66" t="str">
        <f t="shared" si="40"/>
        <v>-</v>
      </c>
      <c r="BM23" s="66" t="str">
        <f t="shared" si="41"/>
        <v>-</v>
      </c>
      <c r="BN23" s="66" t="str">
        <f t="shared" si="42"/>
        <v>-</v>
      </c>
      <c r="BO23" s="66" t="str">
        <f t="shared" si="43"/>
        <v>-</v>
      </c>
      <c r="BP23" s="66" t="str">
        <f t="shared" si="44"/>
        <v>-</v>
      </c>
      <c r="BQ23" s="66" t="str">
        <f t="shared" si="45"/>
        <v>-</v>
      </c>
      <c r="BR23" s="66" t="str">
        <f t="shared" si="46"/>
        <v>-</v>
      </c>
      <c r="BS23" s="67" t="str">
        <f t="shared" si="47"/>
        <v>-</v>
      </c>
      <c r="BT23" s="40"/>
      <c r="BU23" s="29" t="s">
        <v>29</v>
      </c>
      <c r="BV23" s="34" t="s">
        <v>75</v>
      </c>
      <c r="BW23" s="40"/>
      <c r="BX23" s="40"/>
      <c r="BY23" s="40"/>
      <c r="BZ23" s="40"/>
      <c r="CA23" s="40"/>
      <c r="CB23" s="40"/>
      <c r="CC23" s="40"/>
      <c r="CD23" s="40"/>
      <c r="CE23" s="41"/>
    </row>
    <row r="24" spans="1:83" ht="16.5" customHeight="1">
      <c r="A24" s="29" t="s">
        <v>30</v>
      </c>
      <c r="B24" s="34" t="s">
        <v>76</v>
      </c>
      <c r="C24" s="40">
        <v>13036</v>
      </c>
      <c r="D24" s="40">
        <v>7391</v>
      </c>
      <c r="E24" s="40">
        <v>6291</v>
      </c>
      <c r="F24" s="40">
        <v>1100</v>
      </c>
      <c r="G24" s="40">
        <v>2527</v>
      </c>
      <c r="H24" s="40">
        <v>3118</v>
      </c>
      <c r="I24" s="40">
        <v>1785</v>
      </c>
      <c r="J24" s="40">
        <v>50</v>
      </c>
      <c r="K24" s="41">
        <v>1283</v>
      </c>
      <c r="M24" s="29" t="s">
        <v>30</v>
      </c>
      <c r="N24" s="34" t="s">
        <v>76</v>
      </c>
      <c r="O24" s="56" t="str">
        <f t="shared" si="0"/>
        <v>-</v>
      </c>
      <c r="P24" s="56" t="str">
        <f t="shared" si="1"/>
        <v>-</v>
      </c>
      <c r="Q24" s="56" t="str">
        <f t="shared" si="2"/>
        <v>-</v>
      </c>
      <c r="R24" s="56" t="str">
        <f t="shared" si="3"/>
        <v>-</v>
      </c>
      <c r="S24" s="56" t="str">
        <f t="shared" si="4"/>
        <v>-</v>
      </c>
      <c r="T24" s="56" t="str">
        <f t="shared" si="5"/>
        <v>-</v>
      </c>
      <c r="U24" s="56" t="str">
        <f t="shared" si="6"/>
        <v>-</v>
      </c>
      <c r="V24" s="56" t="str">
        <f t="shared" si="7"/>
        <v>-</v>
      </c>
      <c r="W24" s="59" t="str">
        <f t="shared" si="8"/>
        <v>-</v>
      </c>
      <c r="X24" s="58"/>
      <c r="Y24" s="29" t="s">
        <v>30</v>
      </c>
      <c r="Z24" s="34" t="s">
        <v>76</v>
      </c>
      <c r="AA24" s="66">
        <f t="shared" si="12"/>
        <v>100</v>
      </c>
      <c r="AB24" s="66">
        <f t="shared" si="13"/>
        <v>56.7</v>
      </c>
      <c r="AC24" s="66">
        <f t="shared" si="14"/>
        <v>48.3</v>
      </c>
      <c r="AD24" s="66">
        <f t="shared" si="15"/>
        <v>8.4</v>
      </c>
      <c r="AE24" s="66">
        <f t="shared" si="16"/>
        <v>19.399999999999999</v>
      </c>
      <c r="AF24" s="66">
        <f t="shared" si="17"/>
        <v>23.9</v>
      </c>
      <c r="AG24" s="66">
        <f t="shared" si="18"/>
        <v>13.7</v>
      </c>
      <c r="AH24" s="66">
        <f t="shared" si="19"/>
        <v>0.4</v>
      </c>
      <c r="AI24" s="67">
        <f t="shared" si="20"/>
        <v>9.8000000000000007</v>
      </c>
      <c r="AJ24" s="40"/>
      <c r="AK24" s="29" t="s">
        <v>30</v>
      </c>
      <c r="AL24" s="34" t="s">
        <v>76</v>
      </c>
      <c r="AM24" s="66">
        <f t="shared" si="21"/>
        <v>0.5</v>
      </c>
      <c r="AN24" s="66">
        <f t="shared" si="22"/>
        <v>0.4</v>
      </c>
      <c r="AO24" s="66">
        <f t="shared" si="23"/>
        <v>0.4</v>
      </c>
      <c r="AP24" s="66">
        <f t="shared" si="24"/>
        <v>0.4</v>
      </c>
      <c r="AQ24" s="66">
        <f t="shared" si="25"/>
        <v>1.1000000000000001</v>
      </c>
      <c r="AR24" s="66">
        <f t="shared" si="26"/>
        <v>0.5</v>
      </c>
      <c r="AS24" s="66">
        <f t="shared" si="27"/>
        <v>0.5</v>
      </c>
      <c r="AT24" s="66">
        <f t="shared" si="28"/>
        <v>0.4</v>
      </c>
      <c r="AU24" s="67">
        <f t="shared" si="29"/>
        <v>0.5</v>
      </c>
      <c r="AV24" s="40"/>
      <c r="AW24" s="29" t="s">
        <v>30</v>
      </c>
      <c r="AX24" s="34" t="s">
        <v>76</v>
      </c>
      <c r="AY24" s="66" t="str">
        <f t="shared" si="30"/>
        <v>-</v>
      </c>
      <c r="AZ24" s="66" t="str">
        <f t="shared" si="31"/>
        <v>-</v>
      </c>
      <c r="BA24" s="66" t="str">
        <f t="shared" si="32"/>
        <v>-</v>
      </c>
      <c r="BB24" s="66" t="str">
        <f t="shared" si="33"/>
        <v>-</v>
      </c>
      <c r="BC24" s="66" t="str">
        <f t="shared" si="34"/>
        <v>-</v>
      </c>
      <c r="BD24" s="66" t="str">
        <f t="shared" si="35"/>
        <v>-</v>
      </c>
      <c r="BE24" s="66" t="str">
        <f t="shared" si="36"/>
        <v>-</v>
      </c>
      <c r="BF24" s="66" t="str">
        <f t="shared" si="37"/>
        <v>-</v>
      </c>
      <c r="BG24" s="67" t="str">
        <f t="shared" si="38"/>
        <v>-</v>
      </c>
      <c r="BH24" s="40"/>
      <c r="BI24" s="29" t="s">
        <v>30</v>
      </c>
      <c r="BJ24" s="34" t="s">
        <v>76</v>
      </c>
      <c r="BK24" s="66" t="str">
        <f t="shared" si="39"/>
        <v>-</v>
      </c>
      <c r="BL24" s="66" t="str">
        <f t="shared" si="40"/>
        <v>-</v>
      </c>
      <c r="BM24" s="66" t="str">
        <f t="shared" si="41"/>
        <v>-</v>
      </c>
      <c r="BN24" s="66" t="str">
        <f t="shared" si="42"/>
        <v>-</v>
      </c>
      <c r="BO24" s="66" t="str">
        <f t="shared" si="43"/>
        <v>-</v>
      </c>
      <c r="BP24" s="66" t="str">
        <f t="shared" si="44"/>
        <v>-</v>
      </c>
      <c r="BQ24" s="66" t="str">
        <f t="shared" si="45"/>
        <v>-</v>
      </c>
      <c r="BR24" s="66" t="str">
        <f t="shared" si="46"/>
        <v>-</v>
      </c>
      <c r="BS24" s="67" t="str">
        <f t="shared" si="47"/>
        <v>-</v>
      </c>
      <c r="BT24" s="40"/>
      <c r="BU24" s="29" t="s">
        <v>30</v>
      </c>
      <c r="BV24" s="34" t="s">
        <v>76</v>
      </c>
      <c r="BW24" s="40"/>
      <c r="BX24" s="40"/>
      <c r="BY24" s="40"/>
      <c r="BZ24" s="40"/>
      <c r="CA24" s="40"/>
      <c r="CB24" s="40"/>
      <c r="CC24" s="40"/>
      <c r="CD24" s="40"/>
      <c r="CE24" s="41"/>
    </row>
    <row r="25" spans="1:83" ht="16.5" customHeight="1">
      <c r="A25" s="29" t="s">
        <v>31</v>
      </c>
      <c r="B25" s="34" t="s">
        <v>77</v>
      </c>
      <c r="C25" s="40">
        <v>22305</v>
      </c>
      <c r="D25" s="40">
        <v>13162</v>
      </c>
      <c r="E25" s="40">
        <v>11266</v>
      </c>
      <c r="F25" s="40">
        <v>1896</v>
      </c>
      <c r="G25" s="40">
        <v>4905</v>
      </c>
      <c r="H25" s="40">
        <v>4238</v>
      </c>
      <c r="I25" s="40">
        <v>1558</v>
      </c>
      <c r="J25" s="40">
        <v>338</v>
      </c>
      <c r="K25" s="41">
        <v>2342</v>
      </c>
      <c r="M25" s="29" t="s">
        <v>31</v>
      </c>
      <c r="N25" s="34" t="s">
        <v>77</v>
      </c>
      <c r="O25" s="56" t="str">
        <f t="shared" si="0"/>
        <v>-</v>
      </c>
      <c r="P25" s="56" t="str">
        <f t="shared" si="1"/>
        <v>-</v>
      </c>
      <c r="Q25" s="56" t="str">
        <f t="shared" si="2"/>
        <v>-</v>
      </c>
      <c r="R25" s="56" t="str">
        <f t="shared" si="3"/>
        <v>-</v>
      </c>
      <c r="S25" s="56" t="str">
        <f t="shared" si="4"/>
        <v>-</v>
      </c>
      <c r="T25" s="56" t="str">
        <f t="shared" si="5"/>
        <v>-</v>
      </c>
      <c r="U25" s="56" t="str">
        <f t="shared" si="6"/>
        <v>-</v>
      </c>
      <c r="V25" s="56" t="str">
        <f t="shared" si="7"/>
        <v>-</v>
      </c>
      <c r="W25" s="59" t="str">
        <f t="shared" si="8"/>
        <v>-</v>
      </c>
      <c r="X25" s="58"/>
      <c r="Y25" s="29" t="s">
        <v>31</v>
      </c>
      <c r="Z25" s="34" t="s">
        <v>77</v>
      </c>
      <c r="AA25" s="66">
        <f t="shared" si="12"/>
        <v>100</v>
      </c>
      <c r="AB25" s="66">
        <f t="shared" si="13"/>
        <v>59</v>
      </c>
      <c r="AC25" s="66">
        <f t="shared" si="14"/>
        <v>50.5</v>
      </c>
      <c r="AD25" s="66">
        <f t="shared" si="15"/>
        <v>8.5</v>
      </c>
      <c r="AE25" s="66">
        <f t="shared" si="16"/>
        <v>22</v>
      </c>
      <c r="AF25" s="66">
        <f t="shared" si="17"/>
        <v>19</v>
      </c>
      <c r="AG25" s="66">
        <f t="shared" si="18"/>
        <v>7</v>
      </c>
      <c r="AH25" s="66">
        <f t="shared" si="19"/>
        <v>1.5</v>
      </c>
      <c r="AI25" s="67">
        <f t="shared" si="20"/>
        <v>10.5</v>
      </c>
      <c r="AJ25" s="40"/>
      <c r="AK25" s="29" t="s">
        <v>31</v>
      </c>
      <c r="AL25" s="34" t="s">
        <v>77</v>
      </c>
      <c r="AM25" s="66">
        <f t="shared" si="21"/>
        <v>0.8</v>
      </c>
      <c r="AN25" s="66">
        <f t="shared" si="22"/>
        <v>0.7</v>
      </c>
      <c r="AO25" s="66">
        <f t="shared" si="23"/>
        <v>0.7</v>
      </c>
      <c r="AP25" s="66">
        <f t="shared" si="24"/>
        <v>0.7</v>
      </c>
      <c r="AQ25" s="66">
        <f t="shared" si="25"/>
        <v>2.1</v>
      </c>
      <c r="AR25" s="66">
        <f t="shared" si="26"/>
        <v>0.7</v>
      </c>
      <c r="AS25" s="66">
        <f t="shared" si="27"/>
        <v>0.5</v>
      </c>
      <c r="AT25" s="66">
        <f t="shared" si="28"/>
        <v>2.6</v>
      </c>
      <c r="AU25" s="67">
        <f t="shared" si="29"/>
        <v>0.9</v>
      </c>
      <c r="AV25" s="40"/>
      <c r="AW25" s="29" t="s">
        <v>31</v>
      </c>
      <c r="AX25" s="34" t="s">
        <v>77</v>
      </c>
      <c r="AY25" s="66" t="str">
        <f t="shared" si="30"/>
        <v>-</v>
      </c>
      <c r="AZ25" s="66" t="str">
        <f t="shared" si="31"/>
        <v>-</v>
      </c>
      <c r="BA25" s="66" t="str">
        <f t="shared" si="32"/>
        <v>-</v>
      </c>
      <c r="BB25" s="66" t="str">
        <f t="shared" si="33"/>
        <v>-</v>
      </c>
      <c r="BC25" s="66" t="str">
        <f t="shared" si="34"/>
        <v>-</v>
      </c>
      <c r="BD25" s="66" t="str">
        <f t="shared" si="35"/>
        <v>-</v>
      </c>
      <c r="BE25" s="66" t="str">
        <f t="shared" si="36"/>
        <v>-</v>
      </c>
      <c r="BF25" s="66" t="str">
        <f t="shared" si="37"/>
        <v>-</v>
      </c>
      <c r="BG25" s="67" t="str">
        <f t="shared" si="38"/>
        <v>-</v>
      </c>
      <c r="BH25" s="40"/>
      <c r="BI25" s="29" t="s">
        <v>31</v>
      </c>
      <c r="BJ25" s="34" t="s">
        <v>77</v>
      </c>
      <c r="BK25" s="66" t="str">
        <f t="shared" si="39"/>
        <v>-</v>
      </c>
      <c r="BL25" s="66" t="str">
        <f t="shared" si="40"/>
        <v>-</v>
      </c>
      <c r="BM25" s="66" t="str">
        <f t="shared" si="41"/>
        <v>-</v>
      </c>
      <c r="BN25" s="66" t="str">
        <f t="shared" si="42"/>
        <v>-</v>
      </c>
      <c r="BO25" s="66" t="str">
        <f t="shared" si="43"/>
        <v>-</v>
      </c>
      <c r="BP25" s="66" t="str">
        <f t="shared" si="44"/>
        <v>-</v>
      </c>
      <c r="BQ25" s="66" t="str">
        <f t="shared" si="45"/>
        <v>-</v>
      </c>
      <c r="BR25" s="66" t="str">
        <f t="shared" si="46"/>
        <v>-</v>
      </c>
      <c r="BS25" s="67" t="str">
        <f t="shared" si="47"/>
        <v>-</v>
      </c>
      <c r="BT25" s="40"/>
      <c r="BU25" s="29" t="s">
        <v>31</v>
      </c>
      <c r="BV25" s="34" t="s">
        <v>77</v>
      </c>
      <c r="BW25" s="40"/>
      <c r="BX25" s="40"/>
      <c r="BY25" s="40"/>
      <c r="BZ25" s="40"/>
      <c r="CA25" s="40"/>
      <c r="CB25" s="40"/>
      <c r="CC25" s="40"/>
      <c r="CD25" s="40"/>
      <c r="CE25" s="41"/>
    </row>
    <row r="26" spans="1:83" ht="16.5" customHeight="1">
      <c r="A26" s="30" t="s">
        <v>32</v>
      </c>
      <c r="B26" s="28" t="s">
        <v>78</v>
      </c>
      <c r="C26" s="44">
        <v>8513</v>
      </c>
      <c r="D26" s="44">
        <v>4420</v>
      </c>
      <c r="E26" s="44">
        <v>3778</v>
      </c>
      <c r="F26" s="44">
        <v>642</v>
      </c>
      <c r="G26" s="44">
        <v>1851</v>
      </c>
      <c r="H26" s="44">
        <v>2242</v>
      </c>
      <c r="I26" s="44">
        <v>650</v>
      </c>
      <c r="J26" s="44">
        <v>187</v>
      </c>
      <c r="K26" s="45">
        <v>1405</v>
      </c>
      <c r="M26" s="30" t="s">
        <v>32</v>
      </c>
      <c r="N26" s="28" t="s">
        <v>78</v>
      </c>
      <c r="O26" s="62" t="str">
        <f t="shared" si="0"/>
        <v>-</v>
      </c>
      <c r="P26" s="62" t="str">
        <f t="shared" si="1"/>
        <v>-</v>
      </c>
      <c r="Q26" s="62" t="str">
        <f t="shared" si="2"/>
        <v>-</v>
      </c>
      <c r="R26" s="62" t="str">
        <f t="shared" si="3"/>
        <v>-</v>
      </c>
      <c r="S26" s="62" t="str">
        <f t="shared" si="4"/>
        <v>-</v>
      </c>
      <c r="T26" s="62" t="str">
        <f t="shared" si="5"/>
        <v>-</v>
      </c>
      <c r="U26" s="62" t="str">
        <f t="shared" si="6"/>
        <v>-</v>
      </c>
      <c r="V26" s="62" t="str">
        <f t="shared" si="7"/>
        <v>-</v>
      </c>
      <c r="W26" s="63" t="str">
        <f t="shared" si="8"/>
        <v>-</v>
      </c>
      <c r="X26" s="58"/>
      <c r="Y26" s="30" t="s">
        <v>32</v>
      </c>
      <c r="Z26" s="28" t="s">
        <v>78</v>
      </c>
      <c r="AA26" s="70">
        <f t="shared" si="12"/>
        <v>100</v>
      </c>
      <c r="AB26" s="70">
        <f t="shared" si="13"/>
        <v>51.9</v>
      </c>
      <c r="AC26" s="70">
        <f t="shared" si="14"/>
        <v>44.4</v>
      </c>
      <c r="AD26" s="70">
        <f t="shared" si="15"/>
        <v>7.5</v>
      </c>
      <c r="AE26" s="70">
        <f t="shared" si="16"/>
        <v>21.7</v>
      </c>
      <c r="AF26" s="70">
        <f t="shared" si="17"/>
        <v>26.3</v>
      </c>
      <c r="AG26" s="70">
        <f t="shared" si="18"/>
        <v>7.6</v>
      </c>
      <c r="AH26" s="70">
        <f t="shared" si="19"/>
        <v>2.2000000000000002</v>
      </c>
      <c r="AI26" s="71">
        <f t="shared" si="20"/>
        <v>16.5</v>
      </c>
      <c r="AJ26" s="40"/>
      <c r="AK26" s="30" t="s">
        <v>32</v>
      </c>
      <c r="AL26" s="28" t="s">
        <v>78</v>
      </c>
      <c r="AM26" s="70">
        <f t="shared" si="21"/>
        <v>0.3</v>
      </c>
      <c r="AN26" s="70">
        <f t="shared" si="22"/>
        <v>0.2</v>
      </c>
      <c r="AO26" s="70">
        <f t="shared" si="23"/>
        <v>0.2</v>
      </c>
      <c r="AP26" s="70">
        <f t="shared" si="24"/>
        <v>0.2</v>
      </c>
      <c r="AQ26" s="70">
        <f t="shared" si="25"/>
        <v>0.8</v>
      </c>
      <c r="AR26" s="70">
        <f t="shared" si="26"/>
        <v>0.4</v>
      </c>
      <c r="AS26" s="70">
        <f t="shared" si="27"/>
        <v>0.2</v>
      </c>
      <c r="AT26" s="70">
        <f t="shared" si="28"/>
        <v>1.4</v>
      </c>
      <c r="AU26" s="71">
        <f t="shared" si="29"/>
        <v>0.5</v>
      </c>
      <c r="AV26" s="40"/>
      <c r="AW26" s="30" t="s">
        <v>32</v>
      </c>
      <c r="AX26" s="28" t="s">
        <v>78</v>
      </c>
      <c r="AY26" s="70" t="str">
        <f t="shared" si="30"/>
        <v>-</v>
      </c>
      <c r="AZ26" s="70" t="str">
        <f t="shared" si="31"/>
        <v>-</v>
      </c>
      <c r="BA26" s="70" t="str">
        <f t="shared" si="32"/>
        <v>-</v>
      </c>
      <c r="BB26" s="70" t="str">
        <f t="shared" si="33"/>
        <v>-</v>
      </c>
      <c r="BC26" s="70" t="str">
        <f t="shared" si="34"/>
        <v>-</v>
      </c>
      <c r="BD26" s="70" t="str">
        <f t="shared" si="35"/>
        <v>-</v>
      </c>
      <c r="BE26" s="70" t="str">
        <f t="shared" si="36"/>
        <v>-</v>
      </c>
      <c r="BF26" s="70" t="str">
        <f t="shared" si="37"/>
        <v>-</v>
      </c>
      <c r="BG26" s="71" t="str">
        <f t="shared" si="38"/>
        <v>-</v>
      </c>
      <c r="BH26" s="40"/>
      <c r="BI26" s="30" t="s">
        <v>32</v>
      </c>
      <c r="BJ26" s="28" t="s">
        <v>78</v>
      </c>
      <c r="BK26" s="70" t="str">
        <f t="shared" si="39"/>
        <v>-</v>
      </c>
      <c r="BL26" s="70" t="str">
        <f t="shared" si="40"/>
        <v>-</v>
      </c>
      <c r="BM26" s="70" t="str">
        <f t="shared" si="41"/>
        <v>-</v>
      </c>
      <c r="BN26" s="70" t="str">
        <f t="shared" si="42"/>
        <v>-</v>
      </c>
      <c r="BO26" s="70" t="str">
        <f t="shared" si="43"/>
        <v>-</v>
      </c>
      <c r="BP26" s="70" t="str">
        <f t="shared" si="44"/>
        <v>-</v>
      </c>
      <c r="BQ26" s="70" t="str">
        <f t="shared" si="45"/>
        <v>-</v>
      </c>
      <c r="BR26" s="70" t="str">
        <f t="shared" si="46"/>
        <v>-</v>
      </c>
      <c r="BS26" s="71" t="str">
        <f t="shared" si="47"/>
        <v>-</v>
      </c>
      <c r="BT26" s="40"/>
      <c r="BU26" s="30" t="s">
        <v>32</v>
      </c>
      <c r="BV26" s="28" t="s">
        <v>78</v>
      </c>
      <c r="BW26" s="44"/>
      <c r="BX26" s="44"/>
      <c r="BY26" s="44"/>
      <c r="BZ26" s="44"/>
      <c r="CA26" s="44"/>
      <c r="CB26" s="44"/>
      <c r="CC26" s="44"/>
      <c r="CD26" s="44"/>
      <c r="CE26" s="45"/>
    </row>
    <row r="27" spans="1:83" ht="16.5" customHeight="1">
      <c r="A27" s="29" t="s">
        <v>33</v>
      </c>
      <c r="B27" s="34" t="s">
        <v>79</v>
      </c>
      <c r="C27" s="40">
        <v>72238</v>
      </c>
      <c r="D27" s="40">
        <v>50760</v>
      </c>
      <c r="E27" s="40">
        <v>43666</v>
      </c>
      <c r="F27" s="40">
        <v>7094</v>
      </c>
      <c r="G27" s="40">
        <v>8999</v>
      </c>
      <c r="H27" s="40">
        <v>12479</v>
      </c>
      <c r="I27" s="40">
        <v>3646</v>
      </c>
      <c r="J27" s="40">
        <v>179</v>
      </c>
      <c r="K27" s="41">
        <v>8654</v>
      </c>
      <c r="M27" s="29" t="s">
        <v>33</v>
      </c>
      <c r="N27" s="34" t="s">
        <v>79</v>
      </c>
      <c r="O27" s="56" t="str">
        <f t="shared" si="0"/>
        <v>-</v>
      </c>
      <c r="P27" s="56" t="str">
        <f t="shared" si="1"/>
        <v>-</v>
      </c>
      <c r="Q27" s="56" t="str">
        <f t="shared" si="2"/>
        <v>-</v>
      </c>
      <c r="R27" s="56" t="str">
        <f t="shared" si="3"/>
        <v>-</v>
      </c>
      <c r="S27" s="56" t="str">
        <f t="shared" si="4"/>
        <v>-</v>
      </c>
      <c r="T27" s="56" t="str">
        <f t="shared" si="5"/>
        <v>-</v>
      </c>
      <c r="U27" s="56" t="str">
        <f t="shared" si="6"/>
        <v>-</v>
      </c>
      <c r="V27" s="56" t="str">
        <f t="shared" si="7"/>
        <v>-</v>
      </c>
      <c r="W27" s="59" t="str">
        <f t="shared" si="8"/>
        <v>-</v>
      </c>
      <c r="X27" s="58"/>
      <c r="Y27" s="29" t="s">
        <v>33</v>
      </c>
      <c r="Z27" s="34" t="s">
        <v>79</v>
      </c>
      <c r="AA27" s="66">
        <f t="shared" si="12"/>
        <v>100</v>
      </c>
      <c r="AB27" s="66">
        <f t="shared" si="13"/>
        <v>70.3</v>
      </c>
      <c r="AC27" s="66">
        <f t="shared" si="14"/>
        <v>60.4</v>
      </c>
      <c r="AD27" s="66">
        <f t="shared" si="15"/>
        <v>9.8000000000000007</v>
      </c>
      <c r="AE27" s="66">
        <f t="shared" si="16"/>
        <v>12.5</v>
      </c>
      <c r="AF27" s="66">
        <f t="shared" si="17"/>
        <v>17.3</v>
      </c>
      <c r="AG27" s="66">
        <f t="shared" si="18"/>
        <v>5</v>
      </c>
      <c r="AH27" s="66">
        <f t="shared" si="19"/>
        <v>0.2</v>
      </c>
      <c r="AI27" s="67">
        <f t="shared" si="20"/>
        <v>12</v>
      </c>
      <c r="AJ27" s="40"/>
      <c r="AK27" s="29" t="s">
        <v>33</v>
      </c>
      <c r="AL27" s="34" t="s">
        <v>79</v>
      </c>
      <c r="AM27" s="66">
        <f t="shared" si="21"/>
        <v>2.5</v>
      </c>
      <c r="AN27" s="66">
        <f t="shared" si="22"/>
        <v>2.5</v>
      </c>
      <c r="AO27" s="66">
        <f t="shared" si="23"/>
        <v>2.5</v>
      </c>
      <c r="AP27" s="66">
        <f t="shared" si="24"/>
        <v>2.5</v>
      </c>
      <c r="AQ27" s="66">
        <f t="shared" si="25"/>
        <v>3.9</v>
      </c>
      <c r="AR27" s="66">
        <f t="shared" si="26"/>
        <v>2</v>
      </c>
      <c r="AS27" s="66">
        <f t="shared" si="27"/>
        <v>1.1000000000000001</v>
      </c>
      <c r="AT27" s="66">
        <f t="shared" si="28"/>
        <v>1.4</v>
      </c>
      <c r="AU27" s="67">
        <f t="shared" si="29"/>
        <v>3.2</v>
      </c>
      <c r="AV27" s="40"/>
      <c r="AW27" s="29" t="s">
        <v>33</v>
      </c>
      <c r="AX27" s="34" t="s">
        <v>79</v>
      </c>
      <c r="AY27" s="66" t="str">
        <f t="shared" si="30"/>
        <v>-</v>
      </c>
      <c r="AZ27" s="66" t="str">
        <f t="shared" si="31"/>
        <v>-</v>
      </c>
      <c r="BA27" s="66" t="str">
        <f t="shared" si="32"/>
        <v>-</v>
      </c>
      <c r="BB27" s="66" t="str">
        <f t="shared" si="33"/>
        <v>-</v>
      </c>
      <c r="BC27" s="66" t="str">
        <f t="shared" si="34"/>
        <v>-</v>
      </c>
      <c r="BD27" s="66" t="str">
        <f t="shared" si="35"/>
        <v>-</v>
      </c>
      <c r="BE27" s="66" t="str">
        <f t="shared" si="36"/>
        <v>-</v>
      </c>
      <c r="BF27" s="66" t="str">
        <f t="shared" si="37"/>
        <v>-</v>
      </c>
      <c r="BG27" s="67" t="str">
        <f t="shared" si="38"/>
        <v>-</v>
      </c>
      <c r="BH27" s="40"/>
      <c r="BI27" s="29" t="s">
        <v>33</v>
      </c>
      <c r="BJ27" s="34" t="s">
        <v>79</v>
      </c>
      <c r="BK27" s="66" t="str">
        <f t="shared" si="39"/>
        <v>-</v>
      </c>
      <c r="BL27" s="66" t="str">
        <f t="shared" si="40"/>
        <v>-</v>
      </c>
      <c r="BM27" s="66" t="str">
        <f t="shared" si="41"/>
        <v>-</v>
      </c>
      <c r="BN27" s="66" t="str">
        <f t="shared" si="42"/>
        <v>-</v>
      </c>
      <c r="BO27" s="66" t="str">
        <f t="shared" si="43"/>
        <v>-</v>
      </c>
      <c r="BP27" s="66" t="str">
        <f t="shared" si="44"/>
        <v>-</v>
      </c>
      <c r="BQ27" s="66" t="str">
        <f t="shared" si="45"/>
        <v>-</v>
      </c>
      <c r="BR27" s="66" t="str">
        <f t="shared" si="46"/>
        <v>-</v>
      </c>
      <c r="BS27" s="67" t="str">
        <f t="shared" si="47"/>
        <v>-</v>
      </c>
      <c r="BT27" s="40"/>
      <c r="BU27" s="29" t="s">
        <v>33</v>
      </c>
      <c r="BV27" s="34" t="s">
        <v>79</v>
      </c>
      <c r="BW27" s="40"/>
      <c r="BX27" s="40"/>
      <c r="BY27" s="40"/>
      <c r="BZ27" s="40"/>
      <c r="CA27" s="40"/>
      <c r="CB27" s="40"/>
      <c r="CC27" s="40"/>
      <c r="CD27" s="40"/>
      <c r="CE27" s="41"/>
    </row>
    <row r="28" spans="1:83" ht="16.5" customHeight="1">
      <c r="A28" s="29" t="s">
        <v>34</v>
      </c>
      <c r="B28" s="34" t="s">
        <v>80</v>
      </c>
      <c r="C28" s="40">
        <v>37347</v>
      </c>
      <c r="D28" s="40">
        <v>18403</v>
      </c>
      <c r="E28" s="40">
        <v>15645</v>
      </c>
      <c r="F28" s="40">
        <v>2758</v>
      </c>
      <c r="G28" s="40">
        <v>14150</v>
      </c>
      <c r="H28" s="40">
        <v>4794</v>
      </c>
      <c r="I28" s="40">
        <v>2306</v>
      </c>
      <c r="J28" s="40">
        <v>53</v>
      </c>
      <c r="K28" s="41">
        <v>2435</v>
      </c>
      <c r="M28" s="29" t="s">
        <v>34</v>
      </c>
      <c r="N28" s="34" t="s">
        <v>80</v>
      </c>
      <c r="O28" s="56" t="str">
        <f t="shared" si="0"/>
        <v>-</v>
      </c>
      <c r="P28" s="56" t="str">
        <f t="shared" si="1"/>
        <v>-</v>
      </c>
      <c r="Q28" s="56" t="str">
        <f t="shared" si="2"/>
        <v>-</v>
      </c>
      <c r="R28" s="56" t="str">
        <f t="shared" si="3"/>
        <v>-</v>
      </c>
      <c r="S28" s="56" t="str">
        <f t="shared" si="4"/>
        <v>-</v>
      </c>
      <c r="T28" s="56" t="str">
        <f t="shared" si="5"/>
        <v>-</v>
      </c>
      <c r="U28" s="56" t="str">
        <f t="shared" si="6"/>
        <v>-</v>
      </c>
      <c r="V28" s="56" t="str">
        <f t="shared" si="7"/>
        <v>-</v>
      </c>
      <c r="W28" s="59" t="str">
        <f t="shared" si="8"/>
        <v>-</v>
      </c>
      <c r="X28" s="58"/>
      <c r="Y28" s="29" t="s">
        <v>34</v>
      </c>
      <c r="Z28" s="34" t="s">
        <v>80</v>
      </c>
      <c r="AA28" s="66">
        <f t="shared" si="12"/>
        <v>100</v>
      </c>
      <c r="AB28" s="66">
        <f t="shared" si="13"/>
        <v>49.3</v>
      </c>
      <c r="AC28" s="66">
        <f t="shared" si="14"/>
        <v>41.9</v>
      </c>
      <c r="AD28" s="66">
        <f t="shared" si="15"/>
        <v>7.4</v>
      </c>
      <c r="AE28" s="66">
        <f t="shared" si="16"/>
        <v>37.9</v>
      </c>
      <c r="AF28" s="66">
        <f t="shared" si="17"/>
        <v>12.8</v>
      </c>
      <c r="AG28" s="66">
        <f t="shared" si="18"/>
        <v>6.2</v>
      </c>
      <c r="AH28" s="66">
        <f t="shared" si="19"/>
        <v>0.1</v>
      </c>
      <c r="AI28" s="67">
        <f t="shared" si="20"/>
        <v>6.5</v>
      </c>
      <c r="AJ28" s="40"/>
      <c r="AK28" s="29" t="s">
        <v>34</v>
      </c>
      <c r="AL28" s="34" t="s">
        <v>80</v>
      </c>
      <c r="AM28" s="66">
        <f t="shared" si="21"/>
        <v>1.3</v>
      </c>
      <c r="AN28" s="66">
        <f t="shared" si="22"/>
        <v>0.9</v>
      </c>
      <c r="AO28" s="66">
        <f t="shared" si="23"/>
        <v>0.9</v>
      </c>
      <c r="AP28" s="66">
        <f t="shared" si="24"/>
        <v>1</v>
      </c>
      <c r="AQ28" s="66">
        <f t="shared" si="25"/>
        <v>6.1</v>
      </c>
      <c r="AR28" s="66">
        <f t="shared" si="26"/>
        <v>0.8</v>
      </c>
      <c r="AS28" s="66">
        <f t="shared" si="27"/>
        <v>0.7</v>
      </c>
      <c r="AT28" s="66">
        <f t="shared" si="28"/>
        <v>0.4</v>
      </c>
      <c r="AU28" s="67">
        <f t="shared" si="29"/>
        <v>0.9</v>
      </c>
      <c r="AV28" s="40"/>
      <c r="AW28" s="29" t="s">
        <v>34</v>
      </c>
      <c r="AX28" s="34" t="s">
        <v>80</v>
      </c>
      <c r="AY28" s="66" t="str">
        <f t="shared" si="30"/>
        <v>-</v>
      </c>
      <c r="AZ28" s="66" t="str">
        <f t="shared" si="31"/>
        <v>-</v>
      </c>
      <c r="BA28" s="66" t="str">
        <f t="shared" si="32"/>
        <v>-</v>
      </c>
      <c r="BB28" s="66" t="str">
        <f t="shared" si="33"/>
        <v>-</v>
      </c>
      <c r="BC28" s="66" t="str">
        <f t="shared" si="34"/>
        <v>-</v>
      </c>
      <c r="BD28" s="66" t="str">
        <f t="shared" si="35"/>
        <v>-</v>
      </c>
      <c r="BE28" s="66" t="str">
        <f t="shared" si="36"/>
        <v>-</v>
      </c>
      <c r="BF28" s="66" t="str">
        <f t="shared" si="37"/>
        <v>-</v>
      </c>
      <c r="BG28" s="67" t="str">
        <f t="shared" si="38"/>
        <v>-</v>
      </c>
      <c r="BH28" s="40"/>
      <c r="BI28" s="29" t="s">
        <v>34</v>
      </c>
      <c r="BJ28" s="34" t="s">
        <v>80</v>
      </c>
      <c r="BK28" s="66" t="str">
        <f t="shared" si="39"/>
        <v>-</v>
      </c>
      <c r="BL28" s="66" t="str">
        <f t="shared" si="40"/>
        <v>-</v>
      </c>
      <c r="BM28" s="66" t="str">
        <f t="shared" si="41"/>
        <v>-</v>
      </c>
      <c r="BN28" s="66" t="str">
        <f t="shared" si="42"/>
        <v>-</v>
      </c>
      <c r="BO28" s="66" t="str">
        <f t="shared" si="43"/>
        <v>-</v>
      </c>
      <c r="BP28" s="66" t="str">
        <f t="shared" si="44"/>
        <v>-</v>
      </c>
      <c r="BQ28" s="66" t="str">
        <f t="shared" si="45"/>
        <v>-</v>
      </c>
      <c r="BR28" s="66" t="str">
        <f t="shared" si="46"/>
        <v>-</v>
      </c>
      <c r="BS28" s="67" t="str">
        <f t="shared" si="47"/>
        <v>-</v>
      </c>
      <c r="BT28" s="40"/>
      <c r="BU28" s="29" t="s">
        <v>34</v>
      </c>
      <c r="BV28" s="34" t="s">
        <v>80</v>
      </c>
      <c r="BW28" s="40"/>
      <c r="BX28" s="40"/>
      <c r="BY28" s="40"/>
      <c r="BZ28" s="40"/>
      <c r="CA28" s="40"/>
      <c r="CB28" s="40"/>
      <c r="CC28" s="40"/>
      <c r="CD28" s="40"/>
      <c r="CE28" s="41"/>
    </row>
    <row r="29" spans="1:83" ht="16.5" customHeight="1">
      <c r="A29" s="29" t="s">
        <v>35</v>
      </c>
      <c r="B29" s="34" t="s">
        <v>81</v>
      </c>
      <c r="C29" s="40">
        <v>69224</v>
      </c>
      <c r="D29" s="40">
        <v>40135</v>
      </c>
      <c r="E29" s="40">
        <v>34502</v>
      </c>
      <c r="F29" s="40">
        <v>5633</v>
      </c>
      <c r="G29" s="40">
        <v>13594</v>
      </c>
      <c r="H29" s="40">
        <v>15495</v>
      </c>
      <c r="I29" s="40">
        <v>7649</v>
      </c>
      <c r="J29" s="40">
        <v>754</v>
      </c>
      <c r="K29" s="41">
        <v>7092</v>
      </c>
      <c r="M29" s="29" t="s">
        <v>35</v>
      </c>
      <c r="N29" s="34" t="s">
        <v>81</v>
      </c>
      <c r="O29" s="56" t="str">
        <f t="shared" si="0"/>
        <v>-</v>
      </c>
      <c r="P29" s="56" t="str">
        <f t="shared" si="1"/>
        <v>-</v>
      </c>
      <c r="Q29" s="56" t="str">
        <f t="shared" si="2"/>
        <v>-</v>
      </c>
      <c r="R29" s="56" t="str">
        <f t="shared" si="3"/>
        <v>-</v>
      </c>
      <c r="S29" s="56" t="str">
        <f t="shared" si="4"/>
        <v>-</v>
      </c>
      <c r="T29" s="56" t="str">
        <f t="shared" si="5"/>
        <v>-</v>
      </c>
      <c r="U29" s="56" t="str">
        <f t="shared" si="6"/>
        <v>-</v>
      </c>
      <c r="V29" s="56" t="str">
        <f t="shared" si="7"/>
        <v>-</v>
      </c>
      <c r="W29" s="59" t="str">
        <f t="shared" si="8"/>
        <v>-</v>
      </c>
      <c r="X29" s="58"/>
      <c r="Y29" s="29" t="s">
        <v>35</v>
      </c>
      <c r="Z29" s="34" t="s">
        <v>81</v>
      </c>
      <c r="AA29" s="66">
        <f t="shared" si="12"/>
        <v>100</v>
      </c>
      <c r="AB29" s="66">
        <f t="shared" si="13"/>
        <v>58</v>
      </c>
      <c r="AC29" s="66">
        <f t="shared" si="14"/>
        <v>49.8</v>
      </c>
      <c r="AD29" s="66">
        <f t="shared" si="15"/>
        <v>8.1</v>
      </c>
      <c r="AE29" s="66">
        <f t="shared" si="16"/>
        <v>19.600000000000001</v>
      </c>
      <c r="AF29" s="66">
        <f t="shared" si="17"/>
        <v>22.4</v>
      </c>
      <c r="AG29" s="66">
        <f t="shared" si="18"/>
        <v>11</v>
      </c>
      <c r="AH29" s="66">
        <f t="shared" si="19"/>
        <v>1.1000000000000001</v>
      </c>
      <c r="AI29" s="67">
        <f t="shared" si="20"/>
        <v>10.199999999999999</v>
      </c>
      <c r="AJ29" s="40"/>
      <c r="AK29" s="29" t="s">
        <v>35</v>
      </c>
      <c r="AL29" s="34" t="s">
        <v>81</v>
      </c>
      <c r="AM29" s="66">
        <f t="shared" si="21"/>
        <v>2.4</v>
      </c>
      <c r="AN29" s="66">
        <f t="shared" si="22"/>
        <v>2</v>
      </c>
      <c r="AO29" s="66">
        <f t="shared" si="23"/>
        <v>2</v>
      </c>
      <c r="AP29" s="66">
        <f t="shared" si="24"/>
        <v>2</v>
      </c>
      <c r="AQ29" s="66">
        <f t="shared" si="25"/>
        <v>5.8</v>
      </c>
      <c r="AR29" s="66">
        <f t="shared" si="26"/>
        <v>2.5</v>
      </c>
      <c r="AS29" s="66">
        <f t="shared" si="27"/>
        <v>2.2999999999999998</v>
      </c>
      <c r="AT29" s="66">
        <f t="shared" si="28"/>
        <v>5.8</v>
      </c>
      <c r="AU29" s="67">
        <f t="shared" si="29"/>
        <v>2.6</v>
      </c>
      <c r="AV29" s="40"/>
      <c r="AW29" s="29" t="s">
        <v>35</v>
      </c>
      <c r="AX29" s="34" t="s">
        <v>81</v>
      </c>
      <c r="AY29" s="66" t="str">
        <f t="shared" si="30"/>
        <v>-</v>
      </c>
      <c r="AZ29" s="66" t="str">
        <f t="shared" si="31"/>
        <v>-</v>
      </c>
      <c r="BA29" s="66" t="str">
        <f t="shared" si="32"/>
        <v>-</v>
      </c>
      <c r="BB29" s="66" t="str">
        <f t="shared" si="33"/>
        <v>-</v>
      </c>
      <c r="BC29" s="66" t="str">
        <f t="shared" si="34"/>
        <v>-</v>
      </c>
      <c r="BD29" s="66" t="str">
        <f t="shared" si="35"/>
        <v>-</v>
      </c>
      <c r="BE29" s="66" t="str">
        <f t="shared" si="36"/>
        <v>-</v>
      </c>
      <c r="BF29" s="66" t="str">
        <f t="shared" si="37"/>
        <v>-</v>
      </c>
      <c r="BG29" s="67" t="str">
        <f t="shared" si="38"/>
        <v>-</v>
      </c>
      <c r="BH29" s="40"/>
      <c r="BI29" s="29" t="s">
        <v>35</v>
      </c>
      <c r="BJ29" s="34" t="s">
        <v>81</v>
      </c>
      <c r="BK29" s="66" t="str">
        <f t="shared" si="39"/>
        <v>-</v>
      </c>
      <c r="BL29" s="66" t="str">
        <f t="shared" si="40"/>
        <v>-</v>
      </c>
      <c r="BM29" s="66" t="str">
        <f t="shared" si="41"/>
        <v>-</v>
      </c>
      <c r="BN29" s="66" t="str">
        <f t="shared" si="42"/>
        <v>-</v>
      </c>
      <c r="BO29" s="66" t="str">
        <f t="shared" si="43"/>
        <v>-</v>
      </c>
      <c r="BP29" s="66" t="str">
        <f t="shared" si="44"/>
        <v>-</v>
      </c>
      <c r="BQ29" s="66" t="str">
        <f t="shared" si="45"/>
        <v>-</v>
      </c>
      <c r="BR29" s="66" t="str">
        <f t="shared" si="46"/>
        <v>-</v>
      </c>
      <c r="BS29" s="67" t="str">
        <f t="shared" si="47"/>
        <v>-</v>
      </c>
      <c r="BT29" s="40"/>
      <c r="BU29" s="29" t="s">
        <v>35</v>
      </c>
      <c r="BV29" s="34" t="s">
        <v>81</v>
      </c>
      <c r="BW29" s="40"/>
      <c r="BX29" s="40"/>
      <c r="BY29" s="40"/>
      <c r="BZ29" s="40"/>
      <c r="CA29" s="40"/>
      <c r="CB29" s="40"/>
      <c r="CC29" s="40"/>
      <c r="CD29" s="40"/>
      <c r="CE29" s="41"/>
    </row>
    <row r="30" spans="1:83" ht="16.5" customHeight="1">
      <c r="A30" s="29" t="s">
        <v>108</v>
      </c>
      <c r="B30" s="34" t="s">
        <v>82</v>
      </c>
      <c r="C30" s="40">
        <v>31644</v>
      </c>
      <c r="D30" s="40">
        <v>22450</v>
      </c>
      <c r="E30" s="40">
        <v>19243</v>
      </c>
      <c r="F30" s="40">
        <v>3207</v>
      </c>
      <c r="G30" s="40">
        <v>3870</v>
      </c>
      <c r="H30" s="40">
        <v>5324</v>
      </c>
      <c r="I30" s="40">
        <v>1722</v>
      </c>
      <c r="J30" s="40">
        <v>11</v>
      </c>
      <c r="K30" s="41">
        <v>3591</v>
      </c>
      <c r="M30" s="29" t="s">
        <v>108</v>
      </c>
      <c r="N30" s="34" t="s">
        <v>82</v>
      </c>
      <c r="O30" s="56" t="str">
        <f t="shared" si="0"/>
        <v>-</v>
      </c>
      <c r="P30" s="56" t="str">
        <f t="shared" si="1"/>
        <v>-</v>
      </c>
      <c r="Q30" s="56" t="str">
        <f t="shared" si="2"/>
        <v>-</v>
      </c>
      <c r="R30" s="56" t="str">
        <f t="shared" si="3"/>
        <v>-</v>
      </c>
      <c r="S30" s="56" t="str">
        <f t="shared" si="4"/>
        <v>-</v>
      </c>
      <c r="T30" s="56" t="str">
        <f t="shared" si="5"/>
        <v>-</v>
      </c>
      <c r="U30" s="56" t="str">
        <f t="shared" si="6"/>
        <v>-</v>
      </c>
      <c r="V30" s="56" t="str">
        <f t="shared" si="7"/>
        <v>-</v>
      </c>
      <c r="W30" s="59" t="str">
        <f t="shared" si="8"/>
        <v>-</v>
      </c>
      <c r="X30" s="58"/>
      <c r="Y30" s="29" t="s">
        <v>108</v>
      </c>
      <c r="Z30" s="34" t="s">
        <v>82</v>
      </c>
      <c r="AA30" s="66">
        <f t="shared" si="12"/>
        <v>100</v>
      </c>
      <c r="AB30" s="66">
        <f t="shared" si="13"/>
        <v>70.900000000000006</v>
      </c>
      <c r="AC30" s="66">
        <f t="shared" si="14"/>
        <v>60.8</v>
      </c>
      <c r="AD30" s="66">
        <f t="shared" si="15"/>
        <v>10.1</v>
      </c>
      <c r="AE30" s="66">
        <f t="shared" si="16"/>
        <v>12.2</v>
      </c>
      <c r="AF30" s="66">
        <f t="shared" si="17"/>
        <v>16.8</v>
      </c>
      <c r="AG30" s="66">
        <f t="shared" si="18"/>
        <v>5.4</v>
      </c>
      <c r="AH30" s="66">
        <f t="shared" si="19"/>
        <v>0</v>
      </c>
      <c r="AI30" s="67">
        <f t="shared" si="20"/>
        <v>11.3</v>
      </c>
      <c r="AJ30" s="40"/>
      <c r="AK30" s="29" t="s">
        <v>108</v>
      </c>
      <c r="AL30" s="34" t="s">
        <v>82</v>
      </c>
      <c r="AM30" s="66">
        <f t="shared" si="21"/>
        <v>1.1000000000000001</v>
      </c>
      <c r="AN30" s="66">
        <f t="shared" si="22"/>
        <v>1.1000000000000001</v>
      </c>
      <c r="AO30" s="66">
        <f t="shared" si="23"/>
        <v>1.1000000000000001</v>
      </c>
      <c r="AP30" s="66">
        <f t="shared" si="24"/>
        <v>1.1000000000000001</v>
      </c>
      <c r="AQ30" s="66">
        <f t="shared" si="25"/>
        <v>1.7</v>
      </c>
      <c r="AR30" s="66">
        <f t="shared" si="26"/>
        <v>0.9</v>
      </c>
      <c r="AS30" s="66">
        <f t="shared" si="27"/>
        <v>0.5</v>
      </c>
      <c r="AT30" s="66">
        <f t="shared" si="28"/>
        <v>0.1</v>
      </c>
      <c r="AU30" s="67">
        <f t="shared" si="29"/>
        <v>1.3</v>
      </c>
      <c r="AV30" s="40"/>
      <c r="AW30" s="29" t="s">
        <v>108</v>
      </c>
      <c r="AX30" s="34" t="s">
        <v>82</v>
      </c>
      <c r="AY30" s="66" t="str">
        <f t="shared" si="30"/>
        <v>-</v>
      </c>
      <c r="AZ30" s="66" t="str">
        <f t="shared" si="31"/>
        <v>-</v>
      </c>
      <c r="BA30" s="66" t="str">
        <f t="shared" si="32"/>
        <v>-</v>
      </c>
      <c r="BB30" s="66" t="str">
        <f t="shared" si="33"/>
        <v>-</v>
      </c>
      <c r="BC30" s="66" t="str">
        <f t="shared" si="34"/>
        <v>-</v>
      </c>
      <c r="BD30" s="66" t="str">
        <f t="shared" si="35"/>
        <v>-</v>
      </c>
      <c r="BE30" s="66" t="str">
        <f t="shared" si="36"/>
        <v>-</v>
      </c>
      <c r="BF30" s="66" t="str">
        <f t="shared" si="37"/>
        <v>-</v>
      </c>
      <c r="BG30" s="67" t="str">
        <f t="shared" si="38"/>
        <v>-</v>
      </c>
      <c r="BH30" s="40"/>
      <c r="BI30" s="29" t="s">
        <v>108</v>
      </c>
      <c r="BJ30" s="34" t="s">
        <v>82</v>
      </c>
      <c r="BK30" s="66" t="str">
        <f t="shared" si="39"/>
        <v>-</v>
      </c>
      <c r="BL30" s="66" t="str">
        <f t="shared" si="40"/>
        <v>-</v>
      </c>
      <c r="BM30" s="66" t="str">
        <f t="shared" si="41"/>
        <v>-</v>
      </c>
      <c r="BN30" s="66" t="str">
        <f t="shared" si="42"/>
        <v>-</v>
      </c>
      <c r="BO30" s="66" t="str">
        <f t="shared" si="43"/>
        <v>-</v>
      </c>
      <c r="BP30" s="66" t="str">
        <f t="shared" si="44"/>
        <v>-</v>
      </c>
      <c r="BQ30" s="66" t="str">
        <f t="shared" si="45"/>
        <v>-</v>
      </c>
      <c r="BR30" s="66" t="str">
        <f t="shared" si="46"/>
        <v>-</v>
      </c>
      <c r="BS30" s="67" t="str">
        <f t="shared" si="47"/>
        <v>-</v>
      </c>
      <c r="BT30" s="40"/>
      <c r="BU30" s="29" t="s">
        <v>108</v>
      </c>
      <c r="BV30" s="34" t="s">
        <v>82</v>
      </c>
      <c r="BW30" s="40"/>
      <c r="BX30" s="40"/>
      <c r="BY30" s="40"/>
      <c r="BZ30" s="40"/>
      <c r="CA30" s="40"/>
      <c r="CB30" s="40"/>
      <c r="CC30" s="40"/>
      <c r="CD30" s="40"/>
      <c r="CE30" s="41"/>
    </row>
    <row r="31" spans="1:83" ht="16.5" customHeight="1">
      <c r="A31" s="29" t="s">
        <v>109</v>
      </c>
      <c r="B31" s="34" t="s">
        <v>83</v>
      </c>
      <c r="C31" s="40">
        <v>36681</v>
      </c>
      <c r="D31" s="40">
        <v>27021</v>
      </c>
      <c r="E31" s="40">
        <v>23261</v>
      </c>
      <c r="F31" s="40">
        <v>3760</v>
      </c>
      <c r="G31" s="40">
        <v>1747</v>
      </c>
      <c r="H31" s="40">
        <v>7913</v>
      </c>
      <c r="I31" s="40">
        <v>3467</v>
      </c>
      <c r="J31" s="40">
        <v>749</v>
      </c>
      <c r="K31" s="41">
        <v>3697</v>
      </c>
      <c r="M31" s="29" t="s">
        <v>109</v>
      </c>
      <c r="N31" s="34" t="s">
        <v>83</v>
      </c>
      <c r="O31" s="56" t="str">
        <f t="shared" si="0"/>
        <v>-</v>
      </c>
      <c r="P31" s="56" t="str">
        <f t="shared" si="1"/>
        <v>-</v>
      </c>
      <c r="Q31" s="56" t="str">
        <f t="shared" si="2"/>
        <v>-</v>
      </c>
      <c r="R31" s="56" t="str">
        <f t="shared" si="3"/>
        <v>-</v>
      </c>
      <c r="S31" s="56" t="str">
        <f t="shared" si="4"/>
        <v>-</v>
      </c>
      <c r="T31" s="56" t="str">
        <f t="shared" si="5"/>
        <v>-</v>
      </c>
      <c r="U31" s="56" t="str">
        <f t="shared" si="6"/>
        <v>-</v>
      </c>
      <c r="V31" s="56" t="str">
        <f t="shared" si="7"/>
        <v>-</v>
      </c>
      <c r="W31" s="59" t="str">
        <f t="shared" si="8"/>
        <v>-</v>
      </c>
      <c r="X31" s="58"/>
      <c r="Y31" s="29" t="s">
        <v>109</v>
      </c>
      <c r="Z31" s="34" t="s">
        <v>83</v>
      </c>
      <c r="AA31" s="66">
        <f t="shared" si="12"/>
        <v>100</v>
      </c>
      <c r="AB31" s="66">
        <f t="shared" si="13"/>
        <v>73.7</v>
      </c>
      <c r="AC31" s="66">
        <f t="shared" si="14"/>
        <v>63.4</v>
      </c>
      <c r="AD31" s="66">
        <f t="shared" si="15"/>
        <v>10.3</v>
      </c>
      <c r="AE31" s="66">
        <f t="shared" si="16"/>
        <v>4.8</v>
      </c>
      <c r="AF31" s="66">
        <f t="shared" si="17"/>
        <v>21.6</v>
      </c>
      <c r="AG31" s="66">
        <f t="shared" si="18"/>
        <v>9.5</v>
      </c>
      <c r="AH31" s="66">
        <f t="shared" si="19"/>
        <v>2</v>
      </c>
      <c r="AI31" s="67">
        <f t="shared" si="20"/>
        <v>10.1</v>
      </c>
      <c r="AJ31" s="40"/>
      <c r="AK31" s="29" t="s">
        <v>109</v>
      </c>
      <c r="AL31" s="34" t="s">
        <v>83</v>
      </c>
      <c r="AM31" s="66">
        <f t="shared" si="21"/>
        <v>1.3</v>
      </c>
      <c r="AN31" s="66">
        <f t="shared" si="22"/>
        <v>1.4</v>
      </c>
      <c r="AO31" s="66">
        <f t="shared" si="23"/>
        <v>1.4</v>
      </c>
      <c r="AP31" s="66">
        <f t="shared" si="24"/>
        <v>1.3</v>
      </c>
      <c r="AQ31" s="66">
        <f t="shared" si="25"/>
        <v>0.8</v>
      </c>
      <c r="AR31" s="66">
        <f t="shared" si="26"/>
        <v>1.3</v>
      </c>
      <c r="AS31" s="66">
        <f t="shared" si="27"/>
        <v>1</v>
      </c>
      <c r="AT31" s="66">
        <f t="shared" si="28"/>
        <v>5.8</v>
      </c>
      <c r="AU31" s="67">
        <f t="shared" si="29"/>
        <v>1.4</v>
      </c>
      <c r="AV31" s="40"/>
      <c r="AW31" s="29" t="s">
        <v>109</v>
      </c>
      <c r="AX31" s="34" t="s">
        <v>83</v>
      </c>
      <c r="AY31" s="66" t="str">
        <f t="shared" si="30"/>
        <v>-</v>
      </c>
      <c r="AZ31" s="66" t="str">
        <f t="shared" si="31"/>
        <v>-</v>
      </c>
      <c r="BA31" s="66" t="str">
        <f t="shared" si="32"/>
        <v>-</v>
      </c>
      <c r="BB31" s="66" t="str">
        <f t="shared" si="33"/>
        <v>-</v>
      </c>
      <c r="BC31" s="66" t="str">
        <f t="shared" si="34"/>
        <v>-</v>
      </c>
      <c r="BD31" s="66" t="str">
        <f t="shared" si="35"/>
        <v>-</v>
      </c>
      <c r="BE31" s="66" t="str">
        <f t="shared" si="36"/>
        <v>-</v>
      </c>
      <c r="BF31" s="66" t="str">
        <f t="shared" si="37"/>
        <v>-</v>
      </c>
      <c r="BG31" s="67" t="str">
        <f t="shared" si="38"/>
        <v>-</v>
      </c>
      <c r="BH31" s="40"/>
      <c r="BI31" s="29" t="s">
        <v>109</v>
      </c>
      <c r="BJ31" s="34" t="s">
        <v>83</v>
      </c>
      <c r="BK31" s="66" t="str">
        <f t="shared" si="39"/>
        <v>-</v>
      </c>
      <c r="BL31" s="66" t="str">
        <f t="shared" si="40"/>
        <v>-</v>
      </c>
      <c r="BM31" s="66" t="str">
        <f t="shared" si="41"/>
        <v>-</v>
      </c>
      <c r="BN31" s="66" t="str">
        <f t="shared" si="42"/>
        <v>-</v>
      </c>
      <c r="BO31" s="66" t="str">
        <f t="shared" si="43"/>
        <v>-</v>
      </c>
      <c r="BP31" s="66" t="str">
        <f t="shared" si="44"/>
        <v>-</v>
      </c>
      <c r="BQ31" s="66" t="str">
        <f t="shared" si="45"/>
        <v>-</v>
      </c>
      <c r="BR31" s="66" t="str">
        <f t="shared" si="46"/>
        <v>-</v>
      </c>
      <c r="BS31" s="67" t="str">
        <f t="shared" si="47"/>
        <v>-</v>
      </c>
      <c r="BT31" s="40"/>
      <c r="BU31" s="29" t="s">
        <v>109</v>
      </c>
      <c r="BV31" s="34" t="s">
        <v>83</v>
      </c>
      <c r="BW31" s="40"/>
      <c r="BX31" s="40"/>
      <c r="BY31" s="40"/>
      <c r="BZ31" s="40"/>
      <c r="CA31" s="40"/>
      <c r="CB31" s="40"/>
      <c r="CC31" s="40"/>
      <c r="CD31" s="40"/>
      <c r="CE31" s="41"/>
    </row>
    <row r="32" spans="1:83" ht="16.5" customHeight="1">
      <c r="A32" s="29" t="s">
        <v>110</v>
      </c>
      <c r="B32" s="34" t="s">
        <v>84</v>
      </c>
      <c r="C32" s="40">
        <v>70221</v>
      </c>
      <c r="D32" s="40">
        <v>55376</v>
      </c>
      <c r="E32" s="40">
        <v>47602</v>
      </c>
      <c r="F32" s="40">
        <v>7774</v>
      </c>
      <c r="G32" s="40">
        <v>3720</v>
      </c>
      <c r="H32" s="40">
        <v>11125</v>
      </c>
      <c r="I32" s="40">
        <v>7713</v>
      </c>
      <c r="J32" s="40">
        <v>-2717</v>
      </c>
      <c r="K32" s="41">
        <v>6129</v>
      </c>
      <c r="M32" s="29" t="s">
        <v>110</v>
      </c>
      <c r="N32" s="34" t="s">
        <v>84</v>
      </c>
      <c r="O32" s="56" t="str">
        <f t="shared" si="0"/>
        <v>-</v>
      </c>
      <c r="P32" s="56" t="str">
        <f t="shared" si="1"/>
        <v>-</v>
      </c>
      <c r="Q32" s="56" t="str">
        <f t="shared" si="2"/>
        <v>-</v>
      </c>
      <c r="R32" s="56" t="str">
        <f t="shared" si="3"/>
        <v>-</v>
      </c>
      <c r="S32" s="56" t="str">
        <f t="shared" si="4"/>
        <v>-</v>
      </c>
      <c r="T32" s="56" t="str">
        <f t="shared" si="5"/>
        <v>-</v>
      </c>
      <c r="U32" s="56" t="str">
        <f t="shared" si="6"/>
        <v>-</v>
      </c>
      <c r="V32" s="56" t="str">
        <f t="shared" si="7"/>
        <v>-</v>
      </c>
      <c r="W32" s="59" t="str">
        <f t="shared" si="8"/>
        <v>-</v>
      </c>
      <c r="X32" s="58"/>
      <c r="Y32" s="29" t="s">
        <v>110</v>
      </c>
      <c r="Z32" s="34" t="s">
        <v>84</v>
      </c>
      <c r="AA32" s="66">
        <f t="shared" si="12"/>
        <v>100</v>
      </c>
      <c r="AB32" s="66">
        <f t="shared" si="13"/>
        <v>78.900000000000006</v>
      </c>
      <c r="AC32" s="66">
        <f t="shared" si="14"/>
        <v>67.8</v>
      </c>
      <c r="AD32" s="66">
        <f t="shared" si="15"/>
        <v>11.1</v>
      </c>
      <c r="AE32" s="66">
        <f t="shared" si="16"/>
        <v>5.3</v>
      </c>
      <c r="AF32" s="66">
        <f t="shared" si="17"/>
        <v>15.8</v>
      </c>
      <c r="AG32" s="66">
        <f t="shared" si="18"/>
        <v>11</v>
      </c>
      <c r="AH32" s="66">
        <f t="shared" si="19"/>
        <v>-3.9</v>
      </c>
      <c r="AI32" s="67">
        <f t="shared" si="20"/>
        <v>8.6999999999999993</v>
      </c>
      <c r="AJ32" s="40"/>
      <c r="AK32" s="29" t="s">
        <v>110</v>
      </c>
      <c r="AL32" s="34" t="s">
        <v>84</v>
      </c>
      <c r="AM32" s="66">
        <f t="shared" si="21"/>
        <v>2.5</v>
      </c>
      <c r="AN32" s="66">
        <f t="shared" si="22"/>
        <v>2.8</v>
      </c>
      <c r="AO32" s="66">
        <f t="shared" si="23"/>
        <v>2.8</v>
      </c>
      <c r="AP32" s="66">
        <f t="shared" si="24"/>
        <v>2.7</v>
      </c>
      <c r="AQ32" s="66">
        <f t="shared" si="25"/>
        <v>1.6</v>
      </c>
      <c r="AR32" s="66">
        <f t="shared" si="26"/>
        <v>1.8</v>
      </c>
      <c r="AS32" s="66">
        <f t="shared" si="27"/>
        <v>2.2999999999999998</v>
      </c>
      <c r="AT32" s="66">
        <f t="shared" si="28"/>
        <v>-20.9</v>
      </c>
      <c r="AU32" s="67">
        <f t="shared" si="29"/>
        <v>2.2000000000000002</v>
      </c>
      <c r="AV32" s="40"/>
      <c r="AW32" s="29" t="s">
        <v>110</v>
      </c>
      <c r="AX32" s="34" t="s">
        <v>84</v>
      </c>
      <c r="AY32" s="66" t="str">
        <f t="shared" si="30"/>
        <v>-</v>
      </c>
      <c r="AZ32" s="66" t="str">
        <f t="shared" si="31"/>
        <v>-</v>
      </c>
      <c r="BA32" s="66" t="str">
        <f t="shared" si="32"/>
        <v>-</v>
      </c>
      <c r="BB32" s="66" t="str">
        <f t="shared" si="33"/>
        <v>-</v>
      </c>
      <c r="BC32" s="66" t="str">
        <f t="shared" si="34"/>
        <v>-</v>
      </c>
      <c r="BD32" s="66" t="str">
        <f t="shared" si="35"/>
        <v>-</v>
      </c>
      <c r="BE32" s="66" t="str">
        <f t="shared" si="36"/>
        <v>-</v>
      </c>
      <c r="BF32" s="66" t="str">
        <f t="shared" si="37"/>
        <v>-</v>
      </c>
      <c r="BG32" s="67" t="str">
        <f t="shared" si="38"/>
        <v>-</v>
      </c>
      <c r="BH32" s="40"/>
      <c r="BI32" s="29" t="s">
        <v>110</v>
      </c>
      <c r="BJ32" s="34" t="s">
        <v>84</v>
      </c>
      <c r="BK32" s="66" t="str">
        <f t="shared" si="39"/>
        <v>-</v>
      </c>
      <c r="BL32" s="66" t="str">
        <f t="shared" si="40"/>
        <v>-</v>
      </c>
      <c r="BM32" s="66" t="str">
        <f t="shared" si="41"/>
        <v>-</v>
      </c>
      <c r="BN32" s="66" t="str">
        <f t="shared" si="42"/>
        <v>-</v>
      </c>
      <c r="BO32" s="66" t="str">
        <f t="shared" si="43"/>
        <v>-</v>
      </c>
      <c r="BP32" s="66" t="str">
        <f t="shared" si="44"/>
        <v>-</v>
      </c>
      <c r="BQ32" s="66" t="str">
        <f t="shared" si="45"/>
        <v>-</v>
      </c>
      <c r="BR32" s="66" t="str">
        <f t="shared" si="46"/>
        <v>-</v>
      </c>
      <c r="BS32" s="67" t="str">
        <f t="shared" si="47"/>
        <v>-</v>
      </c>
      <c r="BT32" s="40"/>
      <c r="BU32" s="29" t="s">
        <v>110</v>
      </c>
      <c r="BV32" s="34" t="s">
        <v>84</v>
      </c>
      <c r="BW32" s="40"/>
      <c r="BX32" s="40"/>
      <c r="BY32" s="40"/>
      <c r="BZ32" s="40"/>
      <c r="CA32" s="40"/>
      <c r="CB32" s="40"/>
      <c r="CC32" s="40"/>
      <c r="CD32" s="40"/>
      <c r="CE32" s="41"/>
    </row>
    <row r="33" spans="1:83" ht="16.5" customHeight="1">
      <c r="A33" s="31" t="s">
        <v>111</v>
      </c>
      <c r="B33" s="33" t="s">
        <v>85</v>
      </c>
      <c r="C33" s="42">
        <v>32487</v>
      </c>
      <c r="D33" s="42">
        <v>24369</v>
      </c>
      <c r="E33" s="42">
        <v>20898</v>
      </c>
      <c r="F33" s="42">
        <v>3471</v>
      </c>
      <c r="G33" s="42">
        <v>1569</v>
      </c>
      <c r="H33" s="42">
        <v>6549</v>
      </c>
      <c r="I33" s="42">
        <v>3216</v>
      </c>
      <c r="J33" s="42">
        <v>62</v>
      </c>
      <c r="K33" s="43">
        <v>3271</v>
      </c>
      <c r="M33" s="31" t="s">
        <v>111</v>
      </c>
      <c r="N33" s="33" t="s">
        <v>85</v>
      </c>
      <c r="O33" s="60" t="str">
        <f t="shared" si="0"/>
        <v>-</v>
      </c>
      <c r="P33" s="60" t="str">
        <f t="shared" si="1"/>
        <v>-</v>
      </c>
      <c r="Q33" s="60" t="str">
        <f t="shared" si="2"/>
        <v>-</v>
      </c>
      <c r="R33" s="60" t="str">
        <f t="shared" si="3"/>
        <v>-</v>
      </c>
      <c r="S33" s="60" t="str">
        <f t="shared" si="4"/>
        <v>-</v>
      </c>
      <c r="T33" s="60" t="str">
        <f t="shared" si="5"/>
        <v>-</v>
      </c>
      <c r="U33" s="60" t="str">
        <f t="shared" si="6"/>
        <v>-</v>
      </c>
      <c r="V33" s="60" t="str">
        <f t="shared" si="7"/>
        <v>-</v>
      </c>
      <c r="W33" s="61" t="str">
        <f t="shared" si="8"/>
        <v>-</v>
      </c>
      <c r="X33" s="58"/>
      <c r="Y33" s="31" t="s">
        <v>111</v>
      </c>
      <c r="Z33" s="33" t="s">
        <v>85</v>
      </c>
      <c r="AA33" s="68">
        <f t="shared" si="12"/>
        <v>100</v>
      </c>
      <c r="AB33" s="68">
        <f t="shared" si="13"/>
        <v>75</v>
      </c>
      <c r="AC33" s="68">
        <f t="shared" si="14"/>
        <v>64.3</v>
      </c>
      <c r="AD33" s="68">
        <f t="shared" si="15"/>
        <v>10.7</v>
      </c>
      <c r="AE33" s="68">
        <f t="shared" si="16"/>
        <v>4.8</v>
      </c>
      <c r="AF33" s="68">
        <f t="shared" si="17"/>
        <v>20.2</v>
      </c>
      <c r="AG33" s="68">
        <f t="shared" si="18"/>
        <v>9.9</v>
      </c>
      <c r="AH33" s="68">
        <f t="shared" si="19"/>
        <v>0.2</v>
      </c>
      <c r="AI33" s="69">
        <f t="shared" si="20"/>
        <v>10.1</v>
      </c>
      <c r="AJ33" s="40"/>
      <c r="AK33" s="31" t="s">
        <v>111</v>
      </c>
      <c r="AL33" s="33" t="s">
        <v>85</v>
      </c>
      <c r="AM33" s="68">
        <f t="shared" si="21"/>
        <v>1.1000000000000001</v>
      </c>
      <c r="AN33" s="68">
        <f t="shared" si="22"/>
        <v>1.2</v>
      </c>
      <c r="AO33" s="68">
        <f t="shared" si="23"/>
        <v>1.2</v>
      </c>
      <c r="AP33" s="68">
        <f t="shared" si="24"/>
        <v>1.2</v>
      </c>
      <c r="AQ33" s="68">
        <f t="shared" si="25"/>
        <v>0.7</v>
      </c>
      <c r="AR33" s="68">
        <f t="shared" si="26"/>
        <v>1.1000000000000001</v>
      </c>
      <c r="AS33" s="68">
        <f t="shared" si="27"/>
        <v>1</v>
      </c>
      <c r="AT33" s="68">
        <f t="shared" si="28"/>
        <v>0.5</v>
      </c>
      <c r="AU33" s="69">
        <f t="shared" si="29"/>
        <v>1.2</v>
      </c>
      <c r="AV33" s="40"/>
      <c r="AW33" s="31" t="s">
        <v>111</v>
      </c>
      <c r="AX33" s="33" t="s">
        <v>85</v>
      </c>
      <c r="AY33" s="68" t="str">
        <f t="shared" si="30"/>
        <v>-</v>
      </c>
      <c r="AZ33" s="68" t="str">
        <f t="shared" si="31"/>
        <v>-</v>
      </c>
      <c r="BA33" s="68" t="str">
        <f t="shared" si="32"/>
        <v>-</v>
      </c>
      <c r="BB33" s="68" t="str">
        <f t="shared" si="33"/>
        <v>-</v>
      </c>
      <c r="BC33" s="68" t="str">
        <f t="shared" si="34"/>
        <v>-</v>
      </c>
      <c r="BD33" s="68" t="str">
        <f t="shared" si="35"/>
        <v>-</v>
      </c>
      <c r="BE33" s="68" t="str">
        <f t="shared" si="36"/>
        <v>-</v>
      </c>
      <c r="BF33" s="68" t="str">
        <f t="shared" si="37"/>
        <v>-</v>
      </c>
      <c r="BG33" s="69" t="str">
        <f t="shared" si="38"/>
        <v>-</v>
      </c>
      <c r="BH33" s="40"/>
      <c r="BI33" s="31" t="s">
        <v>111</v>
      </c>
      <c r="BJ33" s="33" t="s">
        <v>85</v>
      </c>
      <c r="BK33" s="68" t="str">
        <f t="shared" si="39"/>
        <v>-</v>
      </c>
      <c r="BL33" s="68" t="str">
        <f t="shared" si="40"/>
        <v>-</v>
      </c>
      <c r="BM33" s="68" t="str">
        <f t="shared" si="41"/>
        <v>-</v>
      </c>
      <c r="BN33" s="68" t="str">
        <f t="shared" si="42"/>
        <v>-</v>
      </c>
      <c r="BO33" s="68" t="str">
        <f t="shared" si="43"/>
        <v>-</v>
      </c>
      <c r="BP33" s="68" t="str">
        <f t="shared" si="44"/>
        <v>-</v>
      </c>
      <c r="BQ33" s="68" t="str">
        <f t="shared" si="45"/>
        <v>-</v>
      </c>
      <c r="BR33" s="68" t="str">
        <f t="shared" si="46"/>
        <v>-</v>
      </c>
      <c r="BS33" s="69" t="str">
        <f t="shared" si="47"/>
        <v>-</v>
      </c>
      <c r="BT33" s="40"/>
      <c r="BU33" s="31" t="s">
        <v>111</v>
      </c>
      <c r="BV33" s="33" t="s">
        <v>85</v>
      </c>
      <c r="BW33" s="42"/>
      <c r="BX33" s="42"/>
      <c r="BY33" s="42"/>
      <c r="BZ33" s="42"/>
      <c r="CA33" s="42"/>
      <c r="CB33" s="42"/>
      <c r="CC33" s="42"/>
      <c r="CD33" s="42"/>
      <c r="CE33" s="43"/>
    </row>
    <row r="34" spans="1:83" ht="16.5" customHeight="1">
      <c r="A34" s="29" t="s">
        <v>112</v>
      </c>
      <c r="B34" s="34" t="s">
        <v>86</v>
      </c>
      <c r="C34" s="40">
        <v>74217</v>
      </c>
      <c r="D34" s="40">
        <v>56158</v>
      </c>
      <c r="E34" s="40">
        <v>48167</v>
      </c>
      <c r="F34" s="40">
        <v>7991</v>
      </c>
      <c r="G34" s="40">
        <v>3905</v>
      </c>
      <c r="H34" s="40">
        <v>14154</v>
      </c>
      <c r="I34" s="40">
        <v>7482</v>
      </c>
      <c r="J34" s="40">
        <v>1456</v>
      </c>
      <c r="K34" s="41">
        <v>5216</v>
      </c>
      <c r="M34" s="29" t="s">
        <v>112</v>
      </c>
      <c r="N34" s="34" t="s">
        <v>86</v>
      </c>
      <c r="O34" s="56" t="str">
        <f t="shared" si="0"/>
        <v>-</v>
      </c>
      <c r="P34" s="56" t="str">
        <f t="shared" si="1"/>
        <v>-</v>
      </c>
      <c r="Q34" s="56" t="str">
        <f t="shared" si="2"/>
        <v>-</v>
      </c>
      <c r="R34" s="56" t="str">
        <f t="shared" si="3"/>
        <v>-</v>
      </c>
      <c r="S34" s="56" t="str">
        <f t="shared" si="4"/>
        <v>-</v>
      </c>
      <c r="T34" s="56" t="str">
        <f t="shared" si="5"/>
        <v>-</v>
      </c>
      <c r="U34" s="56" t="str">
        <f t="shared" si="6"/>
        <v>-</v>
      </c>
      <c r="V34" s="56" t="str">
        <f t="shared" si="7"/>
        <v>-</v>
      </c>
      <c r="W34" s="59" t="str">
        <f t="shared" si="8"/>
        <v>-</v>
      </c>
      <c r="X34" s="58"/>
      <c r="Y34" s="29" t="s">
        <v>112</v>
      </c>
      <c r="Z34" s="34" t="s">
        <v>86</v>
      </c>
      <c r="AA34" s="66">
        <f t="shared" si="12"/>
        <v>100</v>
      </c>
      <c r="AB34" s="66">
        <f t="shared" si="13"/>
        <v>75.7</v>
      </c>
      <c r="AC34" s="66">
        <f t="shared" si="14"/>
        <v>64.900000000000006</v>
      </c>
      <c r="AD34" s="66">
        <f t="shared" si="15"/>
        <v>10.8</v>
      </c>
      <c r="AE34" s="66">
        <f t="shared" si="16"/>
        <v>5.3</v>
      </c>
      <c r="AF34" s="66">
        <f t="shared" si="17"/>
        <v>19.100000000000001</v>
      </c>
      <c r="AG34" s="66">
        <f t="shared" si="18"/>
        <v>10.1</v>
      </c>
      <c r="AH34" s="66">
        <f t="shared" si="19"/>
        <v>2</v>
      </c>
      <c r="AI34" s="67">
        <f t="shared" si="20"/>
        <v>7</v>
      </c>
      <c r="AJ34" s="40"/>
      <c r="AK34" s="29" t="s">
        <v>112</v>
      </c>
      <c r="AL34" s="34" t="s">
        <v>86</v>
      </c>
      <c r="AM34" s="66">
        <f t="shared" si="21"/>
        <v>2.6</v>
      </c>
      <c r="AN34" s="66">
        <f t="shared" si="22"/>
        <v>2.8</v>
      </c>
      <c r="AO34" s="66">
        <f t="shared" si="23"/>
        <v>2.8</v>
      </c>
      <c r="AP34" s="66">
        <f t="shared" si="24"/>
        <v>2.8</v>
      </c>
      <c r="AQ34" s="66">
        <f t="shared" si="25"/>
        <v>1.7</v>
      </c>
      <c r="AR34" s="66">
        <f t="shared" si="26"/>
        <v>2.2999999999999998</v>
      </c>
      <c r="AS34" s="66">
        <f t="shared" si="27"/>
        <v>2.2000000000000002</v>
      </c>
      <c r="AT34" s="66">
        <f t="shared" si="28"/>
        <v>11.2</v>
      </c>
      <c r="AU34" s="67">
        <f t="shared" si="29"/>
        <v>1.9</v>
      </c>
      <c r="AV34" s="40"/>
      <c r="AW34" s="29" t="s">
        <v>112</v>
      </c>
      <c r="AX34" s="34" t="s">
        <v>86</v>
      </c>
      <c r="AY34" s="66" t="str">
        <f t="shared" si="30"/>
        <v>-</v>
      </c>
      <c r="AZ34" s="66" t="str">
        <f t="shared" si="31"/>
        <v>-</v>
      </c>
      <c r="BA34" s="66" t="str">
        <f t="shared" si="32"/>
        <v>-</v>
      </c>
      <c r="BB34" s="66" t="str">
        <f t="shared" si="33"/>
        <v>-</v>
      </c>
      <c r="BC34" s="66" t="str">
        <f t="shared" si="34"/>
        <v>-</v>
      </c>
      <c r="BD34" s="66" t="str">
        <f t="shared" si="35"/>
        <v>-</v>
      </c>
      <c r="BE34" s="66" t="str">
        <f t="shared" si="36"/>
        <v>-</v>
      </c>
      <c r="BF34" s="66" t="str">
        <f t="shared" si="37"/>
        <v>-</v>
      </c>
      <c r="BG34" s="67" t="str">
        <f t="shared" si="38"/>
        <v>-</v>
      </c>
      <c r="BH34" s="40"/>
      <c r="BI34" s="29" t="s">
        <v>112</v>
      </c>
      <c r="BJ34" s="34" t="s">
        <v>86</v>
      </c>
      <c r="BK34" s="66" t="str">
        <f t="shared" si="39"/>
        <v>-</v>
      </c>
      <c r="BL34" s="66" t="str">
        <f t="shared" si="40"/>
        <v>-</v>
      </c>
      <c r="BM34" s="66" t="str">
        <f t="shared" si="41"/>
        <v>-</v>
      </c>
      <c r="BN34" s="66" t="str">
        <f t="shared" si="42"/>
        <v>-</v>
      </c>
      <c r="BO34" s="66" t="str">
        <f t="shared" si="43"/>
        <v>-</v>
      </c>
      <c r="BP34" s="66" t="str">
        <f t="shared" si="44"/>
        <v>-</v>
      </c>
      <c r="BQ34" s="66" t="str">
        <f t="shared" si="45"/>
        <v>-</v>
      </c>
      <c r="BR34" s="66" t="str">
        <f t="shared" si="46"/>
        <v>-</v>
      </c>
      <c r="BS34" s="67" t="str">
        <f t="shared" si="47"/>
        <v>-</v>
      </c>
      <c r="BT34" s="40"/>
      <c r="BU34" s="29" t="s">
        <v>112</v>
      </c>
      <c r="BV34" s="34" t="s">
        <v>86</v>
      </c>
      <c r="BW34" s="40"/>
      <c r="BX34" s="40"/>
      <c r="BY34" s="40"/>
      <c r="BZ34" s="40"/>
      <c r="CA34" s="40"/>
      <c r="CB34" s="40"/>
      <c r="CC34" s="40"/>
      <c r="CD34" s="40"/>
      <c r="CE34" s="41"/>
    </row>
    <row r="35" spans="1:83" ht="16.5" customHeight="1">
      <c r="A35" s="29" t="s">
        <v>113</v>
      </c>
      <c r="B35" s="34" t="s">
        <v>87</v>
      </c>
      <c r="C35" s="40">
        <v>2016</v>
      </c>
      <c r="D35" s="40">
        <v>1575</v>
      </c>
      <c r="E35" s="40">
        <v>1319</v>
      </c>
      <c r="F35" s="40">
        <v>256</v>
      </c>
      <c r="G35" s="40">
        <v>119</v>
      </c>
      <c r="H35" s="40">
        <v>322</v>
      </c>
      <c r="I35" s="40">
        <v>201</v>
      </c>
      <c r="J35" s="40">
        <v>-19</v>
      </c>
      <c r="K35" s="41">
        <v>140</v>
      </c>
      <c r="M35" s="29" t="s">
        <v>113</v>
      </c>
      <c r="N35" s="34" t="s">
        <v>87</v>
      </c>
      <c r="O35" s="56" t="str">
        <f t="shared" si="0"/>
        <v>-</v>
      </c>
      <c r="P35" s="56" t="str">
        <f t="shared" si="1"/>
        <v>-</v>
      </c>
      <c r="Q35" s="56" t="str">
        <f t="shared" si="2"/>
        <v>-</v>
      </c>
      <c r="R35" s="56" t="str">
        <f t="shared" si="3"/>
        <v>-</v>
      </c>
      <c r="S35" s="56" t="str">
        <f t="shared" si="4"/>
        <v>-</v>
      </c>
      <c r="T35" s="56" t="str">
        <f t="shared" si="5"/>
        <v>-</v>
      </c>
      <c r="U35" s="56" t="str">
        <f t="shared" si="6"/>
        <v>-</v>
      </c>
      <c r="V35" s="56" t="str">
        <f t="shared" si="7"/>
        <v>-</v>
      </c>
      <c r="W35" s="59" t="str">
        <f t="shared" si="8"/>
        <v>-</v>
      </c>
      <c r="X35" s="58"/>
      <c r="Y35" s="29" t="s">
        <v>113</v>
      </c>
      <c r="Z35" s="34" t="s">
        <v>87</v>
      </c>
      <c r="AA35" s="66">
        <f t="shared" si="12"/>
        <v>100</v>
      </c>
      <c r="AB35" s="66">
        <f t="shared" si="13"/>
        <v>78.099999999999994</v>
      </c>
      <c r="AC35" s="66">
        <f t="shared" si="14"/>
        <v>65.400000000000006</v>
      </c>
      <c r="AD35" s="66">
        <f t="shared" si="15"/>
        <v>12.7</v>
      </c>
      <c r="AE35" s="66">
        <f t="shared" si="16"/>
        <v>5.9</v>
      </c>
      <c r="AF35" s="66">
        <f t="shared" si="17"/>
        <v>16</v>
      </c>
      <c r="AG35" s="66">
        <f t="shared" si="18"/>
        <v>10</v>
      </c>
      <c r="AH35" s="66">
        <f t="shared" si="19"/>
        <v>-0.9</v>
      </c>
      <c r="AI35" s="67">
        <f t="shared" si="20"/>
        <v>6.9</v>
      </c>
      <c r="AJ35" s="40"/>
      <c r="AK35" s="29" t="s">
        <v>113</v>
      </c>
      <c r="AL35" s="34" t="s">
        <v>87</v>
      </c>
      <c r="AM35" s="66">
        <f t="shared" si="21"/>
        <v>0.1</v>
      </c>
      <c r="AN35" s="66">
        <f t="shared" si="22"/>
        <v>0.1</v>
      </c>
      <c r="AO35" s="66">
        <f t="shared" si="23"/>
        <v>0.1</v>
      </c>
      <c r="AP35" s="66">
        <f t="shared" si="24"/>
        <v>0.1</v>
      </c>
      <c r="AQ35" s="66">
        <f t="shared" si="25"/>
        <v>0.1</v>
      </c>
      <c r="AR35" s="66">
        <f t="shared" si="26"/>
        <v>0.1</v>
      </c>
      <c r="AS35" s="66">
        <f t="shared" si="27"/>
        <v>0.1</v>
      </c>
      <c r="AT35" s="66">
        <f t="shared" si="28"/>
        <v>-0.1</v>
      </c>
      <c r="AU35" s="67">
        <f t="shared" si="29"/>
        <v>0.1</v>
      </c>
      <c r="AV35" s="40"/>
      <c r="AW35" s="29" t="s">
        <v>113</v>
      </c>
      <c r="AX35" s="34" t="s">
        <v>87</v>
      </c>
      <c r="AY35" s="66" t="str">
        <f t="shared" si="30"/>
        <v>-</v>
      </c>
      <c r="AZ35" s="66" t="str">
        <f t="shared" si="31"/>
        <v>-</v>
      </c>
      <c r="BA35" s="66" t="str">
        <f t="shared" si="32"/>
        <v>-</v>
      </c>
      <c r="BB35" s="66" t="str">
        <f t="shared" si="33"/>
        <v>-</v>
      </c>
      <c r="BC35" s="66" t="str">
        <f t="shared" si="34"/>
        <v>-</v>
      </c>
      <c r="BD35" s="66" t="str">
        <f t="shared" si="35"/>
        <v>-</v>
      </c>
      <c r="BE35" s="66" t="str">
        <f t="shared" si="36"/>
        <v>-</v>
      </c>
      <c r="BF35" s="66" t="str">
        <f t="shared" si="37"/>
        <v>-</v>
      </c>
      <c r="BG35" s="67" t="str">
        <f t="shared" si="38"/>
        <v>-</v>
      </c>
      <c r="BH35" s="40"/>
      <c r="BI35" s="29" t="s">
        <v>113</v>
      </c>
      <c r="BJ35" s="34" t="s">
        <v>87</v>
      </c>
      <c r="BK35" s="66" t="str">
        <f t="shared" si="39"/>
        <v>-</v>
      </c>
      <c r="BL35" s="66" t="str">
        <f t="shared" si="40"/>
        <v>-</v>
      </c>
      <c r="BM35" s="66" t="str">
        <f t="shared" si="41"/>
        <v>-</v>
      </c>
      <c r="BN35" s="66" t="str">
        <f t="shared" si="42"/>
        <v>-</v>
      </c>
      <c r="BO35" s="66" t="str">
        <f t="shared" si="43"/>
        <v>-</v>
      </c>
      <c r="BP35" s="66" t="str">
        <f t="shared" si="44"/>
        <v>-</v>
      </c>
      <c r="BQ35" s="66" t="str">
        <f t="shared" si="45"/>
        <v>-</v>
      </c>
      <c r="BR35" s="66" t="str">
        <f t="shared" si="46"/>
        <v>-</v>
      </c>
      <c r="BS35" s="67" t="str">
        <f t="shared" si="47"/>
        <v>-</v>
      </c>
      <c r="BT35" s="40"/>
      <c r="BU35" s="29" t="s">
        <v>113</v>
      </c>
      <c r="BV35" s="34" t="s">
        <v>87</v>
      </c>
      <c r="BW35" s="40"/>
      <c r="BX35" s="40"/>
      <c r="BY35" s="40"/>
      <c r="BZ35" s="40"/>
      <c r="CA35" s="40"/>
      <c r="CB35" s="40"/>
      <c r="CC35" s="40"/>
      <c r="CD35" s="40"/>
      <c r="CE35" s="41"/>
    </row>
    <row r="36" spans="1:83" ht="16.5" customHeight="1">
      <c r="A36" s="29" t="s">
        <v>114</v>
      </c>
      <c r="B36" s="34" t="s">
        <v>88</v>
      </c>
      <c r="C36" s="40">
        <v>2011</v>
      </c>
      <c r="D36" s="40">
        <v>1357</v>
      </c>
      <c r="E36" s="40">
        <v>1138</v>
      </c>
      <c r="F36" s="40">
        <v>219</v>
      </c>
      <c r="G36" s="40">
        <v>93</v>
      </c>
      <c r="H36" s="40">
        <v>561</v>
      </c>
      <c r="I36" s="40">
        <v>141</v>
      </c>
      <c r="J36" s="40">
        <v>130</v>
      </c>
      <c r="K36" s="41">
        <v>290</v>
      </c>
      <c r="M36" s="29" t="s">
        <v>114</v>
      </c>
      <c r="N36" s="34" t="s">
        <v>88</v>
      </c>
      <c r="O36" s="56" t="str">
        <f t="shared" si="0"/>
        <v>-</v>
      </c>
      <c r="P36" s="56" t="str">
        <f t="shared" si="1"/>
        <v>-</v>
      </c>
      <c r="Q36" s="56" t="str">
        <f t="shared" si="2"/>
        <v>-</v>
      </c>
      <c r="R36" s="56" t="str">
        <f t="shared" si="3"/>
        <v>-</v>
      </c>
      <c r="S36" s="56" t="str">
        <f t="shared" si="4"/>
        <v>-</v>
      </c>
      <c r="T36" s="56" t="str">
        <f t="shared" si="5"/>
        <v>-</v>
      </c>
      <c r="U36" s="56" t="str">
        <f t="shared" si="6"/>
        <v>-</v>
      </c>
      <c r="V36" s="56" t="str">
        <f t="shared" si="7"/>
        <v>-</v>
      </c>
      <c r="W36" s="59" t="str">
        <f t="shared" si="8"/>
        <v>-</v>
      </c>
      <c r="X36" s="58"/>
      <c r="Y36" s="29" t="s">
        <v>114</v>
      </c>
      <c r="Z36" s="34" t="s">
        <v>88</v>
      </c>
      <c r="AA36" s="66">
        <f t="shared" si="12"/>
        <v>100</v>
      </c>
      <c r="AB36" s="66">
        <f t="shared" si="13"/>
        <v>67.5</v>
      </c>
      <c r="AC36" s="66">
        <f t="shared" si="14"/>
        <v>56.6</v>
      </c>
      <c r="AD36" s="66">
        <f t="shared" si="15"/>
        <v>10.9</v>
      </c>
      <c r="AE36" s="66">
        <f t="shared" si="16"/>
        <v>4.5999999999999996</v>
      </c>
      <c r="AF36" s="66">
        <f t="shared" si="17"/>
        <v>27.9</v>
      </c>
      <c r="AG36" s="66">
        <f t="shared" si="18"/>
        <v>7</v>
      </c>
      <c r="AH36" s="66">
        <f t="shared" si="19"/>
        <v>6.5</v>
      </c>
      <c r="AI36" s="67">
        <f t="shared" si="20"/>
        <v>14.4</v>
      </c>
      <c r="AJ36" s="40"/>
      <c r="AK36" s="29" t="s">
        <v>114</v>
      </c>
      <c r="AL36" s="34" t="s">
        <v>88</v>
      </c>
      <c r="AM36" s="66">
        <f t="shared" si="21"/>
        <v>0.1</v>
      </c>
      <c r="AN36" s="66">
        <f t="shared" si="22"/>
        <v>0.1</v>
      </c>
      <c r="AO36" s="66">
        <f t="shared" si="23"/>
        <v>0.1</v>
      </c>
      <c r="AP36" s="66">
        <f t="shared" si="24"/>
        <v>0.1</v>
      </c>
      <c r="AQ36" s="66">
        <f t="shared" si="25"/>
        <v>0</v>
      </c>
      <c r="AR36" s="66">
        <f t="shared" si="26"/>
        <v>0.1</v>
      </c>
      <c r="AS36" s="66">
        <f t="shared" si="27"/>
        <v>0</v>
      </c>
      <c r="AT36" s="66">
        <f t="shared" si="28"/>
        <v>1</v>
      </c>
      <c r="AU36" s="67">
        <f t="shared" si="29"/>
        <v>0.1</v>
      </c>
      <c r="AV36" s="40"/>
      <c r="AW36" s="29" t="s">
        <v>114</v>
      </c>
      <c r="AX36" s="34" t="s">
        <v>88</v>
      </c>
      <c r="AY36" s="66" t="str">
        <f t="shared" si="30"/>
        <v>-</v>
      </c>
      <c r="AZ36" s="66" t="str">
        <f t="shared" si="31"/>
        <v>-</v>
      </c>
      <c r="BA36" s="66" t="str">
        <f t="shared" si="32"/>
        <v>-</v>
      </c>
      <c r="BB36" s="66" t="str">
        <f t="shared" si="33"/>
        <v>-</v>
      </c>
      <c r="BC36" s="66" t="str">
        <f t="shared" si="34"/>
        <v>-</v>
      </c>
      <c r="BD36" s="66" t="str">
        <f t="shared" si="35"/>
        <v>-</v>
      </c>
      <c r="BE36" s="66" t="str">
        <f t="shared" si="36"/>
        <v>-</v>
      </c>
      <c r="BF36" s="66" t="str">
        <f t="shared" si="37"/>
        <v>-</v>
      </c>
      <c r="BG36" s="67" t="str">
        <f t="shared" si="38"/>
        <v>-</v>
      </c>
      <c r="BH36" s="40"/>
      <c r="BI36" s="29" t="s">
        <v>114</v>
      </c>
      <c r="BJ36" s="34" t="s">
        <v>88</v>
      </c>
      <c r="BK36" s="66" t="str">
        <f t="shared" si="39"/>
        <v>-</v>
      </c>
      <c r="BL36" s="66" t="str">
        <f t="shared" si="40"/>
        <v>-</v>
      </c>
      <c r="BM36" s="66" t="str">
        <f t="shared" si="41"/>
        <v>-</v>
      </c>
      <c r="BN36" s="66" t="str">
        <f t="shared" si="42"/>
        <v>-</v>
      </c>
      <c r="BO36" s="66" t="str">
        <f t="shared" si="43"/>
        <v>-</v>
      </c>
      <c r="BP36" s="66" t="str">
        <f t="shared" si="44"/>
        <v>-</v>
      </c>
      <c r="BQ36" s="66" t="str">
        <f t="shared" si="45"/>
        <v>-</v>
      </c>
      <c r="BR36" s="66" t="str">
        <f t="shared" si="46"/>
        <v>-</v>
      </c>
      <c r="BS36" s="67" t="str">
        <f t="shared" si="47"/>
        <v>-</v>
      </c>
      <c r="BT36" s="40"/>
      <c r="BU36" s="29" t="s">
        <v>114</v>
      </c>
      <c r="BV36" s="34" t="s">
        <v>88</v>
      </c>
      <c r="BW36" s="40"/>
      <c r="BX36" s="40"/>
      <c r="BY36" s="40"/>
      <c r="BZ36" s="40"/>
      <c r="CA36" s="40"/>
      <c r="CB36" s="40"/>
      <c r="CC36" s="40"/>
      <c r="CD36" s="40"/>
      <c r="CE36" s="41"/>
    </row>
    <row r="37" spans="1:83" ht="16.5" customHeight="1">
      <c r="A37" s="29" t="s">
        <v>115</v>
      </c>
      <c r="B37" s="34" t="s">
        <v>89</v>
      </c>
      <c r="C37" s="40">
        <v>1718</v>
      </c>
      <c r="D37" s="40">
        <v>1294</v>
      </c>
      <c r="E37" s="40">
        <v>1088</v>
      </c>
      <c r="F37" s="40">
        <v>206</v>
      </c>
      <c r="G37" s="40">
        <v>82</v>
      </c>
      <c r="H37" s="40">
        <v>342</v>
      </c>
      <c r="I37" s="40">
        <v>193</v>
      </c>
      <c r="J37" s="40">
        <v>-21</v>
      </c>
      <c r="K37" s="41">
        <v>170</v>
      </c>
      <c r="M37" s="29" t="s">
        <v>115</v>
      </c>
      <c r="N37" s="34" t="s">
        <v>89</v>
      </c>
      <c r="O37" s="56" t="str">
        <f t="shared" si="0"/>
        <v>-</v>
      </c>
      <c r="P37" s="56" t="str">
        <f t="shared" si="1"/>
        <v>-</v>
      </c>
      <c r="Q37" s="56" t="str">
        <f t="shared" si="2"/>
        <v>-</v>
      </c>
      <c r="R37" s="56" t="str">
        <f t="shared" si="3"/>
        <v>-</v>
      </c>
      <c r="S37" s="56" t="str">
        <f t="shared" si="4"/>
        <v>-</v>
      </c>
      <c r="T37" s="56" t="str">
        <f t="shared" si="5"/>
        <v>-</v>
      </c>
      <c r="U37" s="56" t="str">
        <f t="shared" si="6"/>
        <v>-</v>
      </c>
      <c r="V37" s="56" t="str">
        <f t="shared" si="7"/>
        <v>-</v>
      </c>
      <c r="W37" s="59" t="str">
        <f t="shared" si="8"/>
        <v>-</v>
      </c>
      <c r="X37" s="58"/>
      <c r="Y37" s="29" t="s">
        <v>115</v>
      </c>
      <c r="Z37" s="34" t="s">
        <v>89</v>
      </c>
      <c r="AA37" s="66">
        <f t="shared" si="12"/>
        <v>100</v>
      </c>
      <c r="AB37" s="66">
        <f t="shared" si="13"/>
        <v>75.3</v>
      </c>
      <c r="AC37" s="66">
        <f t="shared" si="14"/>
        <v>63.3</v>
      </c>
      <c r="AD37" s="66">
        <f t="shared" si="15"/>
        <v>12</v>
      </c>
      <c r="AE37" s="66">
        <f t="shared" si="16"/>
        <v>4.8</v>
      </c>
      <c r="AF37" s="66">
        <f t="shared" si="17"/>
        <v>19.899999999999999</v>
      </c>
      <c r="AG37" s="66">
        <f t="shared" si="18"/>
        <v>11.2</v>
      </c>
      <c r="AH37" s="66">
        <f t="shared" si="19"/>
        <v>-1.2</v>
      </c>
      <c r="AI37" s="67">
        <f t="shared" si="20"/>
        <v>9.9</v>
      </c>
      <c r="AJ37" s="40"/>
      <c r="AK37" s="29" t="s">
        <v>115</v>
      </c>
      <c r="AL37" s="34" t="s">
        <v>89</v>
      </c>
      <c r="AM37" s="66">
        <f t="shared" si="21"/>
        <v>0.1</v>
      </c>
      <c r="AN37" s="66">
        <f t="shared" si="22"/>
        <v>0.1</v>
      </c>
      <c r="AO37" s="66">
        <f t="shared" si="23"/>
        <v>0.1</v>
      </c>
      <c r="AP37" s="66">
        <f t="shared" si="24"/>
        <v>0.1</v>
      </c>
      <c r="AQ37" s="66">
        <f t="shared" si="25"/>
        <v>0</v>
      </c>
      <c r="AR37" s="66">
        <f t="shared" si="26"/>
        <v>0.1</v>
      </c>
      <c r="AS37" s="66">
        <f t="shared" si="27"/>
        <v>0.1</v>
      </c>
      <c r="AT37" s="66">
        <f t="shared" si="28"/>
        <v>-0.2</v>
      </c>
      <c r="AU37" s="67">
        <f t="shared" si="29"/>
        <v>0.1</v>
      </c>
      <c r="AV37" s="40"/>
      <c r="AW37" s="29" t="s">
        <v>115</v>
      </c>
      <c r="AX37" s="34" t="s">
        <v>89</v>
      </c>
      <c r="AY37" s="66" t="str">
        <f t="shared" si="30"/>
        <v>-</v>
      </c>
      <c r="AZ37" s="66" t="str">
        <f t="shared" si="31"/>
        <v>-</v>
      </c>
      <c r="BA37" s="66" t="str">
        <f t="shared" si="32"/>
        <v>-</v>
      </c>
      <c r="BB37" s="66" t="str">
        <f t="shared" si="33"/>
        <v>-</v>
      </c>
      <c r="BC37" s="66" t="str">
        <f t="shared" si="34"/>
        <v>-</v>
      </c>
      <c r="BD37" s="66" t="str">
        <f t="shared" si="35"/>
        <v>-</v>
      </c>
      <c r="BE37" s="66" t="str">
        <f t="shared" si="36"/>
        <v>-</v>
      </c>
      <c r="BF37" s="66" t="str">
        <f t="shared" si="37"/>
        <v>-</v>
      </c>
      <c r="BG37" s="67" t="str">
        <f t="shared" si="38"/>
        <v>-</v>
      </c>
      <c r="BH37" s="40"/>
      <c r="BI37" s="29" t="s">
        <v>115</v>
      </c>
      <c r="BJ37" s="34" t="s">
        <v>89</v>
      </c>
      <c r="BK37" s="66" t="str">
        <f t="shared" si="39"/>
        <v>-</v>
      </c>
      <c r="BL37" s="66" t="str">
        <f t="shared" si="40"/>
        <v>-</v>
      </c>
      <c r="BM37" s="66" t="str">
        <f t="shared" si="41"/>
        <v>-</v>
      </c>
      <c r="BN37" s="66" t="str">
        <f t="shared" si="42"/>
        <v>-</v>
      </c>
      <c r="BO37" s="66" t="str">
        <f t="shared" si="43"/>
        <v>-</v>
      </c>
      <c r="BP37" s="66" t="str">
        <f t="shared" si="44"/>
        <v>-</v>
      </c>
      <c r="BQ37" s="66" t="str">
        <f t="shared" si="45"/>
        <v>-</v>
      </c>
      <c r="BR37" s="66" t="str">
        <f t="shared" si="46"/>
        <v>-</v>
      </c>
      <c r="BS37" s="67" t="str">
        <f t="shared" si="47"/>
        <v>-</v>
      </c>
      <c r="BT37" s="40"/>
      <c r="BU37" s="29" t="s">
        <v>115</v>
      </c>
      <c r="BV37" s="34" t="s">
        <v>89</v>
      </c>
      <c r="BW37" s="40"/>
      <c r="BX37" s="40"/>
      <c r="BY37" s="40"/>
      <c r="BZ37" s="40"/>
      <c r="CA37" s="40"/>
      <c r="CB37" s="40"/>
      <c r="CC37" s="40"/>
      <c r="CD37" s="40"/>
      <c r="CE37" s="41"/>
    </row>
    <row r="38" spans="1:83" ht="16.5" customHeight="1">
      <c r="A38" s="29" t="s">
        <v>116</v>
      </c>
      <c r="B38" s="34" t="s">
        <v>90</v>
      </c>
      <c r="C38" s="40">
        <v>1297</v>
      </c>
      <c r="D38" s="40">
        <v>947</v>
      </c>
      <c r="E38" s="40">
        <v>802</v>
      </c>
      <c r="F38" s="40">
        <v>145</v>
      </c>
      <c r="G38" s="40">
        <v>66</v>
      </c>
      <c r="H38" s="40">
        <v>284</v>
      </c>
      <c r="I38" s="40">
        <v>143</v>
      </c>
      <c r="J38" s="40">
        <v>67</v>
      </c>
      <c r="K38" s="41">
        <v>74</v>
      </c>
      <c r="M38" s="29" t="s">
        <v>116</v>
      </c>
      <c r="N38" s="34" t="s">
        <v>90</v>
      </c>
      <c r="O38" s="56" t="str">
        <f t="shared" si="0"/>
        <v>-</v>
      </c>
      <c r="P38" s="56" t="str">
        <f t="shared" si="1"/>
        <v>-</v>
      </c>
      <c r="Q38" s="56" t="str">
        <f t="shared" si="2"/>
        <v>-</v>
      </c>
      <c r="R38" s="56" t="str">
        <f t="shared" si="3"/>
        <v>-</v>
      </c>
      <c r="S38" s="56" t="str">
        <f t="shared" si="4"/>
        <v>-</v>
      </c>
      <c r="T38" s="56" t="str">
        <f t="shared" si="5"/>
        <v>-</v>
      </c>
      <c r="U38" s="56" t="str">
        <f t="shared" si="6"/>
        <v>-</v>
      </c>
      <c r="V38" s="56" t="str">
        <f t="shared" si="7"/>
        <v>-</v>
      </c>
      <c r="W38" s="59" t="str">
        <f t="shared" si="8"/>
        <v>-</v>
      </c>
      <c r="X38" s="58"/>
      <c r="Y38" s="29" t="s">
        <v>116</v>
      </c>
      <c r="Z38" s="34" t="s">
        <v>90</v>
      </c>
      <c r="AA38" s="66">
        <f t="shared" si="12"/>
        <v>100</v>
      </c>
      <c r="AB38" s="66">
        <f t="shared" si="13"/>
        <v>73</v>
      </c>
      <c r="AC38" s="66">
        <f t="shared" si="14"/>
        <v>61.8</v>
      </c>
      <c r="AD38" s="66">
        <f t="shared" si="15"/>
        <v>11.2</v>
      </c>
      <c r="AE38" s="66">
        <f t="shared" si="16"/>
        <v>5.0999999999999996</v>
      </c>
      <c r="AF38" s="66">
        <f t="shared" si="17"/>
        <v>21.9</v>
      </c>
      <c r="AG38" s="66">
        <f t="shared" si="18"/>
        <v>11</v>
      </c>
      <c r="AH38" s="66">
        <f t="shared" si="19"/>
        <v>5.2</v>
      </c>
      <c r="AI38" s="67">
        <f t="shared" si="20"/>
        <v>5.7</v>
      </c>
      <c r="AJ38" s="40"/>
      <c r="AK38" s="29" t="s">
        <v>116</v>
      </c>
      <c r="AL38" s="34" t="s">
        <v>90</v>
      </c>
      <c r="AM38" s="66">
        <f t="shared" si="21"/>
        <v>0</v>
      </c>
      <c r="AN38" s="66">
        <f t="shared" si="22"/>
        <v>0</v>
      </c>
      <c r="AO38" s="66">
        <f t="shared" si="23"/>
        <v>0</v>
      </c>
      <c r="AP38" s="66">
        <f t="shared" si="24"/>
        <v>0.1</v>
      </c>
      <c r="AQ38" s="66">
        <f t="shared" si="25"/>
        <v>0</v>
      </c>
      <c r="AR38" s="66">
        <f t="shared" si="26"/>
        <v>0</v>
      </c>
      <c r="AS38" s="66">
        <f t="shared" si="27"/>
        <v>0</v>
      </c>
      <c r="AT38" s="66">
        <f t="shared" si="28"/>
        <v>0.5</v>
      </c>
      <c r="AU38" s="67">
        <f t="shared" si="29"/>
        <v>0</v>
      </c>
      <c r="AV38" s="40"/>
      <c r="AW38" s="29" t="s">
        <v>116</v>
      </c>
      <c r="AX38" s="34" t="s">
        <v>90</v>
      </c>
      <c r="AY38" s="66" t="str">
        <f t="shared" si="30"/>
        <v>-</v>
      </c>
      <c r="AZ38" s="66" t="str">
        <f t="shared" si="31"/>
        <v>-</v>
      </c>
      <c r="BA38" s="66" t="str">
        <f t="shared" si="32"/>
        <v>-</v>
      </c>
      <c r="BB38" s="66" t="str">
        <f t="shared" si="33"/>
        <v>-</v>
      </c>
      <c r="BC38" s="66" t="str">
        <f t="shared" si="34"/>
        <v>-</v>
      </c>
      <c r="BD38" s="66" t="str">
        <f t="shared" si="35"/>
        <v>-</v>
      </c>
      <c r="BE38" s="66" t="str">
        <f t="shared" si="36"/>
        <v>-</v>
      </c>
      <c r="BF38" s="66" t="str">
        <f t="shared" si="37"/>
        <v>-</v>
      </c>
      <c r="BG38" s="67" t="str">
        <f t="shared" si="38"/>
        <v>-</v>
      </c>
      <c r="BH38" s="40"/>
      <c r="BI38" s="29" t="s">
        <v>116</v>
      </c>
      <c r="BJ38" s="34" t="s">
        <v>90</v>
      </c>
      <c r="BK38" s="66" t="str">
        <f t="shared" si="39"/>
        <v>-</v>
      </c>
      <c r="BL38" s="66" t="str">
        <f t="shared" si="40"/>
        <v>-</v>
      </c>
      <c r="BM38" s="66" t="str">
        <f t="shared" si="41"/>
        <v>-</v>
      </c>
      <c r="BN38" s="66" t="str">
        <f t="shared" si="42"/>
        <v>-</v>
      </c>
      <c r="BO38" s="66" t="str">
        <f t="shared" si="43"/>
        <v>-</v>
      </c>
      <c r="BP38" s="66" t="str">
        <f t="shared" si="44"/>
        <v>-</v>
      </c>
      <c r="BQ38" s="66" t="str">
        <f t="shared" si="45"/>
        <v>-</v>
      </c>
      <c r="BR38" s="66" t="str">
        <f t="shared" si="46"/>
        <v>-</v>
      </c>
      <c r="BS38" s="67" t="str">
        <f t="shared" si="47"/>
        <v>-</v>
      </c>
      <c r="BT38" s="40"/>
      <c r="BU38" s="29" t="s">
        <v>116</v>
      </c>
      <c r="BV38" s="34" t="s">
        <v>90</v>
      </c>
      <c r="BW38" s="40"/>
      <c r="BX38" s="40"/>
      <c r="BY38" s="40"/>
      <c r="BZ38" s="40"/>
      <c r="CA38" s="40"/>
      <c r="CB38" s="40"/>
      <c r="CC38" s="40"/>
      <c r="CD38" s="40"/>
      <c r="CE38" s="41"/>
    </row>
    <row r="39" spans="1:83" ht="16.5" customHeight="1">
      <c r="A39" s="29" t="s">
        <v>117</v>
      </c>
      <c r="B39" s="34" t="s">
        <v>91</v>
      </c>
      <c r="C39" s="40">
        <v>4362</v>
      </c>
      <c r="D39" s="40">
        <v>3375</v>
      </c>
      <c r="E39" s="40">
        <v>2899</v>
      </c>
      <c r="F39" s="40">
        <v>476</v>
      </c>
      <c r="G39" s="40">
        <v>219</v>
      </c>
      <c r="H39" s="40">
        <v>768</v>
      </c>
      <c r="I39" s="40">
        <v>377</v>
      </c>
      <c r="J39" s="40">
        <v>15</v>
      </c>
      <c r="K39" s="41">
        <v>376</v>
      </c>
      <c r="M39" s="29" t="s">
        <v>117</v>
      </c>
      <c r="N39" s="34" t="s">
        <v>91</v>
      </c>
      <c r="O39" s="56" t="str">
        <f t="shared" si="0"/>
        <v>-</v>
      </c>
      <c r="P39" s="56" t="str">
        <f t="shared" si="1"/>
        <v>-</v>
      </c>
      <c r="Q39" s="56" t="str">
        <f t="shared" si="2"/>
        <v>-</v>
      </c>
      <c r="R39" s="56" t="str">
        <f t="shared" si="3"/>
        <v>-</v>
      </c>
      <c r="S39" s="56" t="str">
        <f t="shared" si="4"/>
        <v>-</v>
      </c>
      <c r="T39" s="56" t="str">
        <f t="shared" si="5"/>
        <v>-</v>
      </c>
      <c r="U39" s="56" t="str">
        <f t="shared" si="6"/>
        <v>-</v>
      </c>
      <c r="V39" s="56" t="str">
        <f t="shared" si="7"/>
        <v>-</v>
      </c>
      <c r="W39" s="59" t="str">
        <f t="shared" si="8"/>
        <v>-</v>
      </c>
      <c r="X39" s="58"/>
      <c r="Y39" s="29" t="s">
        <v>117</v>
      </c>
      <c r="Z39" s="34" t="s">
        <v>91</v>
      </c>
      <c r="AA39" s="66">
        <f t="shared" si="12"/>
        <v>100</v>
      </c>
      <c r="AB39" s="66">
        <f t="shared" si="13"/>
        <v>77.400000000000006</v>
      </c>
      <c r="AC39" s="66">
        <f t="shared" si="14"/>
        <v>66.5</v>
      </c>
      <c r="AD39" s="66">
        <f t="shared" si="15"/>
        <v>10.9</v>
      </c>
      <c r="AE39" s="66">
        <f t="shared" si="16"/>
        <v>5</v>
      </c>
      <c r="AF39" s="66">
        <f t="shared" si="17"/>
        <v>17.600000000000001</v>
      </c>
      <c r="AG39" s="66">
        <f t="shared" si="18"/>
        <v>8.6</v>
      </c>
      <c r="AH39" s="66">
        <f t="shared" si="19"/>
        <v>0.3</v>
      </c>
      <c r="AI39" s="67">
        <f t="shared" si="20"/>
        <v>8.6</v>
      </c>
      <c r="AJ39" s="40"/>
      <c r="AK39" s="29" t="s">
        <v>117</v>
      </c>
      <c r="AL39" s="34" t="s">
        <v>91</v>
      </c>
      <c r="AM39" s="66">
        <f t="shared" si="21"/>
        <v>0.2</v>
      </c>
      <c r="AN39" s="66">
        <f t="shared" si="22"/>
        <v>0.2</v>
      </c>
      <c r="AO39" s="66">
        <f t="shared" si="23"/>
        <v>0.2</v>
      </c>
      <c r="AP39" s="66">
        <f t="shared" si="24"/>
        <v>0.2</v>
      </c>
      <c r="AQ39" s="66">
        <f t="shared" si="25"/>
        <v>0.1</v>
      </c>
      <c r="AR39" s="66">
        <f t="shared" si="26"/>
        <v>0.1</v>
      </c>
      <c r="AS39" s="66">
        <f t="shared" si="27"/>
        <v>0.1</v>
      </c>
      <c r="AT39" s="66">
        <f t="shared" si="28"/>
        <v>0.1</v>
      </c>
      <c r="AU39" s="67">
        <f t="shared" si="29"/>
        <v>0.1</v>
      </c>
      <c r="AV39" s="40"/>
      <c r="AW39" s="29" t="s">
        <v>117</v>
      </c>
      <c r="AX39" s="34" t="s">
        <v>91</v>
      </c>
      <c r="AY39" s="66" t="str">
        <f t="shared" si="30"/>
        <v>-</v>
      </c>
      <c r="AZ39" s="66" t="str">
        <f t="shared" si="31"/>
        <v>-</v>
      </c>
      <c r="BA39" s="66" t="str">
        <f t="shared" si="32"/>
        <v>-</v>
      </c>
      <c r="BB39" s="66" t="str">
        <f t="shared" si="33"/>
        <v>-</v>
      </c>
      <c r="BC39" s="66" t="str">
        <f t="shared" si="34"/>
        <v>-</v>
      </c>
      <c r="BD39" s="66" t="str">
        <f t="shared" si="35"/>
        <v>-</v>
      </c>
      <c r="BE39" s="66" t="str">
        <f t="shared" si="36"/>
        <v>-</v>
      </c>
      <c r="BF39" s="66" t="str">
        <f t="shared" si="37"/>
        <v>-</v>
      </c>
      <c r="BG39" s="67" t="str">
        <f t="shared" si="38"/>
        <v>-</v>
      </c>
      <c r="BH39" s="40"/>
      <c r="BI39" s="29" t="s">
        <v>117</v>
      </c>
      <c r="BJ39" s="34" t="s">
        <v>91</v>
      </c>
      <c r="BK39" s="66" t="str">
        <f t="shared" si="39"/>
        <v>-</v>
      </c>
      <c r="BL39" s="66" t="str">
        <f t="shared" si="40"/>
        <v>-</v>
      </c>
      <c r="BM39" s="66" t="str">
        <f t="shared" si="41"/>
        <v>-</v>
      </c>
      <c r="BN39" s="66" t="str">
        <f t="shared" si="42"/>
        <v>-</v>
      </c>
      <c r="BO39" s="66" t="str">
        <f t="shared" si="43"/>
        <v>-</v>
      </c>
      <c r="BP39" s="66" t="str">
        <f t="shared" si="44"/>
        <v>-</v>
      </c>
      <c r="BQ39" s="66" t="str">
        <f t="shared" si="45"/>
        <v>-</v>
      </c>
      <c r="BR39" s="66" t="str">
        <f t="shared" si="46"/>
        <v>-</v>
      </c>
      <c r="BS39" s="67" t="str">
        <f t="shared" si="47"/>
        <v>-</v>
      </c>
      <c r="BT39" s="40"/>
      <c r="BU39" s="29" t="s">
        <v>117</v>
      </c>
      <c r="BV39" s="34" t="s">
        <v>91</v>
      </c>
      <c r="BW39" s="40"/>
      <c r="BX39" s="40"/>
      <c r="BY39" s="40"/>
      <c r="BZ39" s="40"/>
      <c r="CA39" s="40"/>
      <c r="CB39" s="40"/>
      <c r="CC39" s="40"/>
      <c r="CD39" s="40"/>
      <c r="CE39" s="41"/>
    </row>
    <row r="40" spans="1:83" ht="16.5" customHeight="1">
      <c r="A40" s="29" t="s">
        <v>118</v>
      </c>
      <c r="B40" s="34" t="s">
        <v>92</v>
      </c>
      <c r="C40" s="40">
        <v>2748</v>
      </c>
      <c r="D40" s="40">
        <v>2150</v>
      </c>
      <c r="E40" s="40">
        <v>1851</v>
      </c>
      <c r="F40" s="40">
        <v>299</v>
      </c>
      <c r="G40" s="40">
        <v>142</v>
      </c>
      <c r="H40" s="40">
        <v>456</v>
      </c>
      <c r="I40" s="40">
        <v>265</v>
      </c>
      <c r="J40" s="40">
        <v>33</v>
      </c>
      <c r="K40" s="41">
        <v>158</v>
      </c>
      <c r="M40" s="29" t="s">
        <v>118</v>
      </c>
      <c r="N40" s="34" t="s">
        <v>92</v>
      </c>
      <c r="O40" s="56" t="str">
        <f t="shared" si="0"/>
        <v>-</v>
      </c>
      <c r="P40" s="56" t="str">
        <f t="shared" si="1"/>
        <v>-</v>
      </c>
      <c r="Q40" s="56" t="str">
        <f t="shared" si="2"/>
        <v>-</v>
      </c>
      <c r="R40" s="56" t="str">
        <f t="shared" si="3"/>
        <v>-</v>
      </c>
      <c r="S40" s="56" t="str">
        <f t="shared" si="4"/>
        <v>-</v>
      </c>
      <c r="T40" s="56" t="str">
        <f t="shared" si="5"/>
        <v>-</v>
      </c>
      <c r="U40" s="56" t="str">
        <f t="shared" si="6"/>
        <v>-</v>
      </c>
      <c r="V40" s="56" t="str">
        <f t="shared" si="7"/>
        <v>-</v>
      </c>
      <c r="W40" s="59" t="str">
        <f t="shared" si="8"/>
        <v>-</v>
      </c>
      <c r="X40" s="58"/>
      <c r="Y40" s="29" t="s">
        <v>118</v>
      </c>
      <c r="Z40" s="34" t="s">
        <v>92</v>
      </c>
      <c r="AA40" s="66">
        <f t="shared" si="12"/>
        <v>100</v>
      </c>
      <c r="AB40" s="66">
        <f t="shared" si="13"/>
        <v>78.2</v>
      </c>
      <c r="AC40" s="66">
        <f t="shared" si="14"/>
        <v>67.400000000000006</v>
      </c>
      <c r="AD40" s="66">
        <f t="shared" si="15"/>
        <v>10.9</v>
      </c>
      <c r="AE40" s="66">
        <f t="shared" si="16"/>
        <v>5.2</v>
      </c>
      <c r="AF40" s="66">
        <f t="shared" si="17"/>
        <v>16.600000000000001</v>
      </c>
      <c r="AG40" s="66">
        <f t="shared" si="18"/>
        <v>9.6</v>
      </c>
      <c r="AH40" s="66">
        <f t="shared" si="19"/>
        <v>1.2</v>
      </c>
      <c r="AI40" s="67">
        <f t="shared" si="20"/>
        <v>5.7</v>
      </c>
      <c r="AJ40" s="40"/>
      <c r="AK40" s="29" t="s">
        <v>118</v>
      </c>
      <c r="AL40" s="34" t="s">
        <v>92</v>
      </c>
      <c r="AM40" s="66">
        <f t="shared" si="21"/>
        <v>0.1</v>
      </c>
      <c r="AN40" s="66">
        <f t="shared" si="22"/>
        <v>0.1</v>
      </c>
      <c r="AO40" s="66">
        <f t="shared" si="23"/>
        <v>0.1</v>
      </c>
      <c r="AP40" s="66">
        <f t="shared" si="24"/>
        <v>0.1</v>
      </c>
      <c r="AQ40" s="66">
        <f t="shared" si="25"/>
        <v>0.1</v>
      </c>
      <c r="AR40" s="66">
        <f t="shared" si="26"/>
        <v>0.1</v>
      </c>
      <c r="AS40" s="66">
        <f t="shared" si="27"/>
        <v>0.1</v>
      </c>
      <c r="AT40" s="66">
        <f t="shared" si="28"/>
        <v>0.3</v>
      </c>
      <c r="AU40" s="67">
        <f t="shared" si="29"/>
        <v>0.1</v>
      </c>
      <c r="AV40" s="40"/>
      <c r="AW40" s="29" t="s">
        <v>118</v>
      </c>
      <c r="AX40" s="34" t="s">
        <v>92</v>
      </c>
      <c r="AY40" s="66" t="str">
        <f t="shared" si="30"/>
        <v>-</v>
      </c>
      <c r="AZ40" s="66" t="str">
        <f t="shared" si="31"/>
        <v>-</v>
      </c>
      <c r="BA40" s="66" t="str">
        <f t="shared" si="32"/>
        <v>-</v>
      </c>
      <c r="BB40" s="66" t="str">
        <f t="shared" si="33"/>
        <v>-</v>
      </c>
      <c r="BC40" s="66" t="str">
        <f t="shared" si="34"/>
        <v>-</v>
      </c>
      <c r="BD40" s="66" t="str">
        <f t="shared" si="35"/>
        <v>-</v>
      </c>
      <c r="BE40" s="66" t="str">
        <f t="shared" si="36"/>
        <v>-</v>
      </c>
      <c r="BF40" s="66" t="str">
        <f t="shared" si="37"/>
        <v>-</v>
      </c>
      <c r="BG40" s="67" t="str">
        <f t="shared" si="38"/>
        <v>-</v>
      </c>
      <c r="BH40" s="40"/>
      <c r="BI40" s="29" t="s">
        <v>118</v>
      </c>
      <c r="BJ40" s="34" t="s">
        <v>92</v>
      </c>
      <c r="BK40" s="66" t="str">
        <f t="shared" si="39"/>
        <v>-</v>
      </c>
      <c r="BL40" s="66" t="str">
        <f t="shared" si="40"/>
        <v>-</v>
      </c>
      <c r="BM40" s="66" t="str">
        <f t="shared" si="41"/>
        <v>-</v>
      </c>
      <c r="BN40" s="66" t="str">
        <f t="shared" si="42"/>
        <v>-</v>
      </c>
      <c r="BO40" s="66" t="str">
        <f t="shared" si="43"/>
        <v>-</v>
      </c>
      <c r="BP40" s="66" t="str">
        <f t="shared" si="44"/>
        <v>-</v>
      </c>
      <c r="BQ40" s="66" t="str">
        <f t="shared" si="45"/>
        <v>-</v>
      </c>
      <c r="BR40" s="66" t="str">
        <f t="shared" si="46"/>
        <v>-</v>
      </c>
      <c r="BS40" s="67" t="str">
        <f t="shared" si="47"/>
        <v>-</v>
      </c>
      <c r="BT40" s="40"/>
      <c r="BU40" s="29" t="s">
        <v>118</v>
      </c>
      <c r="BV40" s="34" t="s">
        <v>92</v>
      </c>
      <c r="BW40" s="40"/>
      <c r="BX40" s="40"/>
      <c r="BY40" s="40"/>
      <c r="BZ40" s="40"/>
      <c r="CA40" s="40"/>
      <c r="CB40" s="40"/>
      <c r="CC40" s="40"/>
      <c r="CD40" s="40"/>
      <c r="CE40" s="41"/>
    </row>
    <row r="41" spans="1:83" ht="16.5" customHeight="1">
      <c r="A41" s="29" t="s">
        <v>119</v>
      </c>
      <c r="B41" s="34" t="s">
        <v>93</v>
      </c>
      <c r="C41" s="40">
        <v>2411</v>
      </c>
      <c r="D41" s="40">
        <v>1863</v>
      </c>
      <c r="E41" s="40">
        <v>1579</v>
      </c>
      <c r="F41" s="40">
        <v>284</v>
      </c>
      <c r="G41" s="40">
        <v>126</v>
      </c>
      <c r="H41" s="40">
        <v>422</v>
      </c>
      <c r="I41" s="40">
        <v>183</v>
      </c>
      <c r="J41" s="40">
        <v>36</v>
      </c>
      <c r="K41" s="41">
        <v>203</v>
      </c>
      <c r="M41" s="29" t="s">
        <v>119</v>
      </c>
      <c r="N41" s="34" t="s">
        <v>93</v>
      </c>
      <c r="O41" s="56" t="str">
        <f t="shared" si="0"/>
        <v>-</v>
      </c>
      <c r="P41" s="56" t="str">
        <f t="shared" si="1"/>
        <v>-</v>
      </c>
      <c r="Q41" s="56" t="str">
        <f t="shared" si="2"/>
        <v>-</v>
      </c>
      <c r="R41" s="56" t="str">
        <f t="shared" si="3"/>
        <v>-</v>
      </c>
      <c r="S41" s="56" t="str">
        <f t="shared" si="4"/>
        <v>-</v>
      </c>
      <c r="T41" s="56" t="str">
        <f t="shared" si="5"/>
        <v>-</v>
      </c>
      <c r="U41" s="56" t="str">
        <f t="shared" si="6"/>
        <v>-</v>
      </c>
      <c r="V41" s="56" t="str">
        <f t="shared" si="7"/>
        <v>-</v>
      </c>
      <c r="W41" s="59" t="str">
        <f t="shared" si="8"/>
        <v>-</v>
      </c>
      <c r="X41" s="58"/>
      <c r="Y41" s="29" t="s">
        <v>119</v>
      </c>
      <c r="Z41" s="34" t="s">
        <v>93</v>
      </c>
      <c r="AA41" s="66">
        <f t="shared" si="12"/>
        <v>100</v>
      </c>
      <c r="AB41" s="66">
        <f t="shared" si="13"/>
        <v>77.3</v>
      </c>
      <c r="AC41" s="66">
        <f t="shared" si="14"/>
        <v>65.5</v>
      </c>
      <c r="AD41" s="66">
        <f t="shared" si="15"/>
        <v>11.8</v>
      </c>
      <c r="AE41" s="66">
        <f t="shared" si="16"/>
        <v>5.2</v>
      </c>
      <c r="AF41" s="66">
        <f t="shared" si="17"/>
        <v>17.5</v>
      </c>
      <c r="AG41" s="66">
        <f t="shared" si="18"/>
        <v>7.6</v>
      </c>
      <c r="AH41" s="66">
        <f t="shared" si="19"/>
        <v>1.5</v>
      </c>
      <c r="AI41" s="67">
        <f t="shared" si="20"/>
        <v>8.4</v>
      </c>
      <c r="AJ41" s="40"/>
      <c r="AK41" s="29" t="s">
        <v>119</v>
      </c>
      <c r="AL41" s="34" t="s">
        <v>93</v>
      </c>
      <c r="AM41" s="66">
        <f t="shared" si="21"/>
        <v>0.1</v>
      </c>
      <c r="AN41" s="66">
        <f t="shared" si="22"/>
        <v>0.1</v>
      </c>
      <c r="AO41" s="66">
        <f t="shared" si="23"/>
        <v>0.1</v>
      </c>
      <c r="AP41" s="66">
        <f t="shared" si="24"/>
        <v>0.1</v>
      </c>
      <c r="AQ41" s="66">
        <f t="shared" si="25"/>
        <v>0.1</v>
      </c>
      <c r="AR41" s="66">
        <f t="shared" si="26"/>
        <v>0.1</v>
      </c>
      <c r="AS41" s="66">
        <f t="shared" si="27"/>
        <v>0.1</v>
      </c>
      <c r="AT41" s="66">
        <f t="shared" si="28"/>
        <v>0.3</v>
      </c>
      <c r="AU41" s="67">
        <f t="shared" si="29"/>
        <v>0.1</v>
      </c>
      <c r="AV41" s="40"/>
      <c r="AW41" s="29" t="s">
        <v>119</v>
      </c>
      <c r="AX41" s="34" t="s">
        <v>93</v>
      </c>
      <c r="AY41" s="66" t="str">
        <f t="shared" si="30"/>
        <v>-</v>
      </c>
      <c r="AZ41" s="66" t="str">
        <f t="shared" si="31"/>
        <v>-</v>
      </c>
      <c r="BA41" s="66" t="str">
        <f t="shared" si="32"/>
        <v>-</v>
      </c>
      <c r="BB41" s="66" t="str">
        <f t="shared" si="33"/>
        <v>-</v>
      </c>
      <c r="BC41" s="66" t="str">
        <f t="shared" si="34"/>
        <v>-</v>
      </c>
      <c r="BD41" s="66" t="str">
        <f t="shared" si="35"/>
        <v>-</v>
      </c>
      <c r="BE41" s="66" t="str">
        <f t="shared" si="36"/>
        <v>-</v>
      </c>
      <c r="BF41" s="66" t="str">
        <f t="shared" si="37"/>
        <v>-</v>
      </c>
      <c r="BG41" s="67" t="str">
        <f t="shared" si="38"/>
        <v>-</v>
      </c>
      <c r="BH41" s="40"/>
      <c r="BI41" s="29" t="s">
        <v>119</v>
      </c>
      <c r="BJ41" s="34" t="s">
        <v>93</v>
      </c>
      <c r="BK41" s="66" t="str">
        <f t="shared" si="39"/>
        <v>-</v>
      </c>
      <c r="BL41" s="66" t="str">
        <f t="shared" si="40"/>
        <v>-</v>
      </c>
      <c r="BM41" s="66" t="str">
        <f t="shared" si="41"/>
        <v>-</v>
      </c>
      <c r="BN41" s="66" t="str">
        <f t="shared" si="42"/>
        <v>-</v>
      </c>
      <c r="BO41" s="66" t="str">
        <f t="shared" si="43"/>
        <v>-</v>
      </c>
      <c r="BP41" s="66" t="str">
        <f t="shared" si="44"/>
        <v>-</v>
      </c>
      <c r="BQ41" s="66" t="str">
        <f t="shared" si="45"/>
        <v>-</v>
      </c>
      <c r="BR41" s="66" t="str">
        <f t="shared" si="46"/>
        <v>-</v>
      </c>
      <c r="BS41" s="67" t="str">
        <f t="shared" si="47"/>
        <v>-</v>
      </c>
      <c r="BT41" s="40"/>
      <c r="BU41" s="29" t="s">
        <v>119</v>
      </c>
      <c r="BV41" s="34" t="s">
        <v>93</v>
      </c>
      <c r="BW41" s="40"/>
      <c r="BX41" s="40"/>
      <c r="BY41" s="40"/>
      <c r="BZ41" s="40"/>
      <c r="CA41" s="40"/>
      <c r="CB41" s="40"/>
      <c r="CC41" s="40"/>
      <c r="CD41" s="40"/>
      <c r="CE41" s="41"/>
    </row>
    <row r="42" spans="1:83" ht="16.5" customHeight="1">
      <c r="A42" s="29" t="s">
        <v>120</v>
      </c>
      <c r="B42" s="34" t="s">
        <v>94</v>
      </c>
      <c r="C42" s="40">
        <v>3402</v>
      </c>
      <c r="D42" s="40">
        <v>2359</v>
      </c>
      <c r="E42" s="40">
        <v>2003</v>
      </c>
      <c r="F42" s="40">
        <v>356</v>
      </c>
      <c r="G42" s="40">
        <v>150</v>
      </c>
      <c r="H42" s="40">
        <v>893</v>
      </c>
      <c r="I42" s="40">
        <v>480</v>
      </c>
      <c r="J42" s="40">
        <v>34</v>
      </c>
      <c r="K42" s="41">
        <v>379</v>
      </c>
      <c r="M42" s="29" t="s">
        <v>120</v>
      </c>
      <c r="N42" s="34" t="s">
        <v>94</v>
      </c>
      <c r="O42" s="56" t="str">
        <f t="shared" si="0"/>
        <v>-</v>
      </c>
      <c r="P42" s="56" t="str">
        <f t="shared" si="1"/>
        <v>-</v>
      </c>
      <c r="Q42" s="56" t="str">
        <f t="shared" si="2"/>
        <v>-</v>
      </c>
      <c r="R42" s="56" t="str">
        <f t="shared" si="3"/>
        <v>-</v>
      </c>
      <c r="S42" s="56" t="str">
        <f t="shared" si="4"/>
        <v>-</v>
      </c>
      <c r="T42" s="56" t="str">
        <f t="shared" si="5"/>
        <v>-</v>
      </c>
      <c r="U42" s="56" t="str">
        <f t="shared" si="6"/>
        <v>-</v>
      </c>
      <c r="V42" s="56" t="str">
        <f t="shared" si="7"/>
        <v>-</v>
      </c>
      <c r="W42" s="59" t="str">
        <f t="shared" si="8"/>
        <v>-</v>
      </c>
      <c r="X42" s="58"/>
      <c r="Y42" s="29" t="s">
        <v>120</v>
      </c>
      <c r="Z42" s="34" t="s">
        <v>94</v>
      </c>
      <c r="AA42" s="66">
        <f t="shared" si="12"/>
        <v>100</v>
      </c>
      <c r="AB42" s="66">
        <f t="shared" si="13"/>
        <v>69.3</v>
      </c>
      <c r="AC42" s="66">
        <f t="shared" si="14"/>
        <v>58.9</v>
      </c>
      <c r="AD42" s="66">
        <f t="shared" si="15"/>
        <v>10.5</v>
      </c>
      <c r="AE42" s="66">
        <f t="shared" si="16"/>
        <v>4.4000000000000004</v>
      </c>
      <c r="AF42" s="66">
        <f t="shared" si="17"/>
        <v>26.2</v>
      </c>
      <c r="AG42" s="66">
        <f t="shared" si="18"/>
        <v>14.1</v>
      </c>
      <c r="AH42" s="66">
        <f t="shared" si="19"/>
        <v>1</v>
      </c>
      <c r="AI42" s="67">
        <f t="shared" si="20"/>
        <v>11.1</v>
      </c>
      <c r="AJ42" s="40"/>
      <c r="AK42" s="29" t="s">
        <v>120</v>
      </c>
      <c r="AL42" s="34" t="s">
        <v>94</v>
      </c>
      <c r="AM42" s="66">
        <f t="shared" si="21"/>
        <v>0.1</v>
      </c>
      <c r="AN42" s="66">
        <f t="shared" si="22"/>
        <v>0.1</v>
      </c>
      <c r="AO42" s="66">
        <f t="shared" si="23"/>
        <v>0.1</v>
      </c>
      <c r="AP42" s="66">
        <f t="shared" si="24"/>
        <v>0.1</v>
      </c>
      <c r="AQ42" s="66">
        <f t="shared" si="25"/>
        <v>0.1</v>
      </c>
      <c r="AR42" s="66">
        <f t="shared" si="26"/>
        <v>0.1</v>
      </c>
      <c r="AS42" s="66">
        <f t="shared" si="27"/>
        <v>0.1</v>
      </c>
      <c r="AT42" s="66">
        <f t="shared" si="28"/>
        <v>0.3</v>
      </c>
      <c r="AU42" s="67">
        <f t="shared" si="29"/>
        <v>0.1</v>
      </c>
      <c r="AV42" s="40"/>
      <c r="AW42" s="29" t="s">
        <v>120</v>
      </c>
      <c r="AX42" s="34" t="s">
        <v>94</v>
      </c>
      <c r="AY42" s="66" t="str">
        <f t="shared" si="30"/>
        <v>-</v>
      </c>
      <c r="AZ42" s="66" t="str">
        <f t="shared" si="31"/>
        <v>-</v>
      </c>
      <c r="BA42" s="66" t="str">
        <f t="shared" si="32"/>
        <v>-</v>
      </c>
      <c r="BB42" s="66" t="str">
        <f t="shared" si="33"/>
        <v>-</v>
      </c>
      <c r="BC42" s="66" t="str">
        <f t="shared" si="34"/>
        <v>-</v>
      </c>
      <c r="BD42" s="66" t="str">
        <f t="shared" si="35"/>
        <v>-</v>
      </c>
      <c r="BE42" s="66" t="str">
        <f t="shared" si="36"/>
        <v>-</v>
      </c>
      <c r="BF42" s="66" t="str">
        <f t="shared" si="37"/>
        <v>-</v>
      </c>
      <c r="BG42" s="67" t="str">
        <f t="shared" si="38"/>
        <v>-</v>
      </c>
      <c r="BH42" s="40"/>
      <c r="BI42" s="29" t="s">
        <v>120</v>
      </c>
      <c r="BJ42" s="34" t="s">
        <v>94</v>
      </c>
      <c r="BK42" s="66" t="str">
        <f t="shared" si="39"/>
        <v>-</v>
      </c>
      <c r="BL42" s="66" t="str">
        <f t="shared" si="40"/>
        <v>-</v>
      </c>
      <c r="BM42" s="66" t="str">
        <f t="shared" si="41"/>
        <v>-</v>
      </c>
      <c r="BN42" s="66" t="str">
        <f t="shared" si="42"/>
        <v>-</v>
      </c>
      <c r="BO42" s="66" t="str">
        <f t="shared" si="43"/>
        <v>-</v>
      </c>
      <c r="BP42" s="66" t="str">
        <f t="shared" si="44"/>
        <v>-</v>
      </c>
      <c r="BQ42" s="66" t="str">
        <f t="shared" si="45"/>
        <v>-</v>
      </c>
      <c r="BR42" s="66" t="str">
        <f t="shared" si="46"/>
        <v>-</v>
      </c>
      <c r="BS42" s="67" t="str">
        <f t="shared" si="47"/>
        <v>-</v>
      </c>
      <c r="BT42" s="40"/>
      <c r="BU42" s="29" t="s">
        <v>120</v>
      </c>
      <c r="BV42" s="34" t="s">
        <v>94</v>
      </c>
      <c r="BW42" s="40"/>
      <c r="BX42" s="40"/>
      <c r="BY42" s="40"/>
      <c r="BZ42" s="40"/>
      <c r="CA42" s="40"/>
      <c r="CB42" s="40"/>
      <c r="CC42" s="40"/>
      <c r="CD42" s="40"/>
      <c r="CE42" s="41"/>
    </row>
    <row r="43" spans="1:83" ht="16.5" customHeight="1">
      <c r="A43" s="29" t="s">
        <v>121</v>
      </c>
      <c r="B43" s="34" t="s">
        <v>95</v>
      </c>
      <c r="C43" s="40">
        <v>14950</v>
      </c>
      <c r="D43" s="40">
        <v>10884</v>
      </c>
      <c r="E43" s="40">
        <v>9192</v>
      </c>
      <c r="F43" s="40">
        <v>1692</v>
      </c>
      <c r="G43" s="40">
        <v>690</v>
      </c>
      <c r="H43" s="40">
        <v>3376</v>
      </c>
      <c r="I43" s="40">
        <v>1408</v>
      </c>
      <c r="J43" s="40">
        <v>-21</v>
      </c>
      <c r="K43" s="41">
        <v>1989</v>
      </c>
      <c r="M43" s="29" t="s">
        <v>121</v>
      </c>
      <c r="N43" s="34" t="s">
        <v>95</v>
      </c>
      <c r="O43" s="56" t="str">
        <f t="shared" si="0"/>
        <v>-</v>
      </c>
      <c r="P43" s="56" t="str">
        <f t="shared" si="1"/>
        <v>-</v>
      </c>
      <c r="Q43" s="56" t="str">
        <f t="shared" si="2"/>
        <v>-</v>
      </c>
      <c r="R43" s="56" t="str">
        <f t="shared" si="3"/>
        <v>-</v>
      </c>
      <c r="S43" s="56" t="str">
        <f t="shared" si="4"/>
        <v>-</v>
      </c>
      <c r="T43" s="56" t="str">
        <f t="shared" si="5"/>
        <v>-</v>
      </c>
      <c r="U43" s="56" t="str">
        <f t="shared" si="6"/>
        <v>-</v>
      </c>
      <c r="V43" s="56" t="str">
        <f t="shared" si="7"/>
        <v>-</v>
      </c>
      <c r="W43" s="59" t="str">
        <f t="shared" si="8"/>
        <v>-</v>
      </c>
      <c r="X43" s="58"/>
      <c r="Y43" s="29" t="s">
        <v>121</v>
      </c>
      <c r="Z43" s="34" t="s">
        <v>95</v>
      </c>
      <c r="AA43" s="66">
        <f t="shared" si="12"/>
        <v>100</v>
      </c>
      <c r="AB43" s="66">
        <f t="shared" si="13"/>
        <v>72.8</v>
      </c>
      <c r="AC43" s="66">
        <f t="shared" si="14"/>
        <v>61.5</v>
      </c>
      <c r="AD43" s="66">
        <f t="shared" si="15"/>
        <v>11.3</v>
      </c>
      <c r="AE43" s="66">
        <f t="shared" si="16"/>
        <v>4.5999999999999996</v>
      </c>
      <c r="AF43" s="66">
        <f t="shared" si="17"/>
        <v>22.6</v>
      </c>
      <c r="AG43" s="66">
        <f t="shared" si="18"/>
        <v>9.4</v>
      </c>
      <c r="AH43" s="66">
        <f t="shared" si="19"/>
        <v>-0.1</v>
      </c>
      <c r="AI43" s="67">
        <f t="shared" si="20"/>
        <v>13.3</v>
      </c>
      <c r="AJ43" s="40"/>
      <c r="AK43" s="29" t="s">
        <v>121</v>
      </c>
      <c r="AL43" s="34" t="s">
        <v>95</v>
      </c>
      <c r="AM43" s="66">
        <f t="shared" si="21"/>
        <v>0.5</v>
      </c>
      <c r="AN43" s="66">
        <f t="shared" si="22"/>
        <v>0.5</v>
      </c>
      <c r="AO43" s="66">
        <f t="shared" si="23"/>
        <v>0.5</v>
      </c>
      <c r="AP43" s="66">
        <f t="shared" si="24"/>
        <v>0.6</v>
      </c>
      <c r="AQ43" s="66">
        <f t="shared" si="25"/>
        <v>0.3</v>
      </c>
      <c r="AR43" s="66">
        <f t="shared" si="26"/>
        <v>0.5</v>
      </c>
      <c r="AS43" s="66">
        <f t="shared" si="27"/>
        <v>0.4</v>
      </c>
      <c r="AT43" s="66">
        <f t="shared" si="28"/>
        <v>-0.2</v>
      </c>
      <c r="AU43" s="67">
        <f t="shared" si="29"/>
        <v>0.7</v>
      </c>
      <c r="AV43" s="40"/>
      <c r="AW43" s="29" t="s">
        <v>121</v>
      </c>
      <c r="AX43" s="34" t="s">
        <v>95</v>
      </c>
      <c r="AY43" s="66" t="str">
        <f t="shared" si="30"/>
        <v>-</v>
      </c>
      <c r="AZ43" s="66" t="str">
        <f t="shared" si="31"/>
        <v>-</v>
      </c>
      <c r="BA43" s="66" t="str">
        <f t="shared" si="32"/>
        <v>-</v>
      </c>
      <c r="BB43" s="66" t="str">
        <f t="shared" si="33"/>
        <v>-</v>
      </c>
      <c r="BC43" s="66" t="str">
        <f t="shared" si="34"/>
        <v>-</v>
      </c>
      <c r="BD43" s="66" t="str">
        <f t="shared" si="35"/>
        <v>-</v>
      </c>
      <c r="BE43" s="66" t="str">
        <f t="shared" si="36"/>
        <v>-</v>
      </c>
      <c r="BF43" s="66" t="str">
        <f t="shared" si="37"/>
        <v>-</v>
      </c>
      <c r="BG43" s="67" t="str">
        <f t="shared" si="38"/>
        <v>-</v>
      </c>
      <c r="BH43" s="40"/>
      <c r="BI43" s="29" t="s">
        <v>121</v>
      </c>
      <c r="BJ43" s="34" t="s">
        <v>95</v>
      </c>
      <c r="BK43" s="66" t="str">
        <f t="shared" si="39"/>
        <v>-</v>
      </c>
      <c r="BL43" s="66" t="str">
        <f t="shared" si="40"/>
        <v>-</v>
      </c>
      <c r="BM43" s="66" t="str">
        <f t="shared" si="41"/>
        <v>-</v>
      </c>
      <c r="BN43" s="66" t="str">
        <f t="shared" si="42"/>
        <v>-</v>
      </c>
      <c r="BO43" s="66" t="str">
        <f t="shared" si="43"/>
        <v>-</v>
      </c>
      <c r="BP43" s="66" t="str">
        <f t="shared" si="44"/>
        <v>-</v>
      </c>
      <c r="BQ43" s="66" t="str">
        <f t="shared" si="45"/>
        <v>-</v>
      </c>
      <c r="BR43" s="66" t="str">
        <f t="shared" si="46"/>
        <v>-</v>
      </c>
      <c r="BS43" s="67" t="str">
        <f t="shared" si="47"/>
        <v>-</v>
      </c>
      <c r="BT43" s="40"/>
      <c r="BU43" s="29" t="s">
        <v>121</v>
      </c>
      <c r="BV43" s="34" t="s">
        <v>95</v>
      </c>
      <c r="BW43" s="40"/>
      <c r="BX43" s="40"/>
      <c r="BY43" s="40"/>
      <c r="BZ43" s="40"/>
      <c r="CA43" s="40"/>
      <c r="CB43" s="40"/>
      <c r="CC43" s="40"/>
      <c r="CD43" s="40"/>
      <c r="CE43" s="41"/>
    </row>
    <row r="44" spans="1:83" ht="16.5" customHeight="1">
      <c r="A44" s="29" t="s">
        <v>122</v>
      </c>
      <c r="B44" s="34" t="s">
        <v>96</v>
      </c>
      <c r="C44" s="40">
        <v>48710</v>
      </c>
      <c r="D44" s="40">
        <v>36871</v>
      </c>
      <c r="E44" s="40">
        <v>31418</v>
      </c>
      <c r="F44" s="40">
        <v>5453</v>
      </c>
      <c r="G44" s="40">
        <v>2522</v>
      </c>
      <c r="H44" s="40">
        <v>9317</v>
      </c>
      <c r="I44" s="40">
        <v>3028</v>
      </c>
      <c r="J44" s="40">
        <v>535</v>
      </c>
      <c r="K44" s="41">
        <v>5754</v>
      </c>
      <c r="M44" s="29" t="s">
        <v>122</v>
      </c>
      <c r="N44" s="34" t="s">
        <v>96</v>
      </c>
      <c r="O44" s="56" t="str">
        <f t="shared" si="0"/>
        <v>-</v>
      </c>
      <c r="P44" s="56" t="str">
        <f t="shared" si="1"/>
        <v>-</v>
      </c>
      <c r="Q44" s="56" t="str">
        <f t="shared" si="2"/>
        <v>-</v>
      </c>
      <c r="R44" s="56" t="str">
        <f t="shared" si="3"/>
        <v>-</v>
      </c>
      <c r="S44" s="56" t="str">
        <f t="shared" si="4"/>
        <v>-</v>
      </c>
      <c r="T44" s="56" t="str">
        <f t="shared" si="5"/>
        <v>-</v>
      </c>
      <c r="U44" s="56" t="str">
        <f t="shared" si="6"/>
        <v>-</v>
      </c>
      <c r="V44" s="56" t="str">
        <f t="shared" si="7"/>
        <v>-</v>
      </c>
      <c r="W44" s="59" t="str">
        <f t="shared" si="8"/>
        <v>-</v>
      </c>
      <c r="X44" s="58"/>
      <c r="Y44" s="29" t="s">
        <v>122</v>
      </c>
      <c r="Z44" s="34" t="s">
        <v>96</v>
      </c>
      <c r="AA44" s="66">
        <f t="shared" si="12"/>
        <v>100</v>
      </c>
      <c r="AB44" s="66">
        <f t="shared" si="13"/>
        <v>75.7</v>
      </c>
      <c r="AC44" s="66">
        <f t="shared" si="14"/>
        <v>64.5</v>
      </c>
      <c r="AD44" s="66">
        <f t="shared" si="15"/>
        <v>11.2</v>
      </c>
      <c r="AE44" s="66">
        <f t="shared" si="16"/>
        <v>5.2</v>
      </c>
      <c r="AF44" s="66">
        <f t="shared" si="17"/>
        <v>19.100000000000001</v>
      </c>
      <c r="AG44" s="66">
        <f t="shared" si="18"/>
        <v>6.2</v>
      </c>
      <c r="AH44" s="66">
        <f t="shared" si="19"/>
        <v>1.1000000000000001</v>
      </c>
      <c r="AI44" s="67">
        <f t="shared" si="20"/>
        <v>11.8</v>
      </c>
      <c r="AJ44" s="40"/>
      <c r="AK44" s="29" t="s">
        <v>122</v>
      </c>
      <c r="AL44" s="34" t="s">
        <v>96</v>
      </c>
      <c r="AM44" s="66">
        <f t="shared" si="21"/>
        <v>1.7</v>
      </c>
      <c r="AN44" s="66">
        <f t="shared" si="22"/>
        <v>1.8</v>
      </c>
      <c r="AO44" s="66">
        <f t="shared" si="23"/>
        <v>1.8</v>
      </c>
      <c r="AP44" s="66">
        <f t="shared" si="24"/>
        <v>1.9</v>
      </c>
      <c r="AQ44" s="66">
        <f t="shared" si="25"/>
        <v>1.1000000000000001</v>
      </c>
      <c r="AR44" s="66">
        <f t="shared" si="26"/>
        <v>1.5</v>
      </c>
      <c r="AS44" s="66">
        <f t="shared" si="27"/>
        <v>0.9</v>
      </c>
      <c r="AT44" s="66">
        <f t="shared" si="28"/>
        <v>4.0999999999999996</v>
      </c>
      <c r="AU44" s="67">
        <f t="shared" si="29"/>
        <v>2.1</v>
      </c>
      <c r="AV44" s="40"/>
      <c r="AW44" s="29" t="s">
        <v>122</v>
      </c>
      <c r="AX44" s="34" t="s">
        <v>96</v>
      </c>
      <c r="AY44" s="66" t="str">
        <f t="shared" si="30"/>
        <v>-</v>
      </c>
      <c r="AZ44" s="66" t="str">
        <f t="shared" si="31"/>
        <v>-</v>
      </c>
      <c r="BA44" s="66" t="str">
        <f t="shared" si="32"/>
        <v>-</v>
      </c>
      <c r="BB44" s="66" t="str">
        <f t="shared" si="33"/>
        <v>-</v>
      </c>
      <c r="BC44" s="66" t="str">
        <f t="shared" si="34"/>
        <v>-</v>
      </c>
      <c r="BD44" s="66" t="str">
        <f t="shared" si="35"/>
        <v>-</v>
      </c>
      <c r="BE44" s="66" t="str">
        <f t="shared" si="36"/>
        <v>-</v>
      </c>
      <c r="BF44" s="66" t="str">
        <f t="shared" si="37"/>
        <v>-</v>
      </c>
      <c r="BG44" s="67" t="str">
        <f t="shared" si="38"/>
        <v>-</v>
      </c>
      <c r="BH44" s="40"/>
      <c r="BI44" s="29" t="s">
        <v>122</v>
      </c>
      <c r="BJ44" s="34" t="s">
        <v>96</v>
      </c>
      <c r="BK44" s="66" t="str">
        <f t="shared" si="39"/>
        <v>-</v>
      </c>
      <c r="BL44" s="66" t="str">
        <f t="shared" si="40"/>
        <v>-</v>
      </c>
      <c r="BM44" s="66" t="str">
        <f t="shared" si="41"/>
        <v>-</v>
      </c>
      <c r="BN44" s="66" t="str">
        <f t="shared" si="42"/>
        <v>-</v>
      </c>
      <c r="BO44" s="66" t="str">
        <f t="shared" si="43"/>
        <v>-</v>
      </c>
      <c r="BP44" s="66" t="str">
        <f t="shared" si="44"/>
        <v>-</v>
      </c>
      <c r="BQ44" s="66" t="str">
        <f t="shared" si="45"/>
        <v>-</v>
      </c>
      <c r="BR44" s="66" t="str">
        <f t="shared" si="46"/>
        <v>-</v>
      </c>
      <c r="BS44" s="67" t="str">
        <f t="shared" si="47"/>
        <v>-</v>
      </c>
      <c r="BT44" s="40"/>
      <c r="BU44" s="29" t="s">
        <v>122</v>
      </c>
      <c r="BV44" s="34" t="s">
        <v>96</v>
      </c>
      <c r="BW44" s="40"/>
      <c r="BX44" s="40"/>
      <c r="BY44" s="40"/>
      <c r="BZ44" s="40"/>
      <c r="CA44" s="40"/>
      <c r="CB44" s="40"/>
      <c r="CC44" s="40"/>
      <c r="CD44" s="40"/>
      <c r="CE44" s="41"/>
    </row>
    <row r="45" spans="1:83" ht="16.5" customHeight="1">
      <c r="A45" s="32" t="s">
        <v>123</v>
      </c>
      <c r="B45" s="35" t="s">
        <v>97</v>
      </c>
      <c r="C45" s="46">
        <v>2267</v>
      </c>
      <c r="D45" s="46">
        <v>1566</v>
      </c>
      <c r="E45" s="46">
        <v>1319</v>
      </c>
      <c r="F45" s="46">
        <v>247</v>
      </c>
      <c r="G45" s="46">
        <v>102</v>
      </c>
      <c r="H45" s="46">
        <v>599</v>
      </c>
      <c r="I45" s="46">
        <v>239</v>
      </c>
      <c r="J45" s="46">
        <v>22</v>
      </c>
      <c r="K45" s="47">
        <v>338</v>
      </c>
      <c r="M45" s="32" t="s">
        <v>123</v>
      </c>
      <c r="N45" s="35" t="s">
        <v>97</v>
      </c>
      <c r="O45" s="64" t="str">
        <f t="shared" si="0"/>
        <v>-</v>
      </c>
      <c r="P45" s="64" t="str">
        <f t="shared" si="1"/>
        <v>-</v>
      </c>
      <c r="Q45" s="64" t="str">
        <f t="shared" si="2"/>
        <v>-</v>
      </c>
      <c r="R45" s="64" t="str">
        <f t="shared" si="3"/>
        <v>-</v>
      </c>
      <c r="S45" s="64" t="str">
        <f t="shared" si="4"/>
        <v>-</v>
      </c>
      <c r="T45" s="64" t="str">
        <f t="shared" si="5"/>
        <v>-</v>
      </c>
      <c r="U45" s="64" t="str">
        <f t="shared" si="6"/>
        <v>-</v>
      </c>
      <c r="V45" s="64" t="str">
        <f t="shared" si="7"/>
        <v>-</v>
      </c>
      <c r="W45" s="65" t="str">
        <f t="shared" si="8"/>
        <v>-</v>
      </c>
      <c r="X45" s="58"/>
      <c r="Y45" s="32" t="s">
        <v>123</v>
      </c>
      <c r="Z45" s="35" t="s">
        <v>97</v>
      </c>
      <c r="AA45" s="72">
        <f t="shared" si="12"/>
        <v>100</v>
      </c>
      <c r="AB45" s="72">
        <f t="shared" si="13"/>
        <v>69.099999999999994</v>
      </c>
      <c r="AC45" s="72">
        <f t="shared" si="14"/>
        <v>58.2</v>
      </c>
      <c r="AD45" s="72">
        <f t="shared" si="15"/>
        <v>10.9</v>
      </c>
      <c r="AE45" s="72">
        <f t="shared" si="16"/>
        <v>4.5</v>
      </c>
      <c r="AF45" s="72">
        <f t="shared" si="17"/>
        <v>26.4</v>
      </c>
      <c r="AG45" s="72">
        <f t="shared" si="18"/>
        <v>10.5</v>
      </c>
      <c r="AH45" s="72">
        <f t="shared" si="19"/>
        <v>1</v>
      </c>
      <c r="AI45" s="73">
        <f t="shared" si="20"/>
        <v>14.9</v>
      </c>
      <c r="AJ45" s="40"/>
      <c r="AK45" s="32" t="s">
        <v>123</v>
      </c>
      <c r="AL45" s="35" t="s">
        <v>97</v>
      </c>
      <c r="AM45" s="72">
        <f t="shared" si="21"/>
        <v>0.1</v>
      </c>
      <c r="AN45" s="72">
        <f t="shared" si="22"/>
        <v>0.1</v>
      </c>
      <c r="AO45" s="72">
        <f t="shared" si="23"/>
        <v>0.1</v>
      </c>
      <c r="AP45" s="72">
        <f t="shared" si="24"/>
        <v>0.1</v>
      </c>
      <c r="AQ45" s="72">
        <f t="shared" si="25"/>
        <v>0</v>
      </c>
      <c r="AR45" s="72">
        <f t="shared" si="26"/>
        <v>0.1</v>
      </c>
      <c r="AS45" s="72">
        <f t="shared" si="27"/>
        <v>0.1</v>
      </c>
      <c r="AT45" s="72">
        <f t="shared" si="28"/>
        <v>0.2</v>
      </c>
      <c r="AU45" s="73">
        <f t="shared" si="29"/>
        <v>0.1</v>
      </c>
      <c r="AV45" s="40"/>
      <c r="AW45" s="32" t="s">
        <v>123</v>
      </c>
      <c r="AX45" s="35" t="s">
        <v>97</v>
      </c>
      <c r="AY45" s="72" t="str">
        <f t="shared" si="30"/>
        <v>-</v>
      </c>
      <c r="AZ45" s="72" t="str">
        <f t="shared" si="31"/>
        <v>-</v>
      </c>
      <c r="BA45" s="72" t="str">
        <f t="shared" si="32"/>
        <v>-</v>
      </c>
      <c r="BB45" s="72" t="str">
        <f t="shared" si="33"/>
        <v>-</v>
      </c>
      <c r="BC45" s="72" t="str">
        <f t="shared" si="34"/>
        <v>-</v>
      </c>
      <c r="BD45" s="72" t="str">
        <f t="shared" si="35"/>
        <v>-</v>
      </c>
      <c r="BE45" s="72" t="str">
        <f t="shared" si="36"/>
        <v>-</v>
      </c>
      <c r="BF45" s="72" t="str">
        <f t="shared" si="37"/>
        <v>-</v>
      </c>
      <c r="BG45" s="73" t="str">
        <f t="shared" si="38"/>
        <v>-</v>
      </c>
      <c r="BH45" s="40"/>
      <c r="BI45" s="32" t="s">
        <v>123</v>
      </c>
      <c r="BJ45" s="35" t="s">
        <v>97</v>
      </c>
      <c r="BK45" s="72" t="str">
        <f t="shared" si="39"/>
        <v>-</v>
      </c>
      <c r="BL45" s="72" t="str">
        <f t="shared" si="40"/>
        <v>-</v>
      </c>
      <c r="BM45" s="72" t="str">
        <f t="shared" si="41"/>
        <v>-</v>
      </c>
      <c r="BN45" s="72" t="str">
        <f t="shared" si="42"/>
        <v>-</v>
      </c>
      <c r="BO45" s="72" t="str">
        <f t="shared" si="43"/>
        <v>-</v>
      </c>
      <c r="BP45" s="72" t="str">
        <f t="shared" si="44"/>
        <v>-</v>
      </c>
      <c r="BQ45" s="72" t="str">
        <f t="shared" si="45"/>
        <v>-</v>
      </c>
      <c r="BR45" s="72" t="str">
        <f t="shared" si="46"/>
        <v>-</v>
      </c>
      <c r="BS45" s="73" t="str">
        <f t="shared" si="47"/>
        <v>-</v>
      </c>
      <c r="BT45" s="40"/>
      <c r="BU45" s="32" t="s">
        <v>123</v>
      </c>
      <c r="BV45" s="35" t="s">
        <v>97</v>
      </c>
      <c r="BW45" s="46"/>
      <c r="BX45" s="46"/>
      <c r="BY45" s="46"/>
      <c r="BZ45" s="46"/>
      <c r="CA45" s="46"/>
      <c r="CB45" s="46"/>
      <c r="CC45" s="46"/>
      <c r="CD45" s="46"/>
      <c r="CE45" s="47"/>
    </row>
    <row r="46" spans="1:83" ht="16.5" customHeight="1">
      <c r="A46" s="31" t="s">
        <v>124</v>
      </c>
      <c r="B46" s="33" t="s">
        <v>98</v>
      </c>
      <c r="C46" s="42">
        <v>8291</v>
      </c>
      <c r="D46" s="42">
        <v>5667</v>
      </c>
      <c r="E46" s="42">
        <v>4834</v>
      </c>
      <c r="F46" s="42">
        <v>833</v>
      </c>
      <c r="G46" s="42">
        <v>416</v>
      </c>
      <c r="H46" s="42">
        <v>2208</v>
      </c>
      <c r="I46" s="42">
        <v>827</v>
      </c>
      <c r="J46" s="42">
        <v>91</v>
      </c>
      <c r="K46" s="43">
        <v>1290</v>
      </c>
      <c r="M46" s="31" t="s">
        <v>124</v>
      </c>
      <c r="N46" s="33" t="s">
        <v>98</v>
      </c>
      <c r="O46" s="60" t="str">
        <f t="shared" si="0"/>
        <v>-</v>
      </c>
      <c r="P46" s="60" t="str">
        <f t="shared" si="1"/>
        <v>-</v>
      </c>
      <c r="Q46" s="60" t="str">
        <f t="shared" si="2"/>
        <v>-</v>
      </c>
      <c r="R46" s="60" t="str">
        <f t="shared" si="3"/>
        <v>-</v>
      </c>
      <c r="S46" s="60" t="str">
        <f t="shared" si="4"/>
        <v>-</v>
      </c>
      <c r="T46" s="60" t="str">
        <f t="shared" si="5"/>
        <v>-</v>
      </c>
      <c r="U46" s="60" t="str">
        <f t="shared" si="6"/>
        <v>-</v>
      </c>
      <c r="V46" s="60" t="str">
        <f t="shared" si="7"/>
        <v>-</v>
      </c>
      <c r="W46" s="61" t="str">
        <f t="shared" si="8"/>
        <v>-</v>
      </c>
      <c r="X46" s="58"/>
      <c r="Y46" s="31" t="s">
        <v>124</v>
      </c>
      <c r="Z46" s="33" t="s">
        <v>98</v>
      </c>
      <c r="AA46" s="68">
        <f t="shared" si="12"/>
        <v>100</v>
      </c>
      <c r="AB46" s="68">
        <f t="shared" si="13"/>
        <v>68.400000000000006</v>
      </c>
      <c r="AC46" s="68">
        <f t="shared" si="14"/>
        <v>58.3</v>
      </c>
      <c r="AD46" s="68">
        <f t="shared" si="15"/>
        <v>10</v>
      </c>
      <c r="AE46" s="68">
        <f t="shared" si="16"/>
        <v>5</v>
      </c>
      <c r="AF46" s="68">
        <f t="shared" si="17"/>
        <v>26.6</v>
      </c>
      <c r="AG46" s="68">
        <f t="shared" si="18"/>
        <v>10</v>
      </c>
      <c r="AH46" s="68">
        <f t="shared" si="19"/>
        <v>1.1000000000000001</v>
      </c>
      <c r="AI46" s="69">
        <f t="shared" si="20"/>
        <v>15.6</v>
      </c>
      <c r="AJ46" s="40"/>
      <c r="AK46" s="31" t="s">
        <v>124</v>
      </c>
      <c r="AL46" s="33" t="s">
        <v>98</v>
      </c>
      <c r="AM46" s="68">
        <f t="shared" si="21"/>
        <v>0.3</v>
      </c>
      <c r="AN46" s="68">
        <f t="shared" si="22"/>
        <v>0.3</v>
      </c>
      <c r="AO46" s="68">
        <f t="shared" si="23"/>
        <v>0.3</v>
      </c>
      <c r="AP46" s="68">
        <f t="shared" si="24"/>
        <v>0.3</v>
      </c>
      <c r="AQ46" s="68">
        <f t="shared" si="25"/>
        <v>0.2</v>
      </c>
      <c r="AR46" s="68">
        <f t="shared" si="26"/>
        <v>0.4</v>
      </c>
      <c r="AS46" s="68">
        <f t="shared" si="27"/>
        <v>0.2</v>
      </c>
      <c r="AT46" s="68">
        <f t="shared" si="28"/>
        <v>0.7</v>
      </c>
      <c r="AU46" s="69">
        <f t="shared" si="29"/>
        <v>0.5</v>
      </c>
      <c r="AV46" s="40"/>
      <c r="AW46" s="31" t="s">
        <v>124</v>
      </c>
      <c r="AX46" s="33" t="s">
        <v>98</v>
      </c>
      <c r="AY46" s="68" t="str">
        <f t="shared" si="30"/>
        <v>-</v>
      </c>
      <c r="AZ46" s="68" t="str">
        <f t="shared" si="31"/>
        <v>-</v>
      </c>
      <c r="BA46" s="68" t="str">
        <f t="shared" si="32"/>
        <v>-</v>
      </c>
      <c r="BB46" s="68" t="str">
        <f t="shared" si="33"/>
        <v>-</v>
      </c>
      <c r="BC46" s="68" t="str">
        <f t="shared" si="34"/>
        <v>-</v>
      </c>
      <c r="BD46" s="68" t="str">
        <f t="shared" si="35"/>
        <v>-</v>
      </c>
      <c r="BE46" s="68" t="str">
        <f t="shared" si="36"/>
        <v>-</v>
      </c>
      <c r="BF46" s="68" t="str">
        <f t="shared" si="37"/>
        <v>-</v>
      </c>
      <c r="BG46" s="69" t="str">
        <f t="shared" si="38"/>
        <v>-</v>
      </c>
      <c r="BH46" s="40"/>
      <c r="BI46" s="31" t="s">
        <v>124</v>
      </c>
      <c r="BJ46" s="33" t="s">
        <v>98</v>
      </c>
      <c r="BK46" s="68" t="str">
        <f t="shared" si="39"/>
        <v>-</v>
      </c>
      <c r="BL46" s="68" t="str">
        <f t="shared" si="40"/>
        <v>-</v>
      </c>
      <c r="BM46" s="68" t="str">
        <f t="shared" si="41"/>
        <v>-</v>
      </c>
      <c r="BN46" s="68" t="str">
        <f t="shared" si="42"/>
        <v>-</v>
      </c>
      <c r="BO46" s="68" t="str">
        <f t="shared" si="43"/>
        <v>-</v>
      </c>
      <c r="BP46" s="68" t="str">
        <f t="shared" si="44"/>
        <v>-</v>
      </c>
      <c r="BQ46" s="68" t="str">
        <f t="shared" si="45"/>
        <v>-</v>
      </c>
      <c r="BR46" s="68" t="str">
        <f t="shared" si="46"/>
        <v>-</v>
      </c>
      <c r="BS46" s="69" t="str">
        <f t="shared" si="47"/>
        <v>-</v>
      </c>
      <c r="BT46" s="40"/>
      <c r="BU46" s="31" t="s">
        <v>124</v>
      </c>
      <c r="BV46" s="33" t="s">
        <v>98</v>
      </c>
      <c r="BW46" s="42"/>
      <c r="BX46" s="42"/>
      <c r="BY46" s="42"/>
      <c r="BZ46" s="42"/>
      <c r="CA46" s="42"/>
      <c r="CB46" s="42"/>
      <c r="CC46" s="42"/>
      <c r="CD46" s="42"/>
      <c r="CE46" s="43"/>
    </row>
    <row r="47" spans="1:83" ht="16.5" customHeight="1">
      <c r="A47" s="30" t="s">
        <v>125</v>
      </c>
      <c r="B47" s="28" t="s">
        <v>99</v>
      </c>
      <c r="C47" s="44">
        <v>3995</v>
      </c>
      <c r="D47" s="44">
        <v>2866</v>
      </c>
      <c r="E47" s="44">
        <v>2439</v>
      </c>
      <c r="F47" s="44">
        <v>427</v>
      </c>
      <c r="G47" s="44">
        <v>197</v>
      </c>
      <c r="H47" s="44">
        <v>932</v>
      </c>
      <c r="I47" s="44">
        <v>439</v>
      </c>
      <c r="J47" s="44">
        <v>18</v>
      </c>
      <c r="K47" s="45">
        <v>475</v>
      </c>
      <c r="M47" s="30" t="s">
        <v>125</v>
      </c>
      <c r="N47" s="28" t="s">
        <v>99</v>
      </c>
      <c r="O47" s="62" t="str">
        <f t="shared" si="0"/>
        <v>-</v>
      </c>
      <c r="P47" s="62" t="str">
        <f t="shared" si="1"/>
        <v>-</v>
      </c>
      <c r="Q47" s="62" t="str">
        <f t="shared" si="2"/>
        <v>-</v>
      </c>
      <c r="R47" s="62" t="str">
        <f t="shared" si="3"/>
        <v>-</v>
      </c>
      <c r="S47" s="62" t="str">
        <f t="shared" si="4"/>
        <v>-</v>
      </c>
      <c r="T47" s="62" t="str">
        <f t="shared" si="5"/>
        <v>-</v>
      </c>
      <c r="U47" s="62" t="str">
        <f t="shared" si="6"/>
        <v>-</v>
      </c>
      <c r="V47" s="62" t="str">
        <f t="shared" si="7"/>
        <v>-</v>
      </c>
      <c r="W47" s="63" t="str">
        <f t="shared" si="8"/>
        <v>-</v>
      </c>
      <c r="X47" s="58"/>
      <c r="Y47" s="30" t="s">
        <v>125</v>
      </c>
      <c r="Z47" s="28" t="s">
        <v>99</v>
      </c>
      <c r="AA47" s="70">
        <f t="shared" si="12"/>
        <v>100</v>
      </c>
      <c r="AB47" s="70">
        <f t="shared" si="13"/>
        <v>71.7</v>
      </c>
      <c r="AC47" s="70">
        <f t="shared" si="14"/>
        <v>61.1</v>
      </c>
      <c r="AD47" s="70">
        <f t="shared" si="15"/>
        <v>10.7</v>
      </c>
      <c r="AE47" s="70">
        <f t="shared" si="16"/>
        <v>4.9000000000000004</v>
      </c>
      <c r="AF47" s="70">
        <f t="shared" si="17"/>
        <v>23.3</v>
      </c>
      <c r="AG47" s="70">
        <f t="shared" si="18"/>
        <v>11</v>
      </c>
      <c r="AH47" s="70">
        <f t="shared" si="19"/>
        <v>0.5</v>
      </c>
      <c r="AI47" s="71">
        <f t="shared" si="20"/>
        <v>11.9</v>
      </c>
      <c r="AJ47" s="40"/>
      <c r="AK47" s="30" t="s">
        <v>125</v>
      </c>
      <c r="AL47" s="28" t="s">
        <v>99</v>
      </c>
      <c r="AM47" s="70">
        <f t="shared" si="21"/>
        <v>0.1</v>
      </c>
      <c r="AN47" s="70">
        <f t="shared" si="22"/>
        <v>0.1</v>
      </c>
      <c r="AO47" s="70">
        <f t="shared" si="23"/>
        <v>0.1</v>
      </c>
      <c r="AP47" s="70">
        <f t="shared" si="24"/>
        <v>0.1</v>
      </c>
      <c r="AQ47" s="70">
        <f t="shared" si="25"/>
        <v>0.1</v>
      </c>
      <c r="AR47" s="70">
        <f t="shared" si="26"/>
        <v>0.2</v>
      </c>
      <c r="AS47" s="70">
        <f t="shared" si="27"/>
        <v>0.1</v>
      </c>
      <c r="AT47" s="70">
        <f t="shared" si="28"/>
        <v>0.1</v>
      </c>
      <c r="AU47" s="71">
        <f t="shared" si="29"/>
        <v>0.2</v>
      </c>
      <c r="AV47" s="40"/>
      <c r="AW47" s="30" t="s">
        <v>125</v>
      </c>
      <c r="AX47" s="28" t="s">
        <v>99</v>
      </c>
      <c r="AY47" s="70" t="str">
        <f t="shared" si="30"/>
        <v>-</v>
      </c>
      <c r="AZ47" s="70" t="str">
        <f t="shared" si="31"/>
        <v>-</v>
      </c>
      <c r="BA47" s="70" t="str">
        <f t="shared" si="32"/>
        <v>-</v>
      </c>
      <c r="BB47" s="70" t="str">
        <f t="shared" si="33"/>
        <v>-</v>
      </c>
      <c r="BC47" s="70" t="str">
        <f t="shared" si="34"/>
        <v>-</v>
      </c>
      <c r="BD47" s="70" t="str">
        <f t="shared" si="35"/>
        <v>-</v>
      </c>
      <c r="BE47" s="70" t="str">
        <f t="shared" si="36"/>
        <v>-</v>
      </c>
      <c r="BF47" s="70" t="str">
        <f t="shared" si="37"/>
        <v>-</v>
      </c>
      <c r="BG47" s="71" t="str">
        <f t="shared" si="38"/>
        <v>-</v>
      </c>
      <c r="BH47" s="40"/>
      <c r="BI47" s="30" t="s">
        <v>125</v>
      </c>
      <c r="BJ47" s="28" t="s">
        <v>99</v>
      </c>
      <c r="BK47" s="70" t="str">
        <f t="shared" si="39"/>
        <v>-</v>
      </c>
      <c r="BL47" s="70" t="str">
        <f t="shared" si="40"/>
        <v>-</v>
      </c>
      <c r="BM47" s="70" t="str">
        <f t="shared" si="41"/>
        <v>-</v>
      </c>
      <c r="BN47" s="70" t="str">
        <f t="shared" si="42"/>
        <v>-</v>
      </c>
      <c r="BO47" s="70" t="str">
        <f t="shared" si="43"/>
        <v>-</v>
      </c>
      <c r="BP47" s="70" t="str">
        <f t="shared" si="44"/>
        <v>-</v>
      </c>
      <c r="BQ47" s="70" t="str">
        <f t="shared" si="45"/>
        <v>-</v>
      </c>
      <c r="BR47" s="70" t="str">
        <f t="shared" si="46"/>
        <v>-</v>
      </c>
      <c r="BS47" s="71" t="str">
        <f t="shared" si="47"/>
        <v>-</v>
      </c>
      <c r="BT47" s="40"/>
      <c r="BU47" s="30" t="s">
        <v>125</v>
      </c>
      <c r="BV47" s="28" t="s">
        <v>99</v>
      </c>
      <c r="BW47" s="44"/>
      <c r="BX47" s="44"/>
      <c r="BY47" s="44"/>
      <c r="BZ47" s="44"/>
      <c r="CA47" s="44"/>
      <c r="CB47" s="44"/>
      <c r="CC47" s="44"/>
      <c r="CD47" s="44"/>
      <c r="CE47" s="45"/>
    </row>
    <row r="48" spans="1:83" ht="16.5" customHeight="1">
      <c r="A48" s="31" t="s">
        <v>126</v>
      </c>
      <c r="B48" s="33" t="s">
        <v>100</v>
      </c>
      <c r="C48" s="42">
        <v>241345</v>
      </c>
      <c r="D48" s="42">
        <v>156487</v>
      </c>
      <c r="E48" s="42">
        <v>134127</v>
      </c>
      <c r="F48" s="42">
        <v>22360</v>
      </c>
      <c r="G48" s="42">
        <v>23967</v>
      </c>
      <c r="H48" s="42">
        <v>60891</v>
      </c>
      <c r="I48" s="42">
        <v>30649</v>
      </c>
      <c r="J48" s="42">
        <v>1954</v>
      </c>
      <c r="K48" s="43">
        <v>28288</v>
      </c>
      <c r="M48" s="31" t="s">
        <v>126</v>
      </c>
      <c r="N48" s="33" t="s">
        <v>100</v>
      </c>
      <c r="O48" s="60" t="str">
        <f t="shared" si="0"/>
        <v>-</v>
      </c>
      <c r="P48" s="60" t="str">
        <f t="shared" si="1"/>
        <v>-</v>
      </c>
      <c r="Q48" s="60" t="str">
        <f t="shared" si="2"/>
        <v>-</v>
      </c>
      <c r="R48" s="60" t="str">
        <f t="shared" si="3"/>
        <v>-</v>
      </c>
      <c r="S48" s="60" t="str">
        <f t="shared" si="4"/>
        <v>-</v>
      </c>
      <c r="T48" s="60" t="str">
        <f t="shared" si="5"/>
        <v>-</v>
      </c>
      <c r="U48" s="60" t="str">
        <f t="shared" si="6"/>
        <v>-</v>
      </c>
      <c r="V48" s="60" t="str">
        <f t="shared" si="7"/>
        <v>-</v>
      </c>
      <c r="W48" s="61" t="str">
        <f t="shared" si="8"/>
        <v>-</v>
      </c>
      <c r="X48" s="58"/>
      <c r="Y48" s="31" t="s">
        <v>126</v>
      </c>
      <c r="Z48" s="33" t="s">
        <v>100</v>
      </c>
      <c r="AA48" s="68">
        <f t="shared" si="12"/>
        <v>100</v>
      </c>
      <c r="AB48" s="68">
        <f t="shared" si="13"/>
        <v>64.8</v>
      </c>
      <c r="AC48" s="68">
        <f t="shared" si="14"/>
        <v>55.6</v>
      </c>
      <c r="AD48" s="68">
        <f t="shared" si="15"/>
        <v>9.3000000000000007</v>
      </c>
      <c r="AE48" s="68">
        <f t="shared" si="16"/>
        <v>9.9</v>
      </c>
      <c r="AF48" s="68">
        <f t="shared" si="17"/>
        <v>25.2</v>
      </c>
      <c r="AG48" s="68">
        <f t="shared" si="18"/>
        <v>12.7</v>
      </c>
      <c r="AH48" s="68">
        <f t="shared" si="19"/>
        <v>0.8</v>
      </c>
      <c r="AI48" s="69">
        <f t="shared" si="20"/>
        <v>11.7</v>
      </c>
      <c r="AJ48" s="40"/>
      <c r="AK48" s="31" t="s">
        <v>126</v>
      </c>
      <c r="AL48" s="33" t="s">
        <v>100</v>
      </c>
      <c r="AM48" s="68">
        <f t="shared" si="21"/>
        <v>8.5</v>
      </c>
      <c r="AN48" s="68">
        <f t="shared" si="22"/>
        <v>7.8</v>
      </c>
      <c r="AO48" s="68">
        <f t="shared" si="23"/>
        <v>7.8</v>
      </c>
      <c r="AP48" s="68">
        <f t="shared" si="24"/>
        <v>7.8</v>
      </c>
      <c r="AQ48" s="68">
        <f t="shared" si="25"/>
        <v>10.3</v>
      </c>
      <c r="AR48" s="68">
        <f t="shared" si="26"/>
        <v>9.8000000000000007</v>
      </c>
      <c r="AS48" s="68">
        <f t="shared" si="27"/>
        <v>9.1999999999999993</v>
      </c>
      <c r="AT48" s="68">
        <f t="shared" si="28"/>
        <v>15</v>
      </c>
      <c r="AU48" s="69">
        <f t="shared" si="29"/>
        <v>10.3</v>
      </c>
      <c r="AV48" s="40"/>
      <c r="AW48" s="31" t="s">
        <v>126</v>
      </c>
      <c r="AX48" s="33" t="s">
        <v>100</v>
      </c>
      <c r="AY48" s="68" t="str">
        <f t="shared" si="30"/>
        <v>-</v>
      </c>
      <c r="AZ48" s="68" t="str">
        <f t="shared" si="31"/>
        <v>-</v>
      </c>
      <c r="BA48" s="68" t="str">
        <f t="shared" si="32"/>
        <v>-</v>
      </c>
      <c r="BB48" s="68" t="str">
        <f t="shared" si="33"/>
        <v>-</v>
      </c>
      <c r="BC48" s="68" t="str">
        <f t="shared" si="34"/>
        <v>-</v>
      </c>
      <c r="BD48" s="68" t="str">
        <f t="shared" si="35"/>
        <v>-</v>
      </c>
      <c r="BE48" s="68" t="str">
        <f t="shared" si="36"/>
        <v>-</v>
      </c>
      <c r="BF48" s="68" t="str">
        <f t="shared" si="37"/>
        <v>-</v>
      </c>
      <c r="BG48" s="69" t="str">
        <f t="shared" si="38"/>
        <v>-</v>
      </c>
      <c r="BH48" s="40"/>
      <c r="BI48" s="31" t="s">
        <v>126</v>
      </c>
      <c r="BJ48" s="33" t="s">
        <v>100</v>
      </c>
      <c r="BK48" s="68" t="str">
        <f t="shared" si="39"/>
        <v>-</v>
      </c>
      <c r="BL48" s="68" t="str">
        <f t="shared" si="40"/>
        <v>-</v>
      </c>
      <c r="BM48" s="68" t="str">
        <f t="shared" si="41"/>
        <v>-</v>
      </c>
      <c r="BN48" s="68" t="str">
        <f t="shared" si="42"/>
        <v>-</v>
      </c>
      <c r="BO48" s="68" t="str">
        <f t="shared" si="43"/>
        <v>-</v>
      </c>
      <c r="BP48" s="68" t="str">
        <f t="shared" si="44"/>
        <v>-</v>
      </c>
      <c r="BQ48" s="68" t="str">
        <f t="shared" si="45"/>
        <v>-</v>
      </c>
      <c r="BR48" s="68" t="str">
        <f t="shared" si="46"/>
        <v>-</v>
      </c>
      <c r="BS48" s="69" t="str">
        <f t="shared" si="47"/>
        <v>-</v>
      </c>
      <c r="BT48" s="40"/>
      <c r="BU48" s="31" t="s">
        <v>126</v>
      </c>
      <c r="BV48" s="33" t="s">
        <v>100</v>
      </c>
      <c r="BW48" s="42"/>
      <c r="BX48" s="42"/>
      <c r="BY48" s="42"/>
      <c r="BZ48" s="42"/>
      <c r="CA48" s="42"/>
      <c r="CB48" s="42"/>
      <c r="CC48" s="42"/>
      <c r="CD48" s="42"/>
      <c r="CE48" s="43"/>
    </row>
    <row r="49" spans="1:83" ht="16.5" customHeight="1">
      <c r="A49" s="29" t="s">
        <v>36</v>
      </c>
      <c r="B49" s="34" t="s">
        <v>101</v>
      </c>
      <c r="C49" s="40">
        <v>1193577</v>
      </c>
      <c r="D49" s="40">
        <v>836238</v>
      </c>
      <c r="E49" s="40">
        <v>718394</v>
      </c>
      <c r="F49" s="40">
        <v>117844</v>
      </c>
      <c r="G49" s="40">
        <v>122480</v>
      </c>
      <c r="H49" s="40">
        <v>234859</v>
      </c>
      <c r="I49" s="40">
        <v>116610</v>
      </c>
      <c r="J49" s="40">
        <v>6166</v>
      </c>
      <c r="K49" s="41">
        <v>112083</v>
      </c>
      <c r="M49" s="29" t="s">
        <v>36</v>
      </c>
      <c r="N49" s="34" t="s">
        <v>101</v>
      </c>
      <c r="O49" s="56" t="str">
        <f t="shared" si="0"/>
        <v>-</v>
      </c>
      <c r="P49" s="56" t="str">
        <f t="shared" si="1"/>
        <v>-</v>
      </c>
      <c r="Q49" s="56" t="str">
        <f t="shared" si="2"/>
        <v>-</v>
      </c>
      <c r="R49" s="56" t="str">
        <f t="shared" si="3"/>
        <v>-</v>
      </c>
      <c r="S49" s="56" t="str">
        <f t="shared" si="4"/>
        <v>-</v>
      </c>
      <c r="T49" s="56" t="str">
        <f t="shared" si="5"/>
        <v>-</v>
      </c>
      <c r="U49" s="56" t="str">
        <f t="shared" si="6"/>
        <v>-</v>
      </c>
      <c r="V49" s="56" t="str">
        <f t="shared" si="7"/>
        <v>-</v>
      </c>
      <c r="W49" s="59" t="str">
        <f t="shared" si="8"/>
        <v>-</v>
      </c>
      <c r="X49" s="58"/>
      <c r="Y49" s="29" t="s">
        <v>36</v>
      </c>
      <c r="Z49" s="34" t="s">
        <v>101</v>
      </c>
      <c r="AA49" s="66">
        <f t="shared" si="12"/>
        <v>100</v>
      </c>
      <c r="AB49" s="66">
        <f t="shared" si="13"/>
        <v>70.099999999999994</v>
      </c>
      <c r="AC49" s="66">
        <f t="shared" si="14"/>
        <v>60.2</v>
      </c>
      <c r="AD49" s="66">
        <f t="shared" si="15"/>
        <v>9.9</v>
      </c>
      <c r="AE49" s="66">
        <f t="shared" si="16"/>
        <v>10.3</v>
      </c>
      <c r="AF49" s="66">
        <f t="shared" si="17"/>
        <v>19.7</v>
      </c>
      <c r="AG49" s="66">
        <f t="shared" si="18"/>
        <v>9.8000000000000007</v>
      </c>
      <c r="AH49" s="66">
        <f t="shared" si="19"/>
        <v>0.5</v>
      </c>
      <c r="AI49" s="67">
        <f t="shared" si="20"/>
        <v>9.4</v>
      </c>
      <c r="AJ49" s="40"/>
      <c r="AK49" s="29" t="s">
        <v>36</v>
      </c>
      <c r="AL49" s="34" t="s">
        <v>101</v>
      </c>
      <c r="AM49" s="66">
        <f t="shared" si="21"/>
        <v>41.8</v>
      </c>
      <c r="AN49" s="66">
        <f t="shared" si="22"/>
        <v>41.8</v>
      </c>
      <c r="AO49" s="66">
        <f t="shared" si="23"/>
        <v>41.9</v>
      </c>
      <c r="AP49" s="66">
        <f t="shared" si="24"/>
        <v>41.2</v>
      </c>
      <c r="AQ49" s="66">
        <f t="shared" si="25"/>
        <v>52.7</v>
      </c>
      <c r="AR49" s="66">
        <f t="shared" si="26"/>
        <v>37.9</v>
      </c>
      <c r="AS49" s="66">
        <f t="shared" si="27"/>
        <v>35</v>
      </c>
      <c r="AT49" s="66">
        <f t="shared" si="28"/>
        <v>47.4</v>
      </c>
      <c r="AU49" s="67">
        <f t="shared" si="29"/>
        <v>41</v>
      </c>
      <c r="AV49" s="40"/>
      <c r="AW49" s="29" t="s">
        <v>36</v>
      </c>
      <c r="AX49" s="34" t="s">
        <v>101</v>
      </c>
      <c r="AY49" s="66" t="str">
        <f t="shared" si="30"/>
        <v>-</v>
      </c>
      <c r="AZ49" s="66" t="str">
        <f t="shared" si="31"/>
        <v>-</v>
      </c>
      <c r="BA49" s="66" t="str">
        <f t="shared" si="32"/>
        <v>-</v>
      </c>
      <c r="BB49" s="66" t="str">
        <f t="shared" si="33"/>
        <v>-</v>
      </c>
      <c r="BC49" s="66" t="str">
        <f t="shared" si="34"/>
        <v>-</v>
      </c>
      <c r="BD49" s="66" t="str">
        <f t="shared" si="35"/>
        <v>-</v>
      </c>
      <c r="BE49" s="66" t="str">
        <f t="shared" si="36"/>
        <v>-</v>
      </c>
      <c r="BF49" s="66" t="str">
        <f t="shared" si="37"/>
        <v>-</v>
      </c>
      <c r="BG49" s="67" t="str">
        <f t="shared" si="38"/>
        <v>-</v>
      </c>
      <c r="BH49" s="40"/>
      <c r="BI49" s="29" t="s">
        <v>36</v>
      </c>
      <c r="BJ49" s="34" t="s">
        <v>101</v>
      </c>
      <c r="BK49" s="66" t="str">
        <f t="shared" si="39"/>
        <v>-</v>
      </c>
      <c r="BL49" s="66" t="str">
        <f t="shared" si="40"/>
        <v>-</v>
      </c>
      <c r="BM49" s="66" t="str">
        <f t="shared" si="41"/>
        <v>-</v>
      </c>
      <c r="BN49" s="66" t="str">
        <f t="shared" si="42"/>
        <v>-</v>
      </c>
      <c r="BO49" s="66" t="str">
        <f t="shared" si="43"/>
        <v>-</v>
      </c>
      <c r="BP49" s="66" t="str">
        <f t="shared" si="44"/>
        <v>-</v>
      </c>
      <c r="BQ49" s="66" t="str">
        <f t="shared" si="45"/>
        <v>-</v>
      </c>
      <c r="BR49" s="66" t="str">
        <f t="shared" si="46"/>
        <v>-</v>
      </c>
      <c r="BS49" s="67" t="str">
        <f t="shared" si="47"/>
        <v>-</v>
      </c>
      <c r="BT49" s="40"/>
      <c r="BU49" s="29" t="s">
        <v>36</v>
      </c>
      <c r="BV49" s="34" t="s">
        <v>101</v>
      </c>
      <c r="BW49" s="40"/>
      <c r="BX49" s="40"/>
      <c r="BY49" s="40"/>
      <c r="BZ49" s="40"/>
      <c r="CA49" s="40"/>
      <c r="CB49" s="40"/>
      <c r="CC49" s="40"/>
      <c r="CD49" s="40"/>
      <c r="CE49" s="41"/>
    </row>
    <row r="50" spans="1:83" ht="16.5" customHeight="1">
      <c r="A50" s="29" t="s">
        <v>37</v>
      </c>
      <c r="B50" s="34" t="s">
        <v>102</v>
      </c>
      <c r="C50" s="40">
        <v>473571</v>
      </c>
      <c r="D50" s="40">
        <v>356450</v>
      </c>
      <c r="E50" s="40">
        <v>305191</v>
      </c>
      <c r="F50" s="40">
        <v>51259</v>
      </c>
      <c r="G50" s="40">
        <v>24819</v>
      </c>
      <c r="H50" s="40">
        <v>92302</v>
      </c>
      <c r="I50" s="40">
        <v>42234</v>
      </c>
      <c r="J50" s="40">
        <v>3125</v>
      </c>
      <c r="K50" s="41">
        <v>46943</v>
      </c>
      <c r="M50" s="29" t="s">
        <v>37</v>
      </c>
      <c r="N50" s="34" t="s">
        <v>102</v>
      </c>
      <c r="O50" s="56" t="str">
        <f t="shared" si="0"/>
        <v>-</v>
      </c>
      <c r="P50" s="56" t="str">
        <f t="shared" si="1"/>
        <v>-</v>
      </c>
      <c r="Q50" s="56" t="str">
        <f t="shared" si="2"/>
        <v>-</v>
      </c>
      <c r="R50" s="56" t="str">
        <f t="shared" si="3"/>
        <v>-</v>
      </c>
      <c r="S50" s="56" t="str">
        <f t="shared" si="4"/>
        <v>-</v>
      </c>
      <c r="T50" s="56" t="str">
        <f t="shared" si="5"/>
        <v>-</v>
      </c>
      <c r="U50" s="56" t="str">
        <f t="shared" si="6"/>
        <v>-</v>
      </c>
      <c r="V50" s="56" t="str">
        <f t="shared" si="7"/>
        <v>-</v>
      </c>
      <c r="W50" s="59" t="str">
        <f t="shared" si="8"/>
        <v>-</v>
      </c>
      <c r="X50" s="58"/>
      <c r="Y50" s="29" t="s">
        <v>37</v>
      </c>
      <c r="Z50" s="34" t="s">
        <v>102</v>
      </c>
      <c r="AA50" s="66">
        <f t="shared" si="12"/>
        <v>100</v>
      </c>
      <c r="AB50" s="66">
        <f t="shared" si="13"/>
        <v>75.3</v>
      </c>
      <c r="AC50" s="66">
        <f t="shared" si="14"/>
        <v>64.400000000000006</v>
      </c>
      <c r="AD50" s="66">
        <f t="shared" si="15"/>
        <v>10.8</v>
      </c>
      <c r="AE50" s="66">
        <f t="shared" si="16"/>
        <v>5.2</v>
      </c>
      <c r="AF50" s="66">
        <f t="shared" si="17"/>
        <v>19.5</v>
      </c>
      <c r="AG50" s="66">
        <f t="shared" si="18"/>
        <v>8.9</v>
      </c>
      <c r="AH50" s="66">
        <f t="shared" si="19"/>
        <v>0.7</v>
      </c>
      <c r="AI50" s="67">
        <f t="shared" si="20"/>
        <v>9.9</v>
      </c>
      <c r="AJ50" s="40"/>
      <c r="AK50" s="29" t="s">
        <v>37</v>
      </c>
      <c r="AL50" s="34" t="s">
        <v>102</v>
      </c>
      <c r="AM50" s="66">
        <f t="shared" si="21"/>
        <v>16.600000000000001</v>
      </c>
      <c r="AN50" s="66">
        <f t="shared" si="22"/>
        <v>17.8</v>
      </c>
      <c r="AO50" s="66">
        <f t="shared" si="23"/>
        <v>17.8</v>
      </c>
      <c r="AP50" s="66">
        <f t="shared" si="24"/>
        <v>17.899999999999999</v>
      </c>
      <c r="AQ50" s="66">
        <f t="shared" si="25"/>
        <v>10.7</v>
      </c>
      <c r="AR50" s="66">
        <f t="shared" si="26"/>
        <v>14.9</v>
      </c>
      <c r="AS50" s="66">
        <f t="shared" si="27"/>
        <v>12.7</v>
      </c>
      <c r="AT50" s="66">
        <f t="shared" si="28"/>
        <v>24</v>
      </c>
      <c r="AU50" s="67">
        <f t="shared" si="29"/>
        <v>17.2</v>
      </c>
      <c r="AV50" s="40"/>
      <c r="AW50" s="29" t="s">
        <v>37</v>
      </c>
      <c r="AX50" s="34" t="s">
        <v>102</v>
      </c>
      <c r="AY50" s="66" t="str">
        <f t="shared" si="30"/>
        <v>-</v>
      </c>
      <c r="AZ50" s="66" t="str">
        <f t="shared" si="31"/>
        <v>-</v>
      </c>
      <c r="BA50" s="66" t="str">
        <f t="shared" si="32"/>
        <v>-</v>
      </c>
      <c r="BB50" s="66" t="str">
        <f t="shared" si="33"/>
        <v>-</v>
      </c>
      <c r="BC50" s="66" t="str">
        <f t="shared" si="34"/>
        <v>-</v>
      </c>
      <c r="BD50" s="66" t="str">
        <f t="shared" si="35"/>
        <v>-</v>
      </c>
      <c r="BE50" s="66" t="str">
        <f t="shared" si="36"/>
        <v>-</v>
      </c>
      <c r="BF50" s="66" t="str">
        <f t="shared" si="37"/>
        <v>-</v>
      </c>
      <c r="BG50" s="67" t="str">
        <f t="shared" si="38"/>
        <v>-</v>
      </c>
      <c r="BH50" s="40"/>
      <c r="BI50" s="29" t="s">
        <v>37</v>
      </c>
      <c r="BJ50" s="34" t="s">
        <v>102</v>
      </c>
      <c r="BK50" s="66" t="str">
        <f t="shared" si="39"/>
        <v>-</v>
      </c>
      <c r="BL50" s="66" t="str">
        <f t="shared" si="40"/>
        <v>-</v>
      </c>
      <c r="BM50" s="66" t="str">
        <f t="shared" si="41"/>
        <v>-</v>
      </c>
      <c r="BN50" s="66" t="str">
        <f t="shared" si="42"/>
        <v>-</v>
      </c>
      <c r="BO50" s="66" t="str">
        <f t="shared" si="43"/>
        <v>-</v>
      </c>
      <c r="BP50" s="66" t="str">
        <f t="shared" si="44"/>
        <v>-</v>
      </c>
      <c r="BQ50" s="66" t="str">
        <f t="shared" si="45"/>
        <v>-</v>
      </c>
      <c r="BR50" s="66" t="str">
        <f t="shared" si="46"/>
        <v>-</v>
      </c>
      <c r="BS50" s="67" t="str">
        <f t="shared" si="47"/>
        <v>-</v>
      </c>
      <c r="BT50" s="40"/>
      <c r="BU50" s="29" t="s">
        <v>37</v>
      </c>
      <c r="BV50" s="34" t="s">
        <v>102</v>
      </c>
      <c r="BW50" s="40"/>
      <c r="BX50" s="40"/>
      <c r="BY50" s="40"/>
      <c r="BZ50" s="40"/>
      <c r="CA50" s="40"/>
      <c r="CB50" s="40"/>
      <c r="CC50" s="40"/>
      <c r="CD50" s="40"/>
      <c r="CE50" s="41"/>
    </row>
    <row r="51" spans="1:83" ht="16.5" customHeight="1">
      <c r="A51" s="29" t="s">
        <v>127</v>
      </c>
      <c r="B51" s="34" t="s">
        <v>103</v>
      </c>
      <c r="C51" s="40">
        <v>736260</v>
      </c>
      <c r="D51" s="40">
        <v>502825</v>
      </c>
      <c r="E51" s="40">
        <v>429687</v>
      </c>
      <c r="F51" s="40">
        <v>73138</v>
      </c>
      <c r="G51" s="40">
        <v>51380</v>
      </c>
      <c r="H51" s="40">
        <v>182055</v>
      </c>
      <c r="I51" s="40">
        <v>121773</v>
      </c>
      <c r="J51" s="40">
        <v>92</v>
      </c>
      <c r="K51" s="41">
        <v>60190</v>
      </c>
      <c r="M51" s="29" t="s">
        <v>127</v>
      </c>
      <c r="N51" s="34" t="s">
        <v>103</v>
      </c>
      <c r="O51" s="56" t="str">
        <f t="shared" si="0"/>
        <v>-</v>
      </c>
      <c r="P51" s="56" t="str">
        <f t="shared" si="1"/>
        <v>-</v>
      </c>
      <c r="Q51" s="56" t="str">
        <f t="shared" si="2"/>
        <v>-</v>
      </c>
      <c r="R51" s="56" t="str">
        <f t="shared" si="3"/>
        <v>-</v>
      </c>
      <c r="S51" s="56" t="str">
        <f t="shared" si="4"/>
        <v>-</v>
      </c>
      <c r="T51" s="56" t="str">
        <f t="shared" si="5"/>
        <v>-</v>
      </c>
      <c r="U51" s="56" t="str">
        <f t="shared" si="6"/>
        <v>-</v>
      </c>
      <c r="V51" s="56" t="str">
        <f t="shared" si="7"/>
        <v>-</v>
      </c>
      <c r="W51" s="59" t="str">
        <f t="shared" si="8"/>
        <v>-</v>
      </c>
      <c r="X51" s="58"/>
      <c r="Y51" s="29" t="s">
        <v>127</v>
      </c>
      <c r="Z51" s="34" t="s">
        <v>103</v>
      </c>
      <c r="AA51" s="66">
        <f t="shared" si="12"/>
        <v>100</v>
      </c>
      <c r="AB51" s="66">
        <f t="shared" si="13"/>
        <v>68.3</v>
      </c>
      <c r="AC51" s="66">
        <f t="shared" si="14"/>
        <v>58.4</v>
      </c>
      <c r="AD51" s="66">
        <f t="shared" si="15"/>
        <v>9.9</v>
      </c>
      <c r="AE51" s="66">
        <f t="shared" si="16"/>
        <v>7</v>
      </c>
      <c r="AF51" s="66">
        <f t="shared" si="17"/>
        <v>24.7</v>
      </c>
      <c r="AG51" s="66">
        <f t="shared" si="18"/>
        <v>16.5</v>
      </c>
      <c r="AH51" s="66">
        <f t="shared" si="19"/>
        <v>0</v>
      </c>
      <c r="AI51" s="67">
        <f t="shared" si="20"/>
        <v>8.1999999999999993</v>
      </c>
      <c r="AJ51" s="40"/>
      <c r="AK51" s="29" t="s">
        <v>127</v>
      </c>
      <c r="AL51" s="34" t="s">
        <v>103</v>
      </c>
      <c r="AM51" s="66">
        <f t="shared" si="21"/>
        <v>25.8</v>
      </c>
      <c r="AN51" s="66">
        <f t="shared" si="22"/>
        <v>25.1</v>
      </c>
      <c r="AO51" s="66">
        <f t="shared" si="23"/>
        <v>25.1</v>
      </c>
      <c r="AP51" s="66">
        <f t="shared" si="24"/>
        <v>25.5</v>
      </c>
      <c r="AQ51" s="66">
        <f t="shared" si="25"/>
        <v>22.1</v>
      </c>
      <c r="AR51" s="66">
        <f t="shared" si="26"/>
        <v>29.4</v>
      </c>
      <c r="AS51" s="66">
        <f t="shared" si="27"/>
        <v>36.6</v>
      </c>
      <c r="AT51" s="66">
        <f t="shared" si="28"/>
        <v>0.7</v>
      </c>
      <c r="AU51" s="67">
        <f t="shared" si="29"/>
        <v>22</v>
      </c>
      <c r="AV51" s="40"/>
      <c r="AW51" s="29" t="s">
        <v>127</v>
      </c>
      <c r="AX51" s="34" t="s">
        <v>103</v>
      </c>
      <c r="AY51" s="66" t="str">
        <f t="shared" si="30"/>
        <v>-</v>
      </c>
      <c r="AZ51" s="66" t="str">
        <f t="shared" si="31"/>
        <v>-</v>
      </c>
      <c r="BA51" s="66" t="str">
        <f t="shared" si="32"/>
        <v>-</v>
      </c>
      <c r="BB51" s="66" t="str">
        <f t="shared" si="33"/>
        <v>-</v>
      </c>
      <c r="BC51" s="66" t="str">
        <f t="shared" si="34"/>
        <v>-</v>
      </c>
      <c r="BD51" s="66" t="str">
        <f t="shared" si="35"/>
        <v>-</v>
      </c>
      <c r="BE51" s="66" t="str">
        <f t="shared" si="36"/>
        <v>-</v>
      </c>
      <c r="BF51" s="66" t="str">
        <f t="shared" si="37"/>
        <v>-</v>
      </c>
      <c r="BG51" s="67" t="str">
        <f t="shared" si="38"/>
        <v>-</v>
      </c>
      <c r="BH51" s="40"/>
      <c r="BI51" s="29" t="s">
        <v>127</v>
      </c>
      <c r="BJ51" s="34" t="s">
        <v>103</v>
      </c>
      <c r="BK51" s="66" t="str">
        <f t="shared" si="39"/>
        <v>-</v>
      </c>
      <c r="BL51" s="66" t="str">
        <f t="shared" si="40"/>
        <v>-</v>
      </c>
      <c r="BM51" s="66" t="str">
        <f t="shared" si="41"/>
        <v>-</v>
      </c>
      <c r="BN51" s="66" t="str">
        <f t="shared" si="42"/>
        <v>-</v>
      </c>
      <c r="BO51" s="66" t="str">
        <f t="shared" si="43"/>
        <v>-</v>
      </c>
      <c r="BP51" s="66" t="str">
        <f t="shared" si="44"/>
        <v>-</v>
      </c>
      <c r="BQ51" s="66" t="str">
        <f t="shared" si="45"/>
        <v>-</v>
      </c>
      <c r="BR51" s="66" t="str">
        <f t="shared" si="46"/>
        <v>-</v>
      </c>
      <c r="BS51" s="67" t="str">
        <f t="shared" si="47"/>
        <v>-</v>
      </c>
      <c r="BT51" s="40"/>
      <c r="BU51" s="29" t="s">
        <v>127</v>
      </c>
      <c r="BV51" s="34" t="s">
        <v>103</v>
      </c>
      <c r="BW51" s="40"/>
      <c r="BX51" s="40"/>
      <c r="BY51" s="40"/>
      <c r="BZ51" s="40"/>
      <c r="CA51" s="40"/>
      <c r="CB51" s="40"/>
      <c r="CC51" s="40"/>
      <c r="CD51" s="40"/>
      <c r="CE51" s="41"/>
    </row>
    <row r="52" spans="1:83" ht="16.5" customHeight="1">
      <c r="A52" s="29" t="s">
        <v>128</v>
      </c>
      <c r="B52" s="34" t="s">
        <v>104</v>
      </c>
      <c r="C52" s="40">
        <v>101899</v>
      </c>
      <c r="D52" s="40">
        <v>73953</v>
      </c>
      <c r="E52" s="40">
        <v>62974</v>
      </c>
      <c r="F52" s="40">
        <v>10979</v>
      </c>
      <c r="G52" s="40">
        <v>4875</v>
      </c>
      <c r="H52" s="40">
        <v>23071</v>
      </c>
      <c r="I52" s="40">
        <v>10324</v>
      </c>
      <c r="J52" s="40">
        <v>842</v>
      </c>
      <c r="K52" s="41">
        <v>11905</v>
      </c>
      <c r="M52" s="29" t="s">
        <v>128</v>
      </c>
      <c r="N52" s="34" t="s">
        <v>104</v>
      </c>
      <c r="O52" s="56" t="str">
        <f t="shared" si="0"/>
        <v>-</v>
      </c>
      <c r="P52" s="56" t="str">
        <f t="shared" si="1"/>
        <v>-</v>
      </c>
      <c r="Q52" s="56" t="str">
        <f t="shared" si="2"/>
        <v>-</v>
      </c>
      <c r="R52" s="56" t="str">
        <f t="shared" si="3"/>
        <v>-</v>
      </c>
      <c r="S52" s="56" t="str">
        <f t="shared" si="4"/>
        <v>-</v>
      </c>
      <c r="T52" s="56" t="str">
        <f t="shared" si="5"/>
        <v>-</v>
      </c>
      <c r="U52" s="56" t="str">
        <f t="shared" si="6"/>
        <v>-</v>
      </c>
      <c r="V52" s="56" t="str">
        <f t="shared" si="7"/>
        <v>-</v>
      </c>
      <c r="W52" s="59" t="str">
        <f t="shared" si="8"/>
        <v>-</v>
      </c>
      <c r="X52" s="58"/>
      <c r="Y52" s="29" t="s">
        <v>128</v>
      </c>
      <c r="Z52" s="34" t="s">
        <v>104</v>
      </c>
      <c r="AA52" s="66">
        <f t="shared" si="12"/>
        <v>100</v>
      </c>
      <c r="AB52" s="66">
        <f t="shared" si="13"/>
        <v>72.599999999999994</v>
      </c>
      <c r="AC52" s="66">
        <f t="shared" si="14"/>
        <v>61.8</v>
      </c>
      <c r="AD52" s="66">
        <f t="shared" si="15"/>
        <v>10.8</v>
      </c>
      <c r="AE52" s="66">
        <f t="shared" si="16"/>
        <v>4.8</v>
      </c>
      <c r="AF52" s="66">
        <f t="shared" si="17"/>
        <v>22.6</v>
      </c>
      <c r="AG52" s="66">
        <f t="shared" si="18"/>
        <v>10.1</v>
      </c>
      <c r="AH52" s="66">
        <f t="shared" si="19"/>
        <v>0.8</v>
      </c>
      <c r="AI52" s="67">
        <f t="shared" si="20"/>
        <v>11.7</v>
      </c>
      <c r="AJ52" s="40"/>
      <c r="AK52" s="29" t="s">
        <v>128</v>
      </c>
      <c r="AL52" s="34" t="s">
        <v>104</v>
      </c>
      <c r="AM52" s="66">
        <f t="shared" si="21"/>
        <v>3.6</v>
      </c>
      <c r="AN52" s="66">
        <f t="shared" si="22"/>
        <v>3.7</v>
      </c>
      <c r="AO52" s="66">
        <f t="shared" si="23"/>
        <v>3.7</v>
      </c>
      <c r="AP52" s="66">
        <f t="shared" si="24"/>
        <v>3.8</v>
      </c>
      <c r="AQ52" s="66">
        <f t="shared" si="25"/>
        <v>2.1</v>
      </c>
      <c r="AR52" s="66">
        <f t="shared" si="26"/>
        <v>3.7</v>
      </c>
      <c r="AS52" s="66">
        <f t="shared" si="27"/>
        <v>3.1</v>
      </c>
      <c r="AT52" s="66">
        <f t="shared" si="28"/>
        <v>6.5</v>
      </c>
      <c r="AU52" s="67">
        <f t="shared" si="29"/>
        <v>4.4000000000000004</v>
      </c>
      <c r="AV52" s="40"/>
      <c r="AW52" s="29" t="s">
        <v>128</v>
      </c>
      <c r="AX52" s="34" t="s">
        <v>104</v>
      </c>
      <c r="AY52" s="66" t="str">
        <f t="shared" si="30"/>
        <v>-</v>
      </c>
      <c r="AZ52" s="66" t="str">
        <f t="shared" si="31"/>
        <v>-</v>
      </c>
      <c r="BA52" s="66" t="str">
        <f t="shared" si="32"/>
        <v>-</v>
      </c>
      <c r="BB52" s="66" t="str">
        <f t="shared" si="33"/>
        <v>-</v>
      </c>
      <c r="BC52" s="66" t="str">
        <f t="shared" si="34"/>
        <v>-</v>
      </c>
      <c r="BD52" s="66" t="str">
        <f t="shared" si="35"/>
        <v>-</v>
      </c>
      <c r="BE52" s="66" t="str">
        <f t="shared" si="36"/>
        <v>-</v>
      </c>
      <c r="BF52" s="66" t="str">
        <f t="shared" si="37"/>
        <v>-</v>
      </c>
      <c r="BG52" s="67" t="str">
        <f t="shared" si="38"/>
        <v>-</v>
      </c>
      <c r="BH52" s="40"/>
      <c r="BI52" s="29" t="s">
        <v>128</v>
      </c>
      <c r="BJ52" s="34" t="s">
        <v>104</v>
      </c>
      <c r="BK52" s="66" t="str">
        <f t="shared" si="39"/>
        <v>-</v>
      </c>
      <c r="BL52" s="66" t="str">
        <f t="shared" si="40"/>
        <v>-</v>
      </c>
      <c r="BM52" s="66" t="str">
        <f t="shared" si="41"/>
        <v>-</v>
      </c>
      <c r="BN52" s="66" t="str">
        <f t="shared" si="42"/>
        <v>-</v>
      </c>
      <c r="BO52" s="66" t="str">
        <f t="shared" si="43"/>
        <v>-</v>
      </c>
      <c r="BP52" s="66" t="str">
        <f t="shared" si="44"/>
        <v>-</v>
      </c>
      <c r="BQ52" s="66" t="str">
        <f t="shared" si="45"/>
        <v>-</v>
      </c>
      <c r="BR52" s="66" t="str">
        <f t="shared" si="46"/>
        <v>-</v>
      </c>
      <c r="BS52" s="67" t="str">
        <f t="shared" si="47"/>
        <v>-</v>
      </c>
      <c r="BT52" s="40"/>
      <c r="BU52" s="29" t="s">
        <v>128</v>
      </c>
      <c r="BV52" s="34" t="s">
        <v>104</v>
      </c>
      <c r="BW52" s="40"/>
      <c r="BX52" s="40"/>
      <c r="BY52" s="40"/>
      <c r="BZ52" s="40"/>
      <c r="CA52" s="40"/>
      <c r="CB52" s="40"/>
      <c r="CC52" s="40"/>
      <c r="CD52" s="40"/>
      <c r="CE52" s="41"/>
    </row>
    <row r="53" spans="1:83" ht="16.5" customHeight="1">
      <c r="A53" s="30" t="s">
        <v>129</v>
      </c>
      <c r="B53" s="28" t="s">
        <v>105</v>
      </c>
      <c r="C53" s="44">
        <v>105695</v>
      </c>
      <c r="D53" s="44">
        <v>74083</v>
      </c>
      <c r="E53" s="44">
        <v>63404</v>
      </c>
      <c r="F53" s="44">
        <v>10679</v>
      </c>
      <c r="G53" s="44">
        <v>5005</v>
      </c>
      <c r="H53" s="44">
        <v>26607</v>
      </c>
      <c r="I53" s="44">
        <v>11540</v>
      </c>
      <c r="J53" s="44">
        <v>818</v>
      </c>
      <c r="K53" s="45">
        <v>14249</v>
      </c>
      <c r="M53" s="30" t="s">
        <v>129</v>
      </c>
      <c r="N53" s="28" t="s">
        <v>105</v>
      </c>
      <c r="O53" s="62" t="str">
        <f t="shared" si="0"/>
        <v>-</v>
      </c>
      <c r="P53" s="62" t="str">
        <f t="shared" si="1"/>
        <v>-</v>
      </c>
      <c r="Q53" s="62" t="str">
        <f t="shared" si="2"/>
        <v>-</v>
      </c>
      <c r="R53" s="62" t="str">
        <f t="shared" si="3"/>
        <v>-</v>
      </c>
      <c r="S53" s="62" t="str">
        <f t="shared" si="4"/>
        <v>-</v>
      </c>
      <c r="T53" s="62" t="str">
        <f t="shared" si="5"/>
        <v>-</v>
      </c>
      <c r="U53" s="62" t="str">
        <f t="shared" si="6"/>
        <v>-</v>
      </c>
      <c r="V53" s="62" t="str">
        <f t="shared" si="7"/>
        <v>-</v>
      </c>
      <c r="W53" s="63" t="str">
        <f t="shared" si="8"/>
        <v>-</v>
      </c>
      <c r="X53" s="58"/>
      <c r="Y53" s="30" t="s">
        <v>129</v>
      </c>
      <c r="Z53" s="28" t="s">
        <v>105</v>
      </c>
      <c r="AA53" s="70">
        <f t="shared" si="12"/>
        <v>100</v>
      </c>
      <c r="AB53" s="70">
        <f t="shared" si="13"/>
        <v>70.099999999999994</v>
      </c>
      <c r="AC53" s="70">
        <f t="shared" si="14"/>
        <v>60</v>
      </c>
      <c r="AD53" s="70">
        <f t="shared" si="15"/>
        <v>10.1</v>
      </c>
      <c r="AE53" s="70">
        <f t="shared" si="16"/>
        <v>4.7</v>
      </c>
      <c r="AF53" s="70">
        <f t="shared" si="17"/>
        <v>25.2</v>
      </c>
      <c r="AG53" s="70">
        <f t="shared" si="18"/>
        <v>10.9</v>
      </c>
      <c r="AH53" s="70">
        <f t="shared" si="19"/>
        <v>0.8</v>
      </c>
      <c r="AI53" s="71">
        <f t="shared" si="20"/>
        <v>13.5</v>
      </c>
      <c r="AJ53" s="40"/>
      <c r="AK53" s="30" t="s">
        <v>129</v>
      </c>
      <c r="AL53" s="28" t="s">
        <v>105</v>
      </c>
      <c r="AM53" s="70">
        <f t="shared" si="21"/>
        <v>3.7</v>
      </c>
      <c r="AN53" s="70">
        <f t="shared" si="22"/>
        <v>3.7</v>
      </c>
      <c r="AO53" s="70">
        <f t="shared" si="23"/>
        <v>3.7</v>
      </c>
      <c r="AP53" s="70">
        <f t="shared" si="24"/>
        <v>3.7</v>
      </c>
      <c r="AQ53" s="70">
        <f t="shared" si="25"/>
        <v>2.2000000000000002</v>
      </c>
      <c r="AR53" s="70">
        <f t="shared" si="26"/>
        <v>4.3</v>
      </c>
      <c r="AS53" s="70">
        <f t="shared" si="27"/>
        <v>3.5</v>
      </c>
      <c r="AT53" s="70">
        <f t="shared" si="28"/>
        <v>6.3</v>
      </c>
      <c r="AU53" s="71">
        <f t="shared" si="29"/>
        <v>5.2</v>
      </c>
      <c r="AV53" s="40"/>
      <c r="AW53" s="30" t="s">
        <v>129</v>
      </c>
      <c r="AX53" s="28" t="s">
        <v>105</v>
      </c>
      <c r="AY53" s="70" t="str">
        <f t="shared" si="30"/>
        <v>-</v>
      </c>
      <c r="AZ53" s="70" t="str">
        <f t="shared" si="31"/>
        <v>-</v>
      </c>
      <c r="BA53" s="70" t="str">
        <f t="shared" si="32"/>
        <v>-</v>
      </c>
      <c r="BB53" s="70" t="str">
        <f t="shared" si="33"/>
        <v>-</v>
      </c>
      <c r="BC53" s="70" t="str">
        <f t="shared" si="34"/>
        <v>-</v>
      </c>
      <c r="BD53" s="70" t="str">
        <f t="shared" si="35"/>
        <v>-</v>
      </c>
      <c r="BE53" s="70" t="str">
        <f t="shared" si="36"/>
        <v>-</v>
      </c>
      <c r="BF53" s="70" t="str">
        <f t="shared" si="37"/>
        <v>-</v>
      </c>
      <c r="BG53" s="71" t="str">
        <f t="shared" si="38"/>
        <v>-</v>
      </c>
      <c r="BH53" s="40"/>
      <c r="BI53" s="30" t="s">
        <v>129</v>
      </c>
      <c r="BJ53" s="28" t="s">
        <v>105</v>
      </c>
      <c r="BK53" s="70" t="str">
        <f t="shared" si="39"/>
        <v>-</v>
      </c>
      <c r="BL53" s="70" t="str">
        <f t="shared" si="40"/>
        <v>-</v>
      </c>
      <c r="BM53" s="70" t="str">
        <f t="shared" si="41"/>
        <v>-</v>
      </c>
      <c r="BN53" s="70" t="str">
        <f t="shared" si="42"/>
        <v>-</v>
      </c>
      <c r="BO53" s="70" t="str">
        <f t="shared" si="43"/>
        <v>-</v>
      </c>
      <c r="BP53" s="70" t="str">
        <f t="shared" si="44"/>
        <v>-</v>
      </c>
      <c r="BQ53" s="70" t="str">
        <f t="shared" si="45"/>
        <v>-</v>
      </c>
      <c r="BR53" s="70" t="str">
        <f t="shared" si="46"/>
        <v>-</v>
      </c>
      <c r="BS53" s="71" t="str">
        <f t="shared" si="47"/>
        <v>-</v>
      </c>
      <c r="BT53" s="40"/>
      <c r="BU53" s="30" t="s">
        <v>129</v>
      </c>
      <c r="BV53" s="28" t="s">
        <v>105</v>
      </c>
      <c r="BW53" s="44"/>
      <c r="BX53" s="44"/>
      <c r="BY53" s="44"/>
      <c r="BZ53" s="44"/>
      <c r="CA53" s="44"/>
      <c r="CB53" s="44"/>
      <c r="CC53" s="44"/>
      <c r="CD53" s="44"/>
      <c r="CE53" s="45"/>
    </row>
    <row r="56" spans="1:83" ht="16.5" customHeight="1">
      <c r="A56" s="36">
        <f>A2+1</f>
        <v>24</v>
      </c>
      <c r="B56" s="20" t="str">
        <f>IF(A56&lt;22,"令和"&amp;A56&amp;"年度","平成"&amp;A56&amp;"年度")</f>
        <v>平成24年度</v>
      </c>
      <c r="C56" s="1" t="s">
        <v>48</v>
      </c>
      <c r="N56" s="20" t="str">
        <f>B56</f>
        <v>平成24年度</v>
      </c>
      <c r="O56" s="1" t="s">
        <v>131</v>
      </c>
      <c r="Z56" s="20" t="str">
        <f>B56</f>
        <v>平成24年度</v>
      </c>
      <c r="AA56" s="1" t="s">
        <v>132</v>
      </c>
      <c r="AL56" s="20" t="str">
        <f>B56</f>
        <v>平成24年度</v>
      </c>
      <c r="AM56" s="1" t="s">
        <v>133</v>
      </c>
      <c r="AX56" s="20" t="str">
        <f>N56</f>
        <v>平成24年度</v>
      </c>
      <c r="AY56" s="1" t="s">
        <v>134</v>
      </c>
      <c r="BJ56" s="20" t="str">
        <f>Z56</f>
        <v>平成24年度</v>
      </c>
      <c r="BK56" s="1" t="s">
        <v>135</v>
      </c>
      <c r="BU56" s="36">
        <f>IF(A56=1,30,A56-1)</f>
        <v>23</v>
      </c>
      <c r="BV56" s="20" t="str">
        <f>IF(BU56&lt;22,"令和"&amp;BU56&amp;"年度","平成"&amp;BU56&amp;"年度")</f>
        <v>平成23年度</v>
      </c>
      <c r="BW56" s="1" t="s">
        <v>130</v>
      </c>
    </row>
    <row r="57" spans="1:83" ht="16.5" customHeight="1">
      <c r="A57" s="21"/>
      <c r="B57" s="5"/>
      <c r="C57" s="4" t="s">
        <v>49</v>
      </c>
      <c r="D57" s="24"/>
      <c r="E57" s="24"/>
      <c r="F57" s="24"/>
      <c r="G57" s="24"/>
      <c r="H57" s="24"/>
      <c r="I57" s="24"/>
      <c r="J57" s="24"/>
      <c r="K57" s="15"/>
      <c r="M57" s="21"/>
      <c r="N57" s="5"/>
      <c r="O57" s="4" t="s">
        <v>49</v>
      </c>
      <c r="P57" s="24"/>
      <c r="Q57" s="24"/>
      <c r="R57" s="24"/>
      <c r="S57" s="24"/>
      <c r="T57" s="24"/>
      <c r="U57" s="24"/>
      <c r="V57" s="24"/>
      <c r="W57" s="15"/>
      <c r="Y57" s="21"/>
      <c r="Z57" s="5"/>
      <c r="AA57" s="4" t="s">
        <v>49</v>
      </c>
      <c r="AB57" s="24"/>
      <c r="AC57" s="24"/>
      <c r="AD57" s="24"/>
      <c r="AE57" s="24"/>
      <c r="AF57" s="24"/>
      <c r="AG57" s="24"/>
      <c r="AH57" s="24"/>
      <c r="AI57" s="15"/>
      <c r="AK57" s="21"/>
      <c r="AL57" s="5"/>
      <c r="AM57" s="4" t="s">
        <v>49</v>
      </c>
      <c r="AN57" s="24"/>
      <c r="AO57" s="24"/>
      <c r="AP57" s="24"/>
      <c r="AQ57" s="24"/>
      <c r="AR57" s="24"/>
      <c r="AS57" s="24"/>
      <c r="AT57" s="24"/>
      <c r="AU57" s="15"/>
      <c r="AW57" s="21"/>
      <c r="AX57" s="5"/>
      <c r="AY57" s="4" t="s">
        <v>49</v>
      </c>
      <c r="AZ57" s="24"/>
      <c r="BA57" s="24"/>
      <c r="BB57" s="24"/>
      <c r="BC57" s="24"/>
      <c r="BD57" s="24"/>
      <c r="BE57" s="24"/>
      <c r="BF57" s="24"/>
      <c r="BG57" s="15"/>
      <c r="BI57" s="21"/>
      <c r="BJ57" s="5"/>
      <c r="BK57" s="4" t="s">
        <v>49</v>
      </c>
      <c r="BL57" s="24"/>
      <c r="BM57" s="24"/>
      <c r="BN57" s="24"/>
      <c r="BO57" s="24"/>
      <c r="BP57" s="24"/>
      <c r="BQ57" s="24"/>
      <c r="BR57" s="24"/>
      <c r="BS57" s="15"/>
      <c r="BU57" s="21"/>
      <c r="BV57" s="5"/>
      <c r="BW57" s="4" t="s">
        <v>49</v>
      </c>
      <c r="BX57" s="24"/>
      <c r="BY57" s="24"/>
      <c r="BZ57" s="24"/>
      <c r="CA57" s="24"/>
      <c r="CB57" s="24"/>
      <c r="CC57" s="24"/>
      <c r="CD57" s="24"/>
      <c r="CE57" s="15"/>
    </row>
    <row r="58" spans="1:83" ht="16.5" customHeight="1">
      <c r="A58" s="22"/>
      <c r="B58" s="8"/>
      <c r="C58" s="7"/>
      <c r="D58" s="27" t="s">
        <v>50</v>
      </c>
      <c r="E58" s="24"/>
      <c r="F58" s="15"/>
      <c r="G58" s="6" t="s">
        <v>53</v>
      </c>
      <c r="H58" s="27" t="s">
        <v>54</v>
      </c>
      <c r="I58" s="24"/>
      <c r="J58" s="24"/>
      <c r="K58" s="15"/>
      <c r="M58" s="22"/>
      <c r="N58" s="8"/>
      <c r="O58" s="7"/>
      <c r="P58" s="27" t="s">
        <v>50</v>
      </c>
      <c r="Q58" s="24"/>
      <c r="R58" s="15"/>
      <c r="S58" s="6" t="s">
        <v>53</v>
      </c>
      <c r="T58" s="27" t="s">
        <v>54</v>
      </c>
      <c r="U58" s="24"/>
      <c r="V58" s="24"/>
      <c r="W58" s="15"/>
      <c r="Y58" s="22"/>
      <c r="Z58" s="8"/>
      <c r="AA58" s="7"/>
      <c r="AB58" s="27" t="s">
        <v>50</v>
      </c>
      <c r="AC58" s="24"/>
      <c r="AD58" s="15"/>
      <c r="AE58" s="6" t="s">
        <v>53</v>
      </c>
      <c r="AF58" s="27" t="s">
        <v>54</v>
      </c>
      <c r="AG58" s="24"/>
      <c r="AH58" s="24"/>
      <c r="AI58" s="15"/>
      <c r="AK58" s="22"/>
      <c r="AL58" s="8"/>
      <c r="AM58" s="7"/>
      <c r="AN58" s="27" t="s">
        <v>50</v>
      </c>
      <c r="AO58" s="24"/>
      <c r="AP58" s="15"/>
      <c r="AQ58" s="6" t="s">
        <v>53</v>
      </c>
      <c r="AR58" s="27" t="s">
        <v>54</v>
      </c>
      <c r="AS58" s="24"/>
      <c r="AT58" s="24"/>
      <c r="AU58" s="15"/>
      <c r="AW58" s="22"/>
      <c r="AX58" s="8"/>
      <c r="AY58" s="7"/>
      <c r="AZ58" s="27" t="s">
        <v>50</v>
      </c>
      <c r="BA58" s="24"/>
      <c r="BB58" s="15"/>
      <c r="BC58" s="6" t="s">
        <v>53</v>
      </c>
      <c r="BD58" s="27" t="s">
        <v>54</v>
      </c>
      <c r="BE58" s="24"/>
      <c r="BF58" s="24"/>
      <c r="BG58" s="15"/>
      <c r="BI58" s="22"/>
      <c r="BJ58" s="8"/>
      <c r="BK58" s="7"/>
      <c r="BL58" s="27" t="s">
        <v>50</v>
      </c>
      <c r="BM58" s="24"/>
      <c r="BN58" s="15"/>
      <c r="BO58" s="6" t="s">
        <v>53</v>
      </c>
      <c r="BP58" s="27" t="s">
        <v>54</v>
      </c>
      <c r="BQ58" s="24"/>
      <c r="BR58" s="24"/>
      <c r="BS58" s="15"/>
      <c r="BU58" s="22"/>
      <c r="BV58" s="8"/>
      <c r="BW58" s="7"/>
      <c r="BX58" s="27" t="s">
        <v>50</v>
      </c>
      <c r="BY58" s="24"/>
      <c r="BZ58" s="15"/>
      <c r="CA58" s="6" t="s">
        <v>53</v>
      </c>
      <c r="CB58" s="27" t="s">
        <v>54</v>
      </c>
      <c r="CC58" s="24"/>
      <c r="CD58" s="24"/>
      <c r="CE58" s="15"/>
    </row>
    <row r="59" spans="1:83" ht="27" customHeight="1">
      <c r="A59" s="23"/>
      <c r="B59" s="11"/>
      <c r="C59" s="10"/>
      <c r="D59" s="10"/>
      <c r="E59" s="16" t="s">
        <v>51</v>
      </c>
      <c r="F59" s="26" t="s">
        <v>52</v>
      </c>
      <c r="G59" s="12"/>
      <c r="H59" s="12"/>
      <c r="I59" s="16" t="s">
        <v>55</v>
      </c>
      <c r="J59" s="16" t="s">
        <v>56</v>
      </c>
      <c r="K59" s="16" t="s">
        <v>57</v>
      </c>
      <c r="M59" s="23"/>
      <c r="N59" s="11"/>
      <c r="O59" s="10"/>
      <c r="P59" s="10"/>
      <c r="Q59" s="16" t="s">
        <v>51</v>
      </c>
      <c r="R59" s="26" t="s">
        <v>52</v>
      </c>
      <c r="S59" s="12"/>
      <c r="T59" s="12"/>
      <c r="U59" s="16" t="s">
        <v>55</v>
      </c>
      <c r="V59" s="16" t="s">
        <v>56</v>
      </c>
      <c r="W59" s="16" t="s">
        <v>57</v>
      </c>
      <c r="Y59" s="23"/>
      <c r="Z59" s="11"/>
      <c r="AA59" s="10"/>
      <c r="AB59" s="10"/>
      <c r="AC59" s="16" t="s">
        <v>51</v>
      </c>
      <c r="AD59" s="26" t="s">
        <v>52</v>
      </c>
      <c r="AE59" s="12"/>
      <c r="AF59" s="12"/>
      <c r="AG59" s="16" t="s">
        <v>55</v>
      </c>
      <c r="AH59" s="16" t="s">
        <v>56</v>
      </c>
      <c r="AI59" s="16" t="s">
        <v>57</v>
      </c>
      <c r="AK59" s="23"/>
      <c r="AL59" s="11"/>
      <c r="AM59" s="10"/>
      <c r="AN59" s="10"/>
      <c r="AO59" s="16" t="s">
        <v>51</v>
      </c>
      <c r="AP59" s="26" t="s">
        <v>52</v>
      </c>
      <c r="AQ59" s="12"/>
      <c r="AR59" s="12"/>
      <c r="AS59" s="16" t="s">
        <v>55</v>
      </c>
      <c r="AT59" s="16" t="s">
        <v>56</v>
      </c>
      <c r="AU59" s="16" t="s">
        <v>57</v>
      </c>
      <c r="AW59" s="23"/>
      <c r="AX59" s="11"/>
      <c r="AY59" s="10"/>
      <c r="AZ59" s="10"/>
      <c r="BA59" s="16" t="s">
        <v>51</v>
      </c>
      <c r="BB59" s="26" t="s">
        <v>52</v>
      </c>
      <c r="BC59" s="12"/>
      <c r="BD59" s="12"/>
      <c r="BE59" s="16" t="s">
        <v>55</v>
      </c>
      <c r="BF59" s="16" t="s">
        <v>56</v>
      </c>
      <c r="BG59" s="16" t="s">
        <v>57</v>
      </c>
      <c r="BI59" s="23"/>
      <c r="BJ59" s="11"/>
      <c r="BK59" s="10"/>
      <c r="BL59" s="10"/>
      <c r="BM59" s="16" t="s">
        <v>51</v>
      </c>
      <c r="BN59" s="26" t="s">
        <v>52</v>
      </c>
      <c r="BO59" s="12"/>
      <c r="BP59" s="12"/>
      <c r="BQ59" s="16" t="s">
        <v>55</v>
      </c>
      <c r="BR59" s="16" t="s">
        <v>56</v>
      </c>
      <c r="BS59" s="16" t="s">
        <v>57</v>
      </c>
      <c r="BU59" s="23"/>
      <c r="BV59" s="11"/>
      <c r="BW59" s="10"/>
      <c r="BX59" s="10"/>
      <c r="BY59" s="16" t="s">
        <v>51</v>
      </c>
      <c r="BZ59" s="26" t="s">
        <v>52</v>
      </c>
      <c r="CA59" s="12"/>
      <c r="CB59" s="12"/>
      <c r="CC59" s="16" t="s">
        <v>55</v>
      </c>
      <c r="CD59" s="16" t="s">
        <v>56</v>
      </c>
      <c r="CE59" s="16" t="s">
        <v>57</v>
      </c>
    </row>
    <row r="60" spans="1:83" ht="16.5" customHeight="1">
      <c r="A60" s="31" t="s">
        <v>58</v>
      </c>
      <c r="B60" s="33" t="s">
        <v>106</v>
      </c>
      <c r="C60" s="13">
        <v>2850194</v>
      </c>
      <c r="D60" s="13">
        <v>1994573</v>
      </c>
      <c r="E60" s="13">
        <v>1705796</v>
      </c>
      <c r="F60" s="13">
        <v>288777</v>
      </c>
      <c r="G60" s="13">
        <v>228220</v>
      </c>
      <c r="H60" s="13">
        <v>627401</v>
      </c>
      <c r="I60" s="13">
        <v>333561</v>
      </c>
      <c r="J60" s="13">
        <v>12323</v>
      </c>
      <c r="K60" s="14">
        <v>281517</v>
      </c>
      <c r="M60" s="31" t="s">
        <v>58</v>
      </c>
      <c r="N60" s="33" t="s">
        <v>106</v>
      </c>
      <c r="O60" s="66">
        <f t="shared" ref="O60:O107" si="48">IF(C60="X","X",IF(BW60="X","X",IF(BW60&lt;&gt;0,ROUND((C60-BW60)/ABS(BW60)*100,3),"-")))</f>
        <v>-7.4999999999999997E-2</v>
      </c>
      <c r="P60" s="66">
        <f t="shared" ref="P60:P107" si="49">IF(D60="X","X",IF(BX60="X","X",IF(BX60&lt;&gt;0,ROUND((D60-BX60)/ABS(BX60)*100,3),"-")))</f>
        <v>-0.27300000000000002</v>
      </c>
      <c r="Q60" s="66">
        <f t="shared" ref="Q60:Q107" si="50">IF(E60="X","X",IF(BY60="X","X",IF(BY60&lt;&gt;0,ROUND((E60-BY60)/ABS(BY60)*100,3),"-")))</f>
        <v>-0.46600000000000003</v>
      </c>
      <c r="R60" s="66">
        <f t="shared" ref="R60:R107" si="51">IF(F60="X","X",IF(BZ60="X","X",IF(BZ60&lt;&gt;0,ROUND((F60-BZ60)/ABS(BZ60)*100,3),"-")))</f>
        <v>0.88</v>
      </c>
      <c r="S60" s="66">
        <f t="shared" ref="S60:S107" si="52">IF(G60="X","X",IF(CA60="X","X",IF(CA60&lt;&gt;0,ROUND((G60-CA60)/ABS(CA60)*100,3),"-")))</f>
        <v>-1.8520000000000001</v>
      </c>
      <c r="T60" s="66">
        <f t="shared" ref="T60:T107" si="53">IF(H60="X","X",IF(CB60="X","X",IF(CB60&lt;&gt;0,ROUND((H60-CB60)/ABS(CB60)*100,3),"-")))</f>
        <v>1.2290000000000001</v>
      </c>
      <c r="U60" s="66">
        <f t="shared" ref="U60:U107" si="54">IF(I60="X","X",IF(CC60="X","X",IF(CC60&lt;&gt;0,ROUND((I60-CC60)/ABS(CC60)*100,3),"-")))</f>
        <v>0.129</v>
      </c>
      <c r="V60" s="66">
        <f t="shared" ref="V60:V107" si="55">IF(J60="X","X",IF(CD60="X","X",IF(CD60&lt;&gt;0,ROUND((J60-CD60)/ABS(CD60)*100,3),"-")))</f>
        <v>-5.1859999999999999</v>
      </c>
      <c r="W60" s="67">
        <f t="shared" ref="W60:W107" si="56">IF(K60="X","X",IF(CE60="X","X",IF(CE60&lt;&gt;0,ROUND((K60-CE60)/ABS(CE60)*100,3),"-")))</f>
        <v>2.8719999999999999</v>
      </c>
      <c r="Y60" s="31" t="s">
        <v>58</v>
      </c>
      <c r="Z60" s="33" t="s">
        <v>106</v>
      </c>
      <c r="AA60" s="66">
        <f>IF(C60=0,"-",IF(C60="X","X",ROUND(C60/$C60*100,1)))</f>
        <v>100</v>
      </c>
      <c r="AB60" s="66">
        <f t="shared" ref="AB60:AB107" si="57">IF(D60=0,"-",IF(D60="X","X",ROUND(D60/$C60*100,1)))</f>
        <v>70</v>
      </c>
      <c r="AC60" s="66">
        <f t="shared" ref="AC60:AC107" si="58">IF(E60=0,"-",IF(E60="X","X",ROUND(E60/$C60*100,1)))</f>
        <v>59.8</v>
      </c>
      <c r="AD60" s="66">
        <f t="shared" ref="AD60:AD107" si="59">IF(F60=0,"-",IF(F60="X","X",ROUND(F60/$C60*100,1)))</f>
        <v>10.1</v>
      </c>
      <c r="AE60" s="66">
        <f t="shared" ref="AE60:AE107" si="60">IF(G60=0,"-",IF(G60="X","X",ROUND(G60/$C60*100,1)))</f>
        <v>8</v>
      </c>
      <c r="AF60" s="66">
        <f t="shared" ref="AF60:AF107" si="61">IF(H60=0,"-",IF(H60="X","X",ROUND(H60/$C60*100,1)))</f>
        <v>22</v>
      </c>
      <c r="AG60" s="66">
        <f t="shared" ref="AG60:AG107" si="62">IF(I60=0,"-",IF(I60="X","X",ROUND(I60/$C60*100,1)))</f>
        <v>11.7</v>
      </c>
      <c r="AH60" s="66">
        <f t="shared" ref="AH60:AH107" si="63">IF(J60=0,"-",IF(J60="X","X",ROUND(J60/$C60*100,1)))</f>
        <v>0.4</v>
      </c>
      <c r="AI60" s="67">
        <f t="shared" ref="AI60:AI107" si="64">IF(K60=0,"-",IF(K60="X","X",ROUND(K60/$C60*100,1)))</f>
        <v>9.9</v>
      </c>
      <c r="AK60" s="31" t="s">
        <v>58</v>
      </c>
      <c r="AL60" s="33" t="s">
        <v>106</v>
      </c>
      <c r="AM60" s="66">
        <f>IF(C60=0,"-",IF(C60="X","X",ROUND(C60/$C$60*100,1)))</f>
        <v>100</v>
      </c>
      <c r="AN60" s="66">
        <f>IF(D60=0,"-",IF(D60="X","X",ROUND(D60/$D$60*100,1)))</f>
        <v>100</v>
      </c>
      <c r="AO60" s="66">
        <f>IF(E60=0,"-",IF(E60="X","X",ROUND(E60/$E$60*100,1)))</f>
        <v>100</v>
      </c>
      <c r="AP60" s="66">
        <f>IF(F60=0,"-",IF(F60="X","X",ROUND(F60/$F$60*100,1)))</f>
        <v>100</v>
      </c>
      <c r="AQ60" s="66">
        <f>IF(G60=0,"-",IF(G60="X","X",ROUND(G60/$G$60*100,1)))</f>
        <v>100</v>
      </c>
      <c r="AR60" s="66">
        <f>IF(H60=0,"-",IF(H60="X","X",ROUND(H60/$H$60*100,1)))</f>
        <v>100</v>
      </c>
      <c r="AS60" s="66">
        <f>IF(I60=0,"-",IF(I60="X","X",ROUND(I60/$I$60*100,1)))</f>
        <v>100</v>
      </c>
      <c r="AT60" s="66">
        <f>IF(J60=0,"-",IF(J60="X","X",ROUND(J60/$J$60*100,1)))</f>
        <v>100</v>
      </c>
      <c r="AU60" s="67">
        <f>IF(K60=0,"-",IF(K60="X","X",ROUND(K60/$K$60*100,1)))</f>
        <v>100</v>
      </c>
      <c r="AW60" s="31" t="s">
        <v>58</v>
      </c>
      <c r="AX60" s="33" t="s">
        <v>106</v>
      </c>
      <c r="AY60" s="66">
        <f>IF(C60="X","X",IF(BW60="X","X",IF(BW60&lt;&gt;0,ROUND((C60-BW60)/$BW60*100,3),"-")))</f>
        <v>-7.4999999999999997E-2</v>
      </c>
      <c r="AZ60" s="66">
        <f t="shared" ref="AZ60:AZ107" si="65">IF(D60="X","X",IF(BX60="X","X",IF(BX60&lt;&gt;0,ROUND((D60-BX60)/$BW60*100,3),"-")))</f>
        <v>-0.192</v>
      </c>
      <c r="BA60" s="66">
        <f t="shared" ref="BA60:BA107" si="66">IF(E60="X","X",IF(BY60="X","X",IF(BY60&lt;&gt;0,ROUND((E60-BY60)/$BW60*100,3),"-")))</f>
        <v>-0.28000000000000003</v>
      </c>
      <c r="BB60" s="66">
        <f t="shared" ref="BB60:BB107" si="67">IF(F60="X","X",IF(BZ60="X","X",IF(BZ60&lt;&gt;0,ROUND((F60-BZ60)/$BW60*100,3),"-")))</f>
        <v>8.7999999999999995E-2</v>
      </c>
      <c r="BC60" s="66">
        <f t="shared" ref="BC60:BC107" si="68">IF(G60="X","X",IF(CA60="X","X",IF(CA60&lt;&gt;0,ROUND((G60-CA60)/$BW60*100,3),"-")))</f>
        <v>-0.151</v>
      </c>
      <c r="BD60" s="66">
        <f t="shared" ref="BD60:BD107" si="69">IF(H60="X","X",IF(CB60="X","X",IF(CB60&lt;&gt;0,ROUND((H60-CB60)/$BW60*100,3),"-")))</f>
        <v>0.26700000000000002</v>
      </c>
      <c r="BE60" s="66">
        <f t="shared" ref="BE60:BE107" si="70">IF(I60="X","X",IF(CC60="X","X",IF(CC60&lt;&gt;0,ROUND((I60-CC60)/$BW60*100,3),"-")))</f>
        <v>1.4999999999999999E-2</v>
      </c>
      <c r="BF60" s="66">
        <f t="shared" ref="BF60:BF107" si="71">IF(J60="X","X",IF(CD60="X","X",IF(CD60&lt;&gt;0,ROUND((J60-CD60)/$BW60*100,3),"-")))</f>
        <v>-2.4E-2</v>
      </c>
      <c r="BG60" s="67">
        <f t="shared" ref="BG60:BG107" si="72">IF(K60="X","X",IF(CE60="X","X",IF(CE60&lt;&gt;0,ROUND((K60-CE60)/$BW60*100,3),"-")))</f>
        <v>0.27600000000000002</v>
      </c>
      <c r="BI60" s="31" t="s">
        <v>58</v>
      </c>
      <c r="BJ60" s="33" t="s">
        <v>106</v>
      </c>
      <c r="BK60" s="66">
        <f>IF(C60="X","X",IF(BW60="X","X",IF(BW60&lt;&gt;0,ROUND((C60-BW60)/$BW$60*100,3),"-")))</f>
        <v>-7.4999999999999997E-2</v>
      </c>
      <c r="BL60" s="66">
        <f>IF(D60="X","X",IF(BX60="X","X",IF(BX60&lt;&gt;0,ROUND((D60-BX60)/$BX$60*100,3),"-")))</f>
        <v>-0.27300000000000002</v>
      </c>
      <c r="BM60" s="66">
        <f>IF(E60="X","X",IF(BY60="X","X",IF(BY60&lt;&gt;0,ROUND((E60-BY60)/$BY$60*100,3),"-")))</f>
        <v>-0.46600000000000003</v>
      </c>
      <c r="BN60" s="66">
        <f>IF(F60="X","X",IF(BZ60="X","X",IF(BZ60&lt;&gt;0,ROUND((F60-BZ60)/$BZ$60*100,3),"-")))</f>
        <v>0.88</v>
      </c>
      <c r="BO60" s="66">
        <f>IF(G60="X","X",IF(CA60="X","X",IF(CA60&lt;&gt;0,ROUND((G60-CA60)/$CA$60*100,3),"-")))</f>
        <v>-1.8520000000000001</v>
      </c>
      <c r="BP60" s="66">
        <f>IF(H60="X","X",IF(CB60="X","X",IF(CB60&lt;&gt;0,ROUND((H60-CB60)/$CB$60*100,3),"-")))</f>
        <v>1.2290000000000001</v>
      </c>
      <c r="BQ60" s="66">
        <f>IF(I60="X","X",IF(CC60="X","X",IF(CC60&lt;&gt;0,ROUND((I60-CC60)/$CC$60*100,3),"-")))</f>
        <v>0.129</v>
      </c>
      <c r="BR60" s="66">
        <f>IF(J60="X","X",IF(CD60="X","X",IF(CD60&lt;&gt;0,ROUND((J60-CD60)/$CD$60*100,3),"-")))</f>
        <v>-5.1859999999999999</v>
      </c>
      <c r="BS60" s="67">
        <f>IF(K60="X","X",IF(CE60="X","X",IF(CE60&lt;&gt;0,ROUND((K60-CE60)/$CE$60*100,3),"-")))</f>
        <v>2.8719999999999999</v>
      </c>
      <c r="BU60" s="31" t="s">
        <v>58</v>
      </c>
      <c r="BV60" s="33" t="s">
        <v>106</v>
      </c>
      <c r="BW60" s="48">
        <f>C6</f>
        <v>2852347</v>
      </c>
      <c r="BX60" s="48">
        <f t="shared" ref="BX60:CE60" si="73">D6</f>
        <v>2000036</v>
      </c>
      <c r="BY60" s="48">
        <f t="shared" si="73"/>
        <v>1713777</v>
      </c>
      <c r="BZ60" s="48">
        <f t="shared" si="73"/>
        <v>286259</v>
      </c>
      <c r="CA60" s="48">
        <f t="shared" si="73"/>
        <v>232526</v>
      </c>
      <c r="CB60" s="48">
        <f t="shared" si="73"/>
        <v>619785</v>
      </c>
      <c r="CC60" s="48">
        <f t="shared" si="73"/>
        <v>333130</v>
      </c>
      <c r="CD60" s="48">
        <f t="shared" si="73"/>
        <v>12997</v>
      </c>
      <c r="CE60" s="49">
        <f t="shared" si="73"/>
        <v>273658</v>
      </c>
    </row>
    <row r="61" spans="1:83" ht="16.5" customHeight="1">
      <c r="A61" s="29" t="s">
        <v>107</v>
      </c>
      <c r="B61" s="34" t="s">
        <v>59</v>
      </c>
      <c r="C61" s="40">
        <v>736532</v>
      </c>
      <c r="D61" s="40">
        <v>500103</v>
      </c>
      <c r="E61" s="40">
        <v>426633</v>
      </c>
      <c r="F61" s="40">
        <v>73470</v>
      </c>
      <c r="G61" s="40">
        <v>49988</v>
      </c>
      <c r="H61" s="40">
        <v>186441</v>
      </c>
      <c r="I61" s="40">
        <v>125462</v>
      </c>
      <c r="J61" s="40">
        <v>952</v>
      </c>
      <c r="K61" s="41">
        <v>60027</v>
      </c>
      <c r="M61" s="29" t="s">
        <v>107</v>
      </c>
      <c r="N61" s="34" t="s">
        <v>59</v>
      </c>
      <c r="O61" s="66">
        <f t="shared" si="48"/>
        <v>3.6999999999999998E-2</v>
      </c>
      <c r="P61" s="66">
        <f t="shared" si="49"/>
        <v>-0.54100000000000004</v>
      </c>
      <c r="Q61" s="66">
        <f t="shared" si="50"/>
        <v>-0.71099999999999997</v>
      </c>
      <c r="R61" s="66">
        <f t="shared" si="51"/>
        <v>0.45400000000000001</v>
      </c>
      <c r="S61" s="66">
        <f t="shared" si="52"/>
        <v>-2.7090000000000001</v>
      </c>
      <c r="T61" s="66">
        <f t="shared" si="53"/>
        <v>2.4089999999999998</v>
      </c>
      <c r="U61" s="66">
        <f t="shared" si="54"/>
        <v>3.0289999999999999</v>
      </c>
      <c r="V61" s="66">
        <f t="shared" si="55"/>
        <v>934.78300000000002</v>
      </c>
      <c r="W61" s="67">
        <f t="shared" si="56"/>
        <v>-0.27100000000000002</v>
      </c>
      <c r="Y61" s="29" t="s">
        <v>107</v>
      </c>
      <c r="Z61" s="34" t="s">
        <v>59</v>
      </c>
      <c r="AA61" s="66">
        <f t="shared" ref="AA61:AA107" si="74">IF(C61=0,"-",IF(C61="X","X",ROUND(C61/$C61*100,1)))</f>
        <v>100</v>
      </c>
      <c r="AB61" s="66">
        <f t="shared" si="57"/>
        <v>67.900000000000006</v>
      </c>
      <c r="AC61" s="66">
        <f t="shared" si="58"/>
        <v>57.9</v>
      </c>
      <c r="AD61" s="66">
        <f t="shared" si="59"/>
        <v>10</v>
      </c>
      <c r="AE61" s="66">
        <f t="shared" si="60"/>
        <v>6.8</v>
      </c>
      <c r="AF61" s="66">
        <f t="shared" si="61"/>
        <v>25.3</v>
      </c>
      <c r="AG61" s="66">
        <f t="shared" si="62"/>
        <v>17</v>
      </c>
      <c r="AH61" s="66">
        <f t="shared" si="63"/>
        <v>0.1</v>
      </c>
      <c r="AI61" s="67">
        <f t="shared" si="64"/>
        <v>8.1</v>
      </c>
      <c r="AK61" s="29" t="s">
        <v>107</v>
      </c>
      <c r="AL61" s="34" t="s">
        <v>59</v>
      </c>
      <c r="AM61" s="66">
        <f t="shared" ref="AM61:AM107" si="75">IF(C61=0,"-",IF(C61="X","X",ROUND(C61/$C$60*100,1)))</f>
        <v>25.8</v>
      </c>
      <c r="AN61" s="66">
        <f t="shared" ref="AN61:AN107" si="76">IF(D61=0,"-",IF(D61="X","X",ROUND(D61/$D$60*100,1)))</f>
        <v>25.1</v>
      </c>
      <c r="AO61" s="66">
        <f t="shared" ref="AO61:AO107" si="77">IF(E61=0,"-",IF(E61="X","X",ROUND(E61/$E$60*100,1)))</f>
        <v>25</v>
      </c>
      <c r="AP61" s="66">
        <f t="shared" ref="AP61:AP107" si="78">IF(F61=0,"-",IF(F61="X","X",ROUND(F61/$F$60*100,1)))</f>
        <v>25.4</v>
      </c>
      <c r="AQ61" s="66">
        <f t="shared" ref="AQ61:AQ107" si="79">IF(G61=0,"-",IF(G61="X","X",ROUND(G61/$G$60*100,1)))</f>
        <v>21.9</v>
      </c>
      <c r="AR61" s="66">
        <f t="shared" ref="AR61:AR107" si="80">IF(H61=0,"-",IF(H61="X","X",ROUND(H61/$H$60*100,1)))</f>
        <v>29.7</v>
      </c>
      <c r="AS61" s="66">
        <f t="shared" ref="AS61:AS107" si="81">IF(I61=0,"-",IF(I61="X","X",ROUND(I61/$I$60*100,1)))</f>
        <v>37.6</v>
      </c>
      <c r="AT61" s="66">
        <f t="shared" ref="AT61:AT107" si="82">IF(J61=0,"-",IF(J61="X","X",ROUND(J61/$J$60*100,1)))</f>
        <v>7.7</v>
      </c>
      <c r="AU61" s="67">
        <f t="shared" ref="AU61:AU107" si="83">IF(K61=0,"-",IF(K61="X","X",ROUND(K61/$K$60*100,1)))</f>
        <v>21.3</v>
      </c>
      <c r="AW61" s="29" t="s">
        <v>107</v>
      </c>
      <c r="AX61" s="34" t="s">
        <v>59</v>
      </c>
      <c r="AY61" s="66">
        <f t="shared" ref="AY61:AY107" si="84">IF(C61="X","X",IF(BW61="X","X",IF(BW61&lt;&gt;0,ROUND((C61-BW61)/$BW61*100,3),"-")))</f>
        <v>3.6999999999999998E-2</v>
      </c>
      <c r="AZ61" s="66">
        <f t="shared" si="65"/>
        <v>-0.37</v>
      </c>
      <c r="BA61" s="66">
        <f t="shared" si="66"/>
        <v>-0.41499999999999998</v>
      </c>
      <c r="BB61" s="66">
        <f t="shared" si="67"/>
        <v>4.4999999999999998E-2</v>
      </c>
      <c r="BC61" s="66">
        <f t="shared" si="68"/>
        <v>-0.189</v>
      </c>
      <c r="BD61" s="66">
        <f t="shared" si="69"/>
        <v>0.59599999999999997</v>
      </c>
      <c r="BE61" s="66">
        <f t="shared" si="70"/>
        <v>0.501</v>
      </c>
      <c r="BF61" s="66">
        <f t="shared" si="71"/>
        <v>0.11700000000000001</v>
      </c>
      <c r="BG61" s="67">
        <f t="shared" si="72"/>
        <v>-2.1999999999999999E-2</v>
      </c>
      <c r="BI61" s="29" t="s">
        <v>107</v>
      </c>
      <c r="BJ61" s="34" t="s">
        <v>59</v>
      </c>
      <c r="BK61" s="66">
        <f t="shared" ref="BK61:BK107" si="85">IF(C61="X","X",IF(BW61="X","X",IF(BW61&lt;&gt;0,ROUND((C61-BW61)/$BW$60*100,3),"-")))</f>
        <v>0.01</v>
      </c>
      <c r="BL61" s="66">
        <f t="shared" ref="BL61:BL107" si="86">IF(D61="X","X",IF(BX61="X","X",IF(BX61&lt;&gt;0,ROUND((D61-BX61)/$BX$60*100,3),"-")))</f>
        <v>-0.13600000000000001</v>
      </c>
      <c r="BM61" s="66">
        <f t="shared" ref="BM61:BM107" si="87">IF(E61="X","X",IF(BY61="X","X",IF(BY61&lt;&gt;0,ROUND((E61-BY61)/$BY$60*100,3),"-")))</f>
        <v>-0.17799999999999999</v>
      </c>
      <c r="BN61" s="66">
        <f t="shared" ref="BN61:BN107" si="88">IF(F61="X","X",IF(BZ61="X","X",IF(BZ61&lt;&gt;0,ROUND((F61-BZ61)/$BZ$60*100,3),"-")))</f>
        <v>0.11600000000000001</v>
      </c>
      <c r="BO61" s="66">
        <f t="shared" ref="BO61:BO107" si="89">IF(G61="X","X",IF(CA61="X","X",IF(CA61&lt;&gt;0,ROUND((G61-CA61)/$CA$60*100,3),"-")))</f>
        <v>-0.59899999999999998</v>
      </c>
      <c r="BP61" s="66">
        <f t="shared" ref="BP61:BP107" si="90">IF(H61="X","X",IF(CB61="X","X",IF(CB61&lt;&gt;0,ROUND((H61-CB61)/$CB$60*100,3),"-")))</f>
        <v>0.70799999999999996</v>
      </c>
      <c r="BQ61" s="66">
        <f t="shared" ref="BQ61:BQ107" si="91">IF(I61="X","X",IF(CC61="X","X",IF(CC61&lt;&gt;0,ROUND((I61-CC61)/$CC$60*100,3),"-")))</f>
        <v>1.107</v>
      </c>
      <c r="BR61" s="66">
        <f t="shared" ref="BR61:BR107" si="92">IF(J61="X","X",IF(CD61="X","X",IF(CD61&lt;&gt;0,ROUND((J61-CD61)/$CD$60*100,3),"-")))</f>
        <v>6.617</v>
      </c>
      <c r="BS61" s="67">
        <f t="shared" ref="BS61:BS107" si="93">IF(K61="X","X",IF(CE61="X","X",IF(CE61&lt;&gt;0,ROUND((K61-CE61)/$CE$60*100,3),"-")))</f>
        <v>-0.06</v>
      </c>
      <c r="BU61" s="29" t="s">
        <v>107</v>
      </c>
      <c r="BV61" s="34" t="s">
        <v>59</v>
      </c>
      <c r="BW61" s="48">
        <f t="shared" ref="BW61:BW107" si="94">C7</f>
        <v>736260</v>
      </c>
      <c r="BX61" s="48">
        <f t="shared" ref="BX61:BX107" si="95">D7</f>
        <v>502825</v>
      </c>
      <c r="BY61" s="48">
        <f t="shared" ref="BY61:BY107" si="96">E7</f>
        <v>429687</v>
      </c>
      <c r="BZ61" s="48">
        <f t="shared" ref="BZ61:BZ107" si="97">F7</f>
        <v>73138</v>
      </c>
      <c r="CA61" s="48">
        <f t="shared" ref="CA61:CA107" si="98">G7</f>
        <v>51380</v>
      </c>
      <c r="CB61" s="48">
        <f t="shared" ref="CB61:CB107" si="99">H7</f>
        <v>182055</v>
      </c>
      <c r="CC61" s="48">
        <f t="shared" ref="CC61:CC107" si="100">I7</f>
        <v>121773</v>
      </c>
      <c r="CD61" s="48">
        <f t="shared" ref="CD61:CD107" si="101">J7</f>
        <v>92</v>
      </c>
      <c r="CE61" s="49">
        <f t="shared" ref="CE61:CE107" si="102">K7</f>
        <v>60190</v>
      </c>
    </row>
    <row r="62" spans="1:83" ht="16.5" customHeight="1">
      <c r="A62" s="29" t="s">
        <v>14</v>
      </c>
      <c r="B62" s="34" t="s">
        <v>60</v>
      </c>
      <c r="C62" s="40">
        <v>186307</v>
      </c>
      <c r="D62" s="40">
        <v>134401</v>
      </c>
      <c r="E62" s="40">
        <v>115356</v>
      </c>
      <c r="F62" s="40">
        <v>19045</v>
      </c>
      <c r="G62" s="40">
        <v>17951</v>
      </c>
      <c r="H62" s="40">
        <v>33955</v>
      </c>
      <c r="I62" s="40">
        <v>16675</v>
      </c>
      <c r="J62" s="40">
        <v>499</v>
      </c>
      <c r="K62" s="41">
        <v>16781</v>
      </c>
      <c r="M62" s="29" t="s">
        <v>14</v>
      </c>
      <c r="N62" s="34" t="s">
        <v>60</v>
      </c>
      <c r="O62" s="66">
        <f t="shared" si="48"/>
        <v>0.253</v>
      </c>
      <c r="P62" s="66">
        <f t="shared" si="49"/>
        <v>-3.3000000000000002E-2</v>
      </c>
      <c r="Q62" s="66">
        <f t="shared" si="50"/>
        <v>-0.23499999999999999</v>
      </c>
      <c r="R62" s="66">
        <f t="shared" si="51"/>
        <v>1.206</v>
      </c>
      <c r="S62" s="66">
        <f t="shared" si="52"/>
        <v>-0.57099999999999995</v>
      </c>
      <c r="T62" s="66">
        <f t="shared" si="53"/>
        <v>1.857</v>
      </c>
      <c r="U62" s="66">
        <f t="shared" si="54"/>
        <v>1.214</v>
      </c>
      <c r="V62" s="66">
        <f t="shared" si="55"/>
        <v>15.242000000000001</v>
      </c>
      <c r="W62" s="67">
        <f t="shared" si="56"/>
        <v>2.149</v>
      </c>
      <c r="Y62" s="29" t="s">
        <v>14</v>
      </c>
      <c r="Z62" s="34" t="s">
        <v>60</v>
      </c>
      <c r="AA62" s="66">
        <f t="shared" si="74"/>
        <v>100</v>
      </c>
      <c r="AB62" s="66">
        <f t="shared" si="57"/>
        <v>72.099999999999994</v>
      </c>
      <c r="AC62" s="66">
        <f t="shared" si="58"/>
        <v>61.9</v>
      </c>
      <c r="AD62" s="66">
        <f t="shared" si="59"/>
        <v>10.199999999999999</v>
      </c>
      <c r="AE62" s="66">
        <f t="shared" si="60"/>
        <v>9.6</v>
      </c>
      <c r="AF62" s="66">
        <f t="shared" si="61"/>
        <v>18.2</v>
      </c>
      <c r="AG62" s="66">
        <f t="shared" si="62"/>
        <v>9</v>
      </c>
      <c r="AH62" s="66">
        <f t="shared" si="63"/>
        <v>0.3</v>
      </c>
      <c r="AI62" s="67">
        <f t="shared" si="64"/>
        <v>9</v>
      </c>
      <c r="AK62" s="29" t="s">
        <v>14</v>
      </c>
      <c r="AL62" s="34" t="s">
        <v>60</v>
      </c>
      <c r="AM62" s="66">
        <f t="shared" si="75"/>
        <v>6.5</v>
      </c>
      <c r="AN62" s="66">
        <f t="shared" si="76"/>
        <v>6.7</v>
      </c>
      <c r="AO62" s="66">
        <f t="shared" si="77"/>
        <v>6.8</v>
      </c>
      <c r="AP62" s="66">
        <f t="shared" si="78"/>
        <v>6.6</v>
      </c>
      <c r="AQ62" s="66">
        <f t="shared" si="79"/>
        <v>7.9</v>
      </c>
      <c r="AR62" s="66">
        <f t="shared" si="80"/>
        <v>5.4</v>
      </c>
      <c r="AS62" s="66">
        <f t="shared" si="81"/>
        <v>5</v>
      </c>
      <c r="AT62" s="66">
        <f t="shared" si="82"/>
        <v>4</v>
      </c>
      <c r="AU62" s="67">
        <f t="shared" si="83"/>
        <v>6</v>
      </c>
      <c r="AW62" s="29" t="s">
        <v>14</v>
      </c>
      <c r="AX62" s="34" t="s">
        <v>60</v>
      </c>
      <c r="AY62" s="66">
        <f t="shared" si="84"/>
        <v>0.253</v>
      </c>
      <c r="AZ62" s="66">
        <f t="shared" si="65"/>
        <v>-2.4E-2</v>
      </c>
      <c r="BA62" s="66">
        <f t="shared" si="66"/>
        <v>-0.14599999999999999</v>
      </c>
      <c r="BB62" s="66">
        <f t="shared" si="67"/>
        <v>0.122</v>
      </c>
      <c r="BC62" s="66">
        <f t="shared" si="68"/>
        <v>-5.5E-2</v>
      </c>
      <c r="BD62" s="66">
        <f t="shared" si="69"/>
        <v>0.33300000000000002</v>
      </c>
      <c r="BE62" s="66">
        <f t="shared" si="70"/>
        <v>0.108</v>
      </c>
      <c r="BF62" s="66">
        <f t="shared" si="71"/>
        <v>3.5999999999999997E-2</v>
      </c>
      <c r="BG62" s="67">
        <f t="shared" si="72"/>
        <v>0.19</v>
      </c>
      <c r="BI62" s="29" t="s">
        <v>14</v>
      </c>
      <c r="BJ62" s="34" t="s">
        <v>60</v>
      </c>
      <c r="BK62" s="66">
        <f t="shared" si="85"/>
        <v>1.7000000000000001E-2</v>
      </c>
      <c r="BL62" s="66">
        <f t="shared" si="86"/>
        <v>-2E-3</v>
      </c>
      <c r="BM62" s="66">
        <f t="shared" si="87"/>
        <v>-1.6E-2</v>
      </c>
      <c r="BN62" s="66">
        <f t="shared" si="88"/>
        <v>7.9000000000000001E-2</v>
      </c>
      <c r="BO62" s="66">
        <f t="shared" si="89"/>
        <v>-4.3999999999999997E-2</v>
      </c>
      <c r="BP62" s="66">
        <f t="shared" si="90"/>
        <v>0.1</v>
      </c>
      <c r="BQ62" s="66">
        <f t="shared" si="91"/>
        <v>0.06</v>
      </c>
      <c r="BR62" s="66">
        <f t="shared" si="92"/>
        <v>0.50800000000000001</v>
      </c>
      <c r="BS62" s="67">
        <f t="shared" si="93"/>
        <v>0.129</v>
      </c>
      <c r="BU62" s="29" t="s">
        <v>14</v>
      </c>
      <c r="BV62" s="34" t="s">
        <v>60</v>
      </c>
      <c r="BW62" s="48">
        <f t="shared" si="94"/>
        <v>185836</v>
      </c>
      <c r="BX62" s="48">
        <f t="shared" si="95"/>
        <v>134446</v>
      </c>
      <c r="BY62" s="48">
        <f t="shared" si="96"/>
        <v>115628</v>
      </c>
      <c r="BZ62" s="48">
        <f t="shared" si="97"/>
        <v>18818</v>
      </c>
      <c r="CA62" s="48">
        <f t="shared" si="98"/>
        <v>18054</v>
      </c>
      <c r="CB62" s="48">
        <f t="shared" si="99"/>
        <v>33336</v>
      </c>
      <c r="CC62" s="48">
        <f t="shared" si="100"/>
        <v>16475</v>
      </c>
      <c r="CD62" s="48">
        <f t="shared" si="101"/>
        <v>433</v>
      </c>
      <c r="CE62" s="49">
        <f t="shared" si="102"/>
        <v>16428</v>
      </c>
    </row>
    <row r="63" spans="1:83" ht="16.5" customHeight="1">
      <c r="A63" s="29" t="s">
        <v>15</v>
      </c>
      <c r="B63" s="34" t="s">
        <v>61</v>
      </c>
      <c r="C63" s="40">
        <v>94422</v>
      </c>
      <c r="D63" s="40">
        <v>66524</v>
      </c>
      <c r="E63" s="40">
        <v>56803</v>
      </c>
      <c r="F63" s="40">
        <v>9721</v>
      </c>
      <c r="G63" s="40">
        <v>4169</v>
      </c>
      <c r="H63" s="40">
        <v>23729</v>
      </c>
      <c r="I63" s="40">
        <v>10087</v>
      </c>
      <c r="J63" s="40">
        <v>408</v>
      </c>
      <c r="K63" s="41">
        <v>13234</v>
      </c>
      <c r="M63" s="29" t="s">
        <v>15</v>
      </c>
      <c r="N63" s="34" t="s">
        <v>61</v>
      </c>
      <c r="O63" s="66">
        <f t="shared" si="48"/>
        <v>1.0840000000000001</v>
      </c>
      <c r="P63" s="66">
        <f t="shared" si="49"/>
        <v>1.486</v>
      </c>
      <c r="Q63" s="66">
        <f t="shared" si="50"/>
        <v>1.1970000000000001</v>
      </c>
      <c r="R63" s="66">
        <f t="shared" si="51"/>
        <v>3.206</v>
      </c>
      <c r="S63" s="66">
        <f t="shared" si="52"/>
        <v>-5.077</v>
      </c>
      <c r="T63" s="66">
        <f t="shared" si="53"/>
        <v>1.1160000000000001</v>
      </c>
      <c r="U63" s="66">
        <f t="shared" si="54"/>
        <v>-1.82</v>
      </c>
      <c r="V63" s="66">
        <f t="shared" si="55"/>
        <v>-42.454000000000001</v>
      </c>
      <c r="W63" s="67">
        <f t="shared" si="56"/>
        <v>6.008</v>
      </c>
      <c r="Y63" s="29" t="s">
        <v>15</v>
      </c>
      <c r="Z63" s="34" t="s">
        <v>61</v>
      </c>
      <c r="AA63" s="66">
        <f t="shared" si="74"/>
        <v>100</v>
      </c>
      <c r="AB63" s="66">
        <f t="shared" si="57"/>
        <v>70.5</v>
      </c>
      <c r="AC63" s="66">
        <f t="shared" si="58"/>
        <v>60.2</v>
      </c>
      <c r="AD63" s="66">
        <f t="shared" si="59"/>
        <v>10.3</v>
      </c>
      <c r="AE63" s="66">
        <f t="shared" si="60"/>
        <v>4.4000000000000004</v>
      </c>
      <c r="AF63" s="66">
        <f t="shared" si="61"/>
        <v>25.1</v>
      </c>
      <c r="AG63" s="66">
        <f t="shared" si="62"/>
        <v>10.7</v>
      </c>
      <c r="AH63" s="66">
        <f t="shared" si="63"/>
        <v>0.4</v>
      </c>
      <c r="AI63" s="67">
        <f t="shared" si="64"/>
        <v>14</v>
      </c>
      <c r="AK63" s="29" t="s">
        <v>15</v>
      </c>
      <c r="AL63" s="34" t="s">
        <v>61</v>
      </c>
      <c r="AM63" s="66">
        <f t="shared" si="75"/>
        <v>3.3</v>
      </c>
      <c r="AN63" s="66">
        <f t="shared" si="76"/>
        <v>3.3</v>
      </c>
      <c r="AO63" s="66">
        <f t="shared" si="77"/>
        <v>3.3</v>
      </c>
      <c r="AP63" s="66">
        <f t="shared" si="78"/>
        <v>3.4</v>
      </c>
      <c r="AQ63" s="66">
        <f t="shared" si="79"/>
        <v>1.8</v>
      </c>
      <c r="AR63" s="66">
        <f t="shared" si="80"/>
        <v>3.8</v>
      </c>
      <c r="AS63" s="66">
        <f t="shared" si="81"/>
        <v>3</v>
      </c>
      <c r="AT63" s="66">
        <f t="shared" si="82"/>
        <v>3.3</v>
      </c>
      <c r="AU63" s="67">
        <f t="shared" si="83"/>
        <v>4.7</v>
      </c>
      <c r="AW63" s="29" t="s">
        <v>15</v>
      </c>
      <c r="AX63" s="34" t="s">
        <v>61</v>
      </c>
      <c r="AY63" s="66">
        <f t="shared" si="84"/>
        <v>1.0840000000000001</v>
      </c>
      <c r="AZ63" s="66">
        <f t="shared" si="65"/>
        <v>1.0429999999999999</v>
      </c>
      <c r="BA63" s="66">
        <f t="shared" si="66"/>
        <v>0.71899999999999997</v>
      </c>
      <c r="BB63" s="66">
        <f t="shared" si="67"/>
        <v>0.32300000000000001</v>
      </c>
      <c r="BC63" s="66">
        <f t="shared" si="68"/>
        <v>-0.23899999999999999</v>
      </c>
      <c r="BD63" s="66">
        <f t="shared" si="69"/>
        <v>0.28000000000000003</v>
      </c>
      <c r="BE63" s="66">
        <f t="shared" si="70"/>
        <v>-0.2</v>
      </c>
      <c r="BF63" s="66">
        <f t="shared" si="71"/>
        <v>-0.32200000000000001</v>
      </c>
      <c r="BG63" s="67">
        <f t="shared" si="72"/>
        <v>0.80300000000000005</v>
      </c>
      <c r="BI63" s="29" t="s">
        <v>15</v>
      </c>
      <c r="BJ63" s="34" t="s">
        <v>61</v>
      </c>
      <c r="BK63" s="66">
        <f t="shared" si="85"/>
        <v>3.5999999999999997E-2</v>
      </c>
      <c r="BL63" s="66">
        <f t="shared" si="86"/>
        <v>4.9000000000000002E-2</v>
      </c>
      <c r="BM63" s="66">
        <f t="shared" si="87"/>
        <v>3.9E-2</v>
      </c>
      <c r="BN63" s="66">
        <f t="shared" si="88"/>
        <v>0.105</v>
      </c>
      <c r="BO63" s="66">
        <f t="shared" si="89"/>
        <v>-9.6000000000000002E-2</v>
      </c>
      <c r="BP63" s="66">
        <f t="shared" si="90"/>
        <v>4.2000000000000003E-2</v>
      </c>
      <c r="BQ63" s="66">
        <f t="shared" si="91"/>
        <v>-5.6000000000000001E-2</v>
      </c>
      <c r="BR63" s="66">
        <f t="shared" si="92"/>
        <v>-2.3159999999999998</v>
      </c>
      <c r="BS63" s="67">
        <f t="shared" si="93"/>
        <v>0.27400000000000002</v>
      </c>
      <c r="BU63" s="29" t="s">
        <v>15</v>
      </c>
      <c r="BV63" s="34" t="s">
        <v>61</v>
      </c>
      <c r="BW63" s="48">
        <f t="shared" si="94"/>
        <v>93409</v>
      </c>
      <c r="BX63" s="48">
        <f t="shared" si="95"/>
        <v>65550</v>
      </c>
      <c r="BY63" s="48">
        <f t="shared" si="96"/>
        <v>56131</v>
      </c>
      <c r="BZ63" s="48">
        <f t="shared" si="97"/>
        <v>9419</v>
      </c>
      <c r="CA63" s="48">
        <f t="shared" si="98"/>
        <v>4392</v>
      </c>
      <c r="CB63" s="48">
        <f t="shared" si="99"/>
        <v>23467</v>
      </c>
      <c r="CC63" s="48">
        <f t="shared" si="100"/>
        <v>10274</v>
      </c>
      <c r="CD63" s="48">
        <f t="shared" si="101"/>
        <v>709</v>
      </c>
      <c r="CE63" s="49">
        <f t="shared" si="102"/>
        <v>12484</v>
      </c>
    </row>
    <row r="64" spans="1:83" ht="16.5" customHeight="1">
      <c r="A64" s="29" t="s">
        <v>16</v>
      </c>
      <c r="B64" s="34" t="s">
        <v>62</v>
      </c>
      <c r="C64" s="40">
        <v>248498</v>
      </c>
      <c r="D64" s="40">
        <v>175286</v>
      </c>
      <c r="E64" s="40">
        <v>150305</v>
      </c>
      <c r="F64" s="40">
        <v>24981</v>
      </c>
      <c r="G64" s="40">
        <v>15841</v>
      </c>
      <c r="H64" s="40">
        <v>57371</v>
      </c>
      <c r="I64" s="40">
        <v>33903</v>
      </c>
      <c r="J64" s="40">
        <v>4575</v>
      </c>
      <c r="K64" s="41">
        <v>18893</v>
      </c>
      <c r="M64" s="29" t="s">
        <v>16</v>
      </c>
      <c r="N64" s="34" t="s">
        <v>62</v>
      </c>
      <c r="O64" s="66">
        <f t="shared" si="48"/>
        <v>-1.78</v>
      </c>
      <c r="P64" s="66">
        <f t="shared" si="49"/>
        <v>-1.589</v>
      </c>
      <c r="Q64" s="66">
        <f t="shared" si="50"/>
        <v>-1.8029999999999999</v>
      </c>
      <c r="R64" s="66">
        <f t="shared" si="51"/>
        <v>-0.28299999999999997</v>
      </c>
      <c r="S64" s="66">
        <f t="shared" si="52"/>
        <v>-4.33</v>
      </c>
      <c r="T64" s="66">
        <f t="shared" si="53"/>
        <v>-1.639</v>
      </c>
      <c r="U64" s="66">
        <f t="shared" si="54"/>
        <v>-3.6549999999999998</v>
      </c>
      <c r="V64" s="66">
        <f t="shared" si="55"/>
        <v>9.7390000000000008</v>
      </c>
      <c r="W64" s="67">
        <f t="shared" si="56"/>
        <v>-0.40100000000000002</v>
      </c>
      <c r="Y64" s="29" t="s">
        <v>16</v>
      </c>
      <c r="Z64" s="34" t="s">
        <v>62</v>
      </c>
      <c r="AA64" s="66">
        <f t="shared" si="74"/>
        <v>100</v>
      </c>
      <c r="AB64" s="66">
        <f t="shared" si="57"/>
        <v>70.5</v>
      </c>
      <c r="AC64" s="66">
        <f t="shared" si="58"/>
        <v>60.5</v>
      </c>
      <c r="AD64" s="66">
        <f t="shared" si="59"/>
        <v>10.1</v>
      </c>
      <c r="AE64" s="66">
        <f t="shared" si="60"/>
        <v>6.4</v>
      </c>
      <c r="AF64" s="66">
        <f t="shared" si="61"/>
        <v>23.1</v>
      </c>
      <c r="AG64" s="66">
        <f t="shared" si="62"/>
        <v>13.6</v>
      </c>
      <c r="AH64" s="66">
        <f t="shared" si="63"/>
        <v>1.8</v>
      </c>
      <c r="AI64" s="67">
        <f t="shared" si="64"/>
        <v>7.6</v>
      </c>
      <c r="AK64" s="29" t="s">
        <v>16</v>
      </c>
      <c r="AL64" s="34" t="s">
        <v>62</v>
      </c>
      <c r="AM64" s="66">
        <f t="shared" si="75"/>
        <v>8.6999999999999993</v>
      </c>
      <c r="AN64" s="66">
        <f t="shared" si="76"/>
        <v>8.8000000000000007</v>
      </c>
      <c r="AO64" s="66">
        <f t="shared" si="77"/>
        <v>8.8000000000000007</v>
      </c>
      <c r="AP64" s="66">
        <f t="shared" si="78"/>
        <v>8.6999999999999993</v>
      </c>
      <c r="AQ64" s="66">
        <f t="shared" si="79"/>
        <v>6.9</v>
      </c>
      <c r="AR64" s="66">
        <f t="shared" si="80"/>
        <v>9.1</v>
      </c>
      <c r="AS64" s="66">
        <f t="shared" si="81"/>
        <v>10.199999999999999</v>
      </c>
      <c r="AT64" s="66">
        <f t="shared" si="82"/>
        <v>37.1</v>
      </c>
      <c r="AU64" s="67">
        <f t="shared" si="83"/>
        <v>6.7</v>
      </c>
      <c r="AW64" s="29" t="s">
        <v>16</v>
      </c>
      <c r="AX64" s="34" t="s">
        <v>62</v>
      </c>
      <c r="AY64" s="66">
        <f t="shared" si="84"/>
        <v>-1.78</v>
      </c>
      <c r="AZ64" s="66">
        <f t="shared" si="65"/>
        <v>-1.119</v>
      </c>
      <c r="BA64" s="66">
        <f t="shared" si="66"/>
        <v>-1.091</v>
      </c>
      <c r="BB64" s="66">
        <f t="shared" si="67"/>
        <v>-2.8000000000000001E-2</v>
      </c>
      <c r="BC64" s="66">
        <f t="shared" si="68"/>
        <v>-0.28299999999999997</v>
      </c>
      <c r="BD64" s="66">
        <f t="shared" si="69"/>
        <v>-0.378</v>
      </c>
      <c r="BE64" s="66">
        <f t="shared" si="70"/>
        <v>-0.50800000000000001</v>
      </c>
      <c r="BF64" s="66">
        <f t="shared" si="71"/>
        <v>0.16</v>
      </c>
      <c r="BG64" s="67">
        <f t="shared" si="72"/>
        <v>-0.03</v>
      </c>
      <c r="BI64" s="29" t="s">
        <v>16</v>
      </c>
      <c r="BJ64" s="34" t="s">
        <v>62</v>
      </c>
      <c r="BK64" s="66">
        <f t="shared" si="85"/>
        <v>-0.158</v>
      </c>
      <c r="BL64" s="66">
        <f t="shared" si="86"/>
        <v>-0.14099999999999999</v>
      </c>
      <c r="BM64" s="66">
        <f t="shared" si="87"/>
        <v>-0.161</v>
      </c>
      <c r="BN64" s="66">
        <f t="shared" si="88"/>
        <v>-2.5000000000000001E-2</v>
      </c>
      <c r="BO64" s="66">
        <f t="shared" si="89"/>
        <v>-0.308</v>
      </c>
      <c r="BP64" s="66">
        <f t="shared" si="90"/>
        <v>-0.154</v>
      </c>
      <c r="BQ64" s="66">
        <f t="shared" si="91"/>
        <v>-0.38600000000000001</v>
      </c>
      <c r="BR64" s="66">
        <f t="shared" si="92"/>
        <v>3.1240000000000001</v>
      </c>
      <c r="BS64" s="67">
        <f t="shared" si="93"/>
        <v>-2.8000000000000001E-2</v>
      </c>
      <c r="BU64" s="29" t="s">
        <v>16</v>
      </c>
      <c r="BV64" s="34" t="s">
        <v>62</v>
      </c>
      <c r="BW64" s="48">
        <f t="shared" si="94"/>
        <v>253001</v>
      </c>
      <c r="BX64" s="48">
        <f t="shared" si="95"/>
        <v>178116</v>
      </c>
      <c r="BY64" s="48">
        <f t="shared" si="96"/>
        <v>153064</v>
      </c>
      <c r="BZ64" s="48">
        <f t="shared" si="97"/>
        <v>25052</v>
      </c>
      <c r="CA64" s="48">
        <f t="shared" si="98"/>
        <v>16558</v>
      </c>
      <c r="CB64" s="48">
        <f t="shared" si="99"/>
        <v>58327</v>
      </c>
      <c r="CC64" s="48">
        <f t="shared" si="100"/>
        <v>35189</v>
      </c>
      <c r="CD64" s="48">
        <f t="shared" si="101"/>
        <v>4169</v>
      </c>
      <c r="CE64" s="49">
        <f t="shared" si="102"/>
        <v>18969</v>
      </c>
    </row>
    <row r="65" spans="1:83" ht="16.5" customHeight="1">
      <c r="A65" s="29" t="s">
        <v>17</v>
      </c>
      <c r="B65" s="34" t="s">
        <v>63</v>
      </c>
      <c r="C65" s="40">
        <v>115817</v>
      </c>
      <c r="D65" s="40">
        <v>78506</v>
      </c>
      <c r="E65" s="40">
        <v>67140</v>
      </c>
      <c r="F65" s="40">
        <v>11366</v>
      </c>
      <c r="G65" s="40">
        <v>8258</v>
      </c>
      <c r="H65" s="40">
        <v>29053</v>
      </c>
      <c r="I65" s="40">
        <v>16818</v>
      </c>
      <c r="J65" s="40">
        <v>903</v>
      </c>
      <c r="K65" s="41">
        <v>11332</v>
      </c>
      <c r="M65" s="29" t="s">
        <v>17</v>
      </c>
      <c r="N65" s="34" t="s">
        <v>63</v>
      </c>
      <c r="O65" s="66">
        <f t="shared" si="48"/>
        <v>-5.2999999999999999E-2</v>
      </c>
      <c r="P65" s="66">
        <f t="shared" si="49"/>
        <v>1.3480000000000001</v>
      </c>
      <c r="Q65" s="66">
        <f t="shared" si="50"/>
        <v>0.98699999999999999</v>
      </c>
      <c r="R65" s="66">
        <f t="shared" si="51"/>
        <v>3.5339999999999998</v>
      </c>
      <c r="S65" s="66">
        <f t="shared" si="52"/>
        <v>-2.984</v>
      </c>
      <c r="T65" s="66">
        <f t="shared" si="53"/>
        <v>-2.8460000000000001</v>
      </c>
      <c r="U65" s="66">
        <f t="shared" si="54"/>
        <v>-5.6760000000000002</v>
      </c>
      <c r="V65" s="66">
        <f t="shared" si="55"/>
        <v>-20.088000000000001</v>
      </c>
      <c r="W65" s="67">
        <f t="shared" si="56"/>
        <v>3.5449999999999999</v>
      </c>
      <c r="Y65" s="29" t="s">
        <v>17</v>
      </c>
      <c r="Z65" s="34" t="s">
        <v>63</v>
      </c>
      <c r="AA65" s="66">
        <f t="shared" si="74"/>
        <v>100</v>
      </c>
      <c r="AB65" s="66">
        <f t="shared" si="57"/>
        <v>67.8</v>
      </c>
      <c r="AC65" s="66">
        <f t="shared" si="58"/>
        <v>58</v>
      </c>
      <c r="AD65" s="66">
        <f t="shared" si="59"/>
        <v>9.8000000000000007</v>
      </c>
      <c r="AE65" s="66">
        <f t="shared" si="60"/>
        <v>7.1</v>
      </c>
      <c r="AF65" s="66">
        <f t="shared" si="61"/>
        <v>25.1</v>
      </c>
      <c r="AG65" s="66">
        <f t="shared" si="62"/>
        <v>14.5</v>
      </c>
      <c r="AH65" s="66">
        <f t="shared" si="63"/>
        <v>0.8</v>
      </c>
      <c r="AI65" s="67">
        <f t="shared" si="64"/>
        <v>9.8000000000000007</v>
      </c>
      <c r="AK65" s="29" t="s">
        <v>17</v>
      </c>
      <c r="AL65" s="34" t="s">
        <v>63</v>
      </c>
      <c r="AM65" s="66">
        <f t="shared" si="75"/>
        <v>4.0999999999999996</v>
      </c>
      <c r="AN65" s="66">
        <f t="shared" si="76"/>
        <v>3.9</v>
      </c>
      <c r="AO65" s="66">
        <f t="shared" si="77"/>
        <v>3.9</v>
      </c>
      <c r="AP65" s="66">
        <f t="shared" si="78"/>
        <v>3.9</v>
      </c>
      <c r="AQ65" s="66">
        <f t="shared" si="79"/>
        <v>3.6</v>
      </c>
      <c r="AR65" s="66">
        <f t="shared" si="80"/>
        <v>4.5999999999999996</v>
      </c>
      <c r="AS65" s="66">
        <f t="shared" si="81"/>
        <v>5</v>
      </c>
      <c r="AT65" s="66">
        <f t="shared" si="82"/>
        <v>7.3</v>
      </c>
      <c r="AU65" s="67">
        <f t="shared" si="83"/>
        <v>4</v>
      </c>
      <c r="AW65" s="29" t="s">
        <v>17</v>
      </c>
      <c r="AX65" s="34" t="s">
        <v>63</v>
      </c>
      <c r="AY65" s="66">
        <f t="shared" si="84"/>
        <v>-5.2999999999999999E-2</v>
      </c>
      <c r="AZ65" s="66">
        <f t="shared" si="65"/>
        <v>0.90100000000000002</v>
      </c>
      <c r="BA65" s="66">
        <f t="shared" si="66"/>
        <v>0.56599999999999995</v>
      </c>
      <c r="BB65" s="66">
        <f t="shared" si="67"/>
        <v>0.33500000000000002</v>
      </c>
      <c r="BC65" s="66">
        <f t="shared" si="68"/>
        <v>-0.219</v>
      </c>
      <c r="BD65" s="66">
        <f t="shared" si="69"/>
        <v>-0.73399999999999999</v>
      </c>
      <c r="BE65" s="66">
        <f t="shared" si="70"/>
        <v>-0.873</v>
      </c>
      <c r="BF65" s="66">
        <f t="shared" si="71"/>
        <v>-0.19600000000000001</v>
      </c>
      <c r="BG65" s="67">
        <f t="shared" si="72"/>
        <v>0.33500000000000002</v>
      </c>
      <c r="BI65" s="29" t="s">
        <v>17</v>
      </c>
      <c r="BJ65" s="34" t="s">
        <v>63</v>
      </c>
      <c r="BK65" s="66">
        <f t="shared" si="85"/>
        <v>-2E-3</v>
      </c>
      <c r="BL65" s="66">
        <f t="shared" si="86"/>
        <v>5.1999999999999998E-2</v>
      </c>
      <c r="BM65" s="66">
        <f t="shared" si="87"/>
        <v>3.7999999999999999E-2</v>
      </c>
      <c r="BN65" s="66">
        <f t="shared" si="88"/>
        <v>0.13600000000000001</v>
      </c>
      <c r="BO65" s="66">
        <f t="shared" si="89"/>
        <v>-0.109</v>
      </c>
      <c r="BP65" s="66">
        <f t="shared" si="90"/>
        <v>-0.13700000000000001</v>
      </c>
      <c r="BQ65" s="66">
        <f t="shared" si="91"/>
        <v>-0.30399999999999999</v>
      </c>
      <c r="BR65" s="66">
        <f t="shared" si="92"/>
        <v>-1.7470000000000001</v>
      </c>
      <c r="BS65" s="67">
        <f t="shared" si="93"/>
        <v>0.14199999999999999</v>
      </c>
      <c r="BU65" s="29" t="s">
        <v>17</v>
      </c>
      <c r="BV65" s="34" t="s">
        <v>63</v>
      </c>
      <c r="BW65" s="48">
        <f t="shared" si="94"/>
        <v>115878</v>
      </c>
      <c r="BX65" s="48">
        <f t="shared" si="95"/>
        <v>77462</v>
      </c>
      <c r="BY65" s="48">
        <f t="shared" si="96"/>
        <v>66484</v>
      </c>
      <c r="BZ65" s="48">
        <f t="shared" si="97"/>
        <v>10978</v>
      </c>
      <c r="CA65" s="48">
        <f t="shared" si="98"/>
        <v>8512</v>
      </c>
      <c r="CB65" s="48">
        <f t="shared" si="99"/>
        <v>29904</v>
      </c>
      <c r="CC65" s="48">
        <f t="shared" si="100"/>
        <v>17830</v>
      </c>
      <c r="CD65" s="48">
        <f t="shared" si="101"/>
        <v>1130</v>
      </c>
      <c r="CE65" s="49">
        <f t="shared" si="102"/>
        <v>10944</v>
      </c>
    </row>
    <row r="66" spans="1:83" ht="16.5" customHeight="1">
      <c r="A66" s="29" t="s">
        <v>18</v>
      </c>
      <c r="B66" s="34" t="s">
        <v>64</v>
      </c>
      <c r="C66" s="40">
        <v>103262</v>
      </c>
      <c r="D66" s="40">
        <v>76960</v>
      </c>
      <c r="E66" s="40">
        <v>65999</v>
      </c>
      <c r="F66" s="40">
        <v>10961</v>
      </c>
      <c r="G66" s="40">
        <v>5136</v>
      </c>
      <c r="H66" s="40">
        <v>21166</v>
      </c>
      <c r="I66" s="40">
        <v>9801</v>
      </c>
      <c r="J66" s="40">
        <v>445</v>
      </c>
      <c r="K66" s="41">
        <v>10920</v>
      </c>
      <c r="M66" s="29" t="s">
        <v>18</v>
      </c>
      <c r="N66" s="34" t="s">
        <v>64</v>
      </c>
      <c r="O66" s="66">
        <f t="shared" si="48"/>
        <v>0.38500000000000001</v>
      </c>
      <c r="P66" s="66">
        <f t="shared" si="49"/>
        <v>1.123</v>
      </c>
      <c r="Q66" s="66">
        <f t="shared" si="50"/>
        <v>0.95799999999999996</v>
      </c>
      <c r="R66" s="66">
        <f t="shared" si="51"/>
        <v>2.1339999999999999</v>
      </c>
      <c r="S66" s="66">
        <f t="shared" si="52"/>
        <v>-4.6059999999999999</v>
      </c>
      <c r="T66" s="66">
        <f t="shared" si="53"/>
        <v>-0.98699999999999999</v>
      </c>
      <c r="U66" s="66">
        <f t="shared" si="54"/>
        <v>-6.1660000000000004</v>
      </c>
      <c r="V66" s="66">
        <f t="shared" si="55"/>
        <v>12.657999999999999</v>
      </c>
      <c r="W66" s="67">
        <f t="shared" si="56"/>
        <v>3.6349999999999998</v>
      </c>
      <c r="Y66" s="29" t="s">
        <v>18</v>
      </c>
      <c r="Z66" s="34" t="s">
        <v>64</v>
      </c>
      <c r="AA66" s="66">
        <f t="shared" si="74"/>
        <v>100</v>
      </c>
      <c r="AB66" s="66">
        <f t="shared" si="57"/>
        <v>74.5</v>
      </c>
      <c r="AC66" s="66">
        <f t="shared" si="58"/>
        <v>63.9</v>
      </c>
      <c r="AD66" s="66">
        <f t="shared" si="59"/>
        <v>10.6</v>
      </c>
      <c r="AE66" s="66">
        <f t="shared" si="60"/>
        <v>5</v>
      </c>
      <c r="AF66" s="66">
        <f t="shared" si="61"/>
        <v>20.5</v>
      </c>
      <c r="AG66" s="66">
        <f t="shared" si="62"/>
        <v>9.5</v>
      </c>
      <c r="AH66" s="66">
        <f t="shared" si="63"/>
        <v>0.4</v>
      </c>
      <c r="AI66" s="67">
        <f t="shared" si="64"/>
        <v>10.6</v>
      </c>
      <c r="AK66" s="29" t="s">
        <v>18</v>
      </c>
      <c r="AL66" s="34" t="s">
        <v>64</v>
      </c>
      <c r="AM66" s="66">
        <f t="shared" si="75"/>
        <v>3.6</v>
      </c>
      <c r="AN66" s="66">
        <f t="shared" si="76"/>
        <v>3.9</v>
      </c>
      <c r="AO66" s="66">
        <f t="shared" si="77"/>
        <v>3.9</v>
      </c>
      <c r="AP66" s="66">
        <f t="shared" si="78"/>
        <v>3.8</v>
      </c>
      <c r="AQ66" s="66">
        <f t="shared" si="79"/>
        <v>2.2999999999999998</v>
      </c>
      <c r="AR66" s="66">
        <f t="shared" si="80"/>
        <v>3.4</v>
      </c>
      <c r="AS66" s="66">
        <f t="shared" si="81"/>
        <v>2.9</v>
      </c>
      <c r="AT66" s="66">
        <f t="shared" si="82"/>
        <v>3.6</v>
      </c>
      <c r="AU66" s="67">
        <f t="shared" si="83"/>
        <v>3.9</v>
      </c>
      <c r="AW66" s="29" t="s">
        <v>18</v>
      </c>
      <c r="AX66" s="34" t="s">
        <v>64</v>
      </c>
      <c r="AY66" s="66">
        <f t="shared" si="84"/>
        <v>0.38500000000000001</v>
      </c>
      <c r="AZ66" s="66">
        <f t="shared" si="65"/>
        <v>0.83099999999999996</v>
      </c>
      <c r="BA66" s="66">
        <f t="shared" si="66"/>
        <v>0.60899999999999999</v>
      </c>
      <c r="BB66" s="66">
        <f t="shared" si="67"/>
        <v>0.223</v>
      </c>
      <c r="BC66" s="66">
        <f t="shared" si="68"/>
        <v>-0.24099999999999999</v>
      </c>
      <c r="BD66" s="66">
        <f t="shared" si="69"/>
        <v>-0.20499999999999999</v>
      </c>
      <c r="BE66" s="66">
        <f t="shared" si="70"/>
        <v>-0.626</v>
      </c>
      <c r="BF66" s="66">
        <f t="shared" si="71"/>
        <v>4.9000000000000002E-2</v>
      </c>
      <c r="BG66" s="67">
        <f t="shared" si="72"/>
        <v>0.372</v>
      </c>
      <c r="BI66" s="29" t="s">
        <v>18</v>
      </c>
      <c r="BJ66" s="34" t="s">
        <v>64</v>
      </c>
      <c r="BK66" s="66">
        <f t="shared" si="85"/>
        <v>1.4E-2</v>
      </c>
      <c r="BL66" s="66">
        <f t="shared" si="86"/>
        <v>4.2999999999999997E-2</v>
      </c>
      <c r="BM66" s="66">
        <f t="shared" si="87"/>
        <v>3.6999999999999998E-2</v>
      </c>
      <c r="BN66" s="66">
        <f t="shared" si="88"/>
        <v>0.08</v>
      </c>
      <c r="BO66" s="66">
        <f t="shared" si="89"/>
        <v>-0.107</v>
      </c>
      <c r="BP66" s="66">
        <f t="shared" si="90"/>
        <v>-3.4000000000000002E-2</v>
      </c>
      <c r="BQ66" s="66">
        <f t="shared" si="91"/>
        <v>-0.193</v>
      </c>
      <c r="BR66" s="66">
        <f t="shared" si="92"/>
        <v>0.38500000000000001</v>
      </c>
      <c r="BS66" s="67">
        <f t="shared" si="93"/>
        <v>0.14000000000000001</v>
      </c>
      <c r="BU66" s="29" t="s">
        <v>18</v>
      </c>
      <c r="BV66" s="34" t="s">
        <v>64</v>
      </c>
      <c r="BW66" s="48">
        <f t="shared" si="94"/>
        <v>102866</v>
      </c>
      <c r="BX66" s="48">
        <f t="shared" si="95"/>
        <v>76105</v>
      </c>
      <c r="BY66" s="48">
        <f t="shared" si="96"/>
        <v>65373</v>
      </c>
      <c r="BZ66" s="48">
        <f t="shared" si="97"/>
        <v>10732</v>
      </c>
      <c r="CA66" s="48">
        <f t="shared" si="98"/>
        <v>5384</v>
      </c>
      <c r="CB66" s="48">
        <f t="shared" si="99"/>
        <v>21377</v>
      </c>
      <c r="CC66" s="48">
        <f t="shared" si="100"/>
        <v>10445</v>
      </c>
      <c r="CD66" s="48">
        <f t="shared" si="101"/>
        <v>395</v>
      </c>
      <c r="CE66" s="49">
        <f t="shared" si="102"/>
        <v>10537</v>
      </c>
    </row>
    <row r="67" spans="1:83" ht="16.5" customHeight="1">
      <c r="A67" s="29" t="s">
        <v>19</v>
      </c>
      <c r="B67" s="34" t="s">
        <v>65</v>
      </c>
      <c r="C67" s="40">
        <v>244111</v>
      </c>
      <c r="D67" s="40">
        <v>170110</v>
      </c>
      <c r="E67" s="40">
        <v>145796</v>
      </c>
      <c r="F67" s="40">
        <v>24314</v>
      </c>
      <c r="G67" s="40">
        <v>28520</v>
      </c>
      <c r="H67" s="40">
        <v>45481</v>
      </c>
      <c r="I67" s="40">
        <v>20891</v>
      </c>
      <c r="J67" s="40">
        <v>746</v>
      </c>
      <c r="K67" s="41">
        <v>23844</v>
      </c>
      <c r="M67" s="29" t="s">
        <v>19</v>
      </c>
      <c r="N67" s="34" t="s">
        <v>65</v>
      </c>
      <c r="O67" s="66">
        <f t="shared" si="48"/>
        <v>-1.1990000000000001</v>
      </c>
      <c r="P67" s="66">
        <f t="shared" si="49"/>
        <v>-1.6459999999999999</v>
      </c>
      <c r="Q67" s="66">
        <f t="shared" si="50"/>
        <v>-1.861</v>
      </c>
      <c r="R67" s="66">
        <f t="shared" si="51"/>
        <v>-0.33600000000000002</v>
      </c>
      <c r="S67" s="66">
        <f t="shared" si="52"/>
        <v>-0.20599999999999999</v>
      </c>
      <c r="T67" s="66">
        <f t="shared" si="53"/>
        <v>-0.123</v>
      </c>
      <c r="U67" s="66">
        <f t="shared" si="54"/>
        <v>-1.397</v>
      </c>
      <c r="V67" s="66">
        <f t="shared" si="55"/>
        <v>4.3360000000000003</v>
      </c>
      <c r="W67" s="67">
        <f t="shared" si="56"/>
        <v>0.88400000000000001</v>
      </c>
      <c r="Y67" s="29" t="s">
        <v>19</v>
      </c>
      <c r="Z67" s="34" t="s">
        <v>65</v>
      </c>
      <c r="AA67" s="66">
        <f t="shared" si="74"/>
        <v>100</v>
      </c>
      <c r="AB67" s="66">
        <f t="shared" si="57"/>
        <v>69.7</v>
      </c>
      <c r="AC67" s="66">
        <f t="shared" si="58"/>
        <v>59.7</v>
      </c>
      <c r="AD67" s="66">
        <f t="shared" si="59"/>
        <v>10</v>
      </c>
      <c r="AE67" s="66">
        <f t="shared" si="60"/>
        <v>11.7</v>
      </c>
      <c r="AF67" s="66">
        <f t="shared" si="61"/>
        <v>18.600000000000001</v>
      </c>
      <c r="AG67" s="66">
        <f t="shared" si="62"/>
        <v>8.6</v>
      </c>
      <c r="AH67" s="66">
        <f t="shared" si="63"/>
        <v>0.3</v>
      </c>
      <c r="AI67" s="67">
        <f t="shared" si="64"/>
        <v>9.8000000000000007</v>
      </c>
      <c r="AK67" s="29" t="s">
        <v>19</v>
      </c>
      <c r="AL67" s="34" t="s">
        <v>65</v>
      </c>
      <c r="AM67" s="66">
        <f t="shared" si="75"/>
        <v>8.6</v>
      </c>
      <c r="AN67" s="66">
        <f t="shared" si="76"/>
        <v>8.5</v>
      </c>
      <c r="AO67" s="66">
        <f t="shared" si="77"/>
        <v>8.5</v>
      </c>
      <c r="AP67" s="66">
        <f t="shared" si="78"/>
        <v>8.4</v>
      </c>
      <c r="AQ67" s="66">
        <f t="shared" si="79"/>
        <v>12.5</v>
      </c>
      <c r="AR67" s="66">
        <f t="shared" si="80"/>
        <v>7.2</v>
      </c>
      <c r="AS67" s="66">
        <f t="shared" si="81"/>
        <v>6.3</v>
      </c>
      <c r="AT67" s="66">
        <f t="shared" si="82"/>
        <v>6.1</v>
      </c>
      <c r="AU67" s="67">
        <f t="shared" si="83"/>
        <v>8.5</v>
      </c>
      <c r="AW67" s="29" t="s">
        <v>19</v>
      </c>
      <c r="AX67" s="34" t="s">
        <v>65</v>
      </c>
      <c r="AY67" s="66">
        <f t="shared" si="84"/>
        <v>-1.1990000000000001</v>
      </c>
      <c r="AZ67" s="66">
        <f t="shared" si="65"/>
        <v>-1.1519999999999999</v>
      </c>
      <c r="BA67" s="66">
        <f t="shared" si="66"/>
        <v>-1.119</v>
      </c>
      <c r="BB67" s="66">
        <f t="shared" si="67"/>
        <v>-3.3000000000000002E-2</v>
      </c>
      <c r="BC67" s="66">
        <f t="shared" si="68"/>
        <v>-2.4E-2</v>
      </c>
      <c r="BD67" s="66">
        <f t="shared" si="69"/>
        <v>-2.3E-2</v>
      </c>
      <c r="BE67" s="66">
        <f t="shared" si="70"/>
        <v>-0.12</v>
      </c>
      <c r="BF67" s="66">
        <f t="shared" si="71"/>
        <v>1.2999999999999999E-2</v>
      </c>
      <c r="BG67" s="67">
        <f t="shared" si="72"/>
        <v>8.5000000000000006E-2</v>
      </c>
      <c r="BI67" s="29" t="s">
        <v>19</v>
      </c>
      <c r="BJ67" s="34" t="s">
        <v>65</v>
      </c>
      <c r="BK67" s="66">
        <f t="shared" si="85"/>
        <v>-0.104</v>
      </c>
      <c r="BL67" s="66">
        <f t="shared" si="86"/>
        <v>-0.14199999999999999</v>
      </c>
      <c r="BM67" s="66">
        <f t="shared" si="87"/>
        <v>-0.161</v>
      </c>
      <c r="BN67" s="66">
        <f t="shared" si="88"/>
        <v>-2.9000000000000001E-2</v>
      </c>
      <c r="BO67" s="66">
        <f t="shared" si="89"/>
        <v>-2.5000000000000001E-2</v>
      </c>
      <c r="BP67" s="66">
        <f t="shared" si="90"/>
        <v>-8.9999999999999993E-3</v>
      </c>
      <c r="BQ67" s="66">
        <f t="shared" si="91"/>
        <v>-8.8999999999999996E-2</v>
      </c>
      <c r="BR67" s="66">
        <f t="shared" si="92"/>
        <v>0.23899999999999999</v>
      </c>
      <c r="BS67" s="67">
        <f t="shared" si="93"/>
        <v>7.5999999999999998E-2</v>
      </c>
      <c r="BU67" s="29" t="s">
        <v>19</v>
      </c>
      <c r="BV67" s="34" t="s">
        <v>65</v>
      </c>
      <c r="BW67" s="48">
        <f t="shared" si="94"/>
        <v>247073</v>
      </c>
      <c r="BX67" s="48">
        <f t="shared" si="95"/>
        <v>172957</v>
      </c>
      <c r="BY67" s="48">
        <f t="shared" si="96"/>
        <v>148561</v>
      </c>
      <c r="BZ67" s="48">
        <f t="shared" si="97"/>
        <v>24396</v>
      </c>
      <c r="CA67" s="48">
        <f t="shared" si="98"/>
        <v>28579</v>
      </c>
      <c r="CB67" s="48">
        <f t="shared" si="99"/>
        <v>45537</v>
      </c>
      <c r="CC67" s="48">
        <f t="shared" si="100"/>
        <v>21187</v>
      </c>
      <c r="CD67" s="48">
        <f t="shared" si="101"/>
        <v>715</v>
      </c>
      <c r="CE67" s="49">
        <f t="shared" si="102"/>
        <v>23635</v>
      </c>
    </row>
    <row r="68" spans="1:83" ht="16.5" customHeight="1">
      <c r="A68" s="29" t="s">
        <v>20</v>
      </c>
      <c r="B68" s="34" t="s">
        <v>66</v>
      </c>
      <c r="C68" s="40">
        <v>116274</v>
      </c>
      <c r="D68" s="40">
        <v>88162</v>
      </c>
      <c r="E68" s="40">
        <v>75488</v>
      </c>
      <c r="F68" s="40">
        <v>12674</v>
      </c>
      <c r="G68" s="40">
        <v>5939</v>
      </c>
      <c r="H68" s="40">
        <v>22173</v>
      </c>
      <c r="I68" s="40">
        <v>11492</v>
      </c>
      <c r="J68" s="40">
        <v>283</v>
      </c>
      <c r="K68" s="41">
        <v>10398</v>
      </c>
      <c r="M68" s="29" t="s">
        <v>20</v>
      </c>
      <c r="N68" s="34" t="s">
        <v>66</v>
      </c>
      <c r="O68" s="66">
        <f t="shared" si="48"/>
        <v>-0.39200000000000002</v>
      </c>
      <c r="P68" s="66">
        <f t="shared" si="49"/>
        <v>-0.44700000000000001</v>
      </c>
      <c r="Q68" s="66">
        <f t="shared" si="50"/>
        <v>-0.623</v>
      </c>
      <c r="R68" s="66">
        <f t="shared" si="51"/>
        <v>0.61099999999999999</v>
      </c>
      <c r="S68" s="66">
        <f t="shared" si="52"/>
        <v>-5.984</v>
      </c>
      <c r="T68" s="66">
        <f t="shared" si="53"/>
        <v>1.446</v>
      </c>
      <c r="U68" s="66">
        <f t="shared" si="54"/>
        <v>1.744</v>
      </c>
      <c r="V68" s="66">
        <f t="shared" si="55"/>
        <v>-28.535</v>
      </c>
      <c r="W68" s="67">
        <f t="shared" si="56"/>
        <v>2.282</v>
      </c>
      <c r="Y68" s="29" t="s">
        <v>20</v>
      </c>
      <c r="Z68" s="34" t="s">
        <v>66</v>
      </c>
      <c r="AA68" s="66">
        <f t="shared" si="74"/>
        <v>100</v>
      </c>
      <c r="AB68" s="66">
        <f t="shared" si="57"/>
        <v>75.8</v>
      </c>
      <c r="AC68" s="66">
        <f t="shared" si="58"/>
        <v>64.900000000000006</v>
      </c>
      <c r="AD68" s="66">
        <f t="shared" si="59"/>
        <v>10.9</v>
      </c>
      <c r="AE68" s="66">
        <f t="shared" si="60"/>
        <v>5.0999999999999996</v>
      </c>
      <c r="AF68" s="66">
        <f t="shared" si="61"/>
        <v>19.100000000000001</v>
      </c>
      <c r="AG68" s="66">
        <f t="shared" si="62"/>
        <v>9.9</v>
      </c>
      <c r="AH68" s="66">
        <f t="shared" si="63"/>
        <v>0.2</v>
      </c>
      <c r="AI68" s="67">
        <f t="shared" si="64"/>
        <v>8.9</v>
      </c>
      <c r="AK68" s="29" t="s">
        <v>20</v>
      </c>
      <c r="AL68" s="34" t="s">
        <v>66</v>
      </c>
      <c r="AM68" s="66">
        <f t="shared" si="75"/>
        <v>4.0999999999999996</v>
      </c>
      <c r="AN68" s="66">
        <f t="shared" si="76"/>
        <v>4.4000000000000004</v>
      </c>
      <c r="AO68" s="66">
        <f t="shared" si="77"/>
        <v>4.4000000000000004</v>
      </c>
      <c r="AP68" s="66">
        <f t="shared" si="78"/>
        <v>4.4000000000000004</v>
      </c>
      <c r="AQ68" s="66">
        <f t="shared" si="79"/>
        <v>2.6</v>
      </c>
      <c r="AR68" s="66">
        <f t="shared" si="80"/>
        <v>3.5</v>
      </c>
      <c r="AS68" s="66">
        <f t="shared" si="81"/>
        <v>3.4</v>
      </c>
      <c r="AT68" s="66">
        <f t="shared" si="82"/>
        <v>2.2999999999999998</v>
      </c>
      <c r="AU68" s="67">
        <f t="shared" si="83"/>
        <v>3.7</v>
      </c>
      <c r="AW68" s="29" t="s">
        <v>20</v>
      </c>
      <c r="AX68" s="34" t="s">
        <v>66</v>
      </c>
      <c r="AY68" s="66">
        <f t="shared" si="84"/>
        <v>-0.39200000000000002</v>
      </c>
      <c r="AZ68" s="66">
        <f t="shared" si="65"/>
        <v>-0.33900000000000002</v>
      </c>
      <c r="BA68" s="66">
        <f t="shared" si="66"/>
        <v>-0.40500000000000003</v>
      </c>
      <c r="BB68" s="66">
        <f t="shared" si="67"/>
        <v>6.6000000000000003E-2</v>
      </c>
      <c r="BC68" s="66">
        <f t="shared" si="68"/>
        <v>-0.32400000000000001</v>
      </c>
      <c r="BD68" s="66">
        <f t="shared" si="69"/>
        <v>0.27100000000000002</v>
      </c>
      <c r="BE68" s="66">
        <f t="shared" si="70"/>
        <v>0.16900000000000001</v>
      </c>
      <c r="BF68" s="66">
        <f t="shared" si="71"/>
        <v>-9.7000000000000003E-2</v>
      </c>
      <c r="BG68" s="67">
        <f t="shared" si="72"/>
        <v>0.19900000000000001</v>
      </c>
      <c r="BI68" s="29" t="s">
        <v>20</v>
      </c>
      <c r="BJ68" s="34" t="s">
        <v>66</v>
      </c>
      <c r="BK68" s="66">
        <f t="shared" si="85"/>
        <v>-1.6E-2</v>
      </c>
      <c r="BL68" s="66">
        <f t="shared" si="86"/>
        <v>-0.02</v>
      </c>
      <c r="BM68" s="66">
        <f t="shared" si="87"/>
        <v>-2.8000000000000001E-2</v>
      </c>
      <c r="BN68" s="66">
        <f t="shared" si="88"/>
        <v>2.7E-2</v>
      </c>
      <c r="BO68" s="66">
        <f t="shared" si="89"/>
        <v>-0.16300000000000001</v>
      </c>
      <c r="BP68" s="66">
        <f t="shared" si="90"/>
        <v>5.0999999999999997E-2</v>
      </c>
      <c r="BQ68" s="66">
        <f t="shared" si="91"/>
        <v>5.8999999999999997E-2</v>
      </c>
      <c r="BR68" s="66">
        <f t="shared" si="92"/>
        <v>-0.86899999999999999</v>
      </c>
      <c r="BS68" s="67">
        <f t="shared" si="93"/>
        <v>8.5000000000000006E-2</v>
      </c>
      <c r="BU68" s="29" t="s">
        <v>20</v>
      </c>
      <c r="BV68" s="34" t="s">
        <v>66</v>
      </c>
      <c r="BW68" s="48">
        <f t="shared" si="94"/>
        <v>116732</v>
      </c>
      <c r="BX68" s="48">
        <f t="shared" si="95"/>
        <v>88558</v>
      </c>
      <c r="BY68" s="48">
        <f t="shared" si="96"/>
        <v>75961</v>
      </c>
      <c r="BZ68" s="48">
        <f t="shared" si="97"/>
        <v>12597</v>
      </c>
      <c r="CA68" s="48">
        <f t="shared" si="98"/>
        <v>6317</v>
      </c>
      <c r="CB68" s="48">
        <f t="shared" si="99"/>
        <v>21857</v>
      </c>
      <c r="CC68" s="48">
        <f t="shared" si="100"/>
        <v>11295</v>
      </c>
      <c r="CD68" s="48">
        <f t="shared" si="101"/>
        <v>396</v>
      </c>
      <c r="CE68" s="49">
        <f t="shared" si="102"/>
        <v>10166</v>
      </c>
    </row>
    <row r="69" spans="1:83" ht="16.5" customHeight="1">
      <c r="A69" s="29" t="s">
        <v>21</v>
      </c>
      <c r="B69" s="34" t="s">
        <v>67</v>
      </c>
      <c r="C69" s="40">
        <v>188969</v>
      </c>
      <c r="D69" s="40">
        <v>135905</v>
      </c>
      <c r="E69" s="40">
        <v>116470</v>
      </c>
      <c r="F69" s="40">
        <v>19435</v>
      </c>
      <c r="G69" s="40">
        <v>12778</v>
      </c>
      <c r="H69" s="40">
        <v>40286</v>
      </c>
      <c r="I69" s="40">
        <v>17145</v>
      </c>
      <c r="J69" s="40">
        <v>1144</v>
      </c>
      <c r="K69" s="41">
        <v>21997</v>
      </c>
      <c r="M69" s="29" t="s">
        <v>21</v>
      </c>
      <c r="N69" s="34" t="s">
        <v>67</v>
      </c>
      <c r="O69" s="66">
        <f t="shared" si="48"/>
        <v>-0.70599999999999996</v>
      </c>
      <c r="P69" s="66">
        <f t="shared" si="49"/>
        <v>-0.49</v>
      </c>
      <c r="Q69" s="66">
        <f t="shared" si="50"/>
        <v>-0.64200000000000002</v>
      </c>
      <c r="R69" s="66">
        <f t="shared" si="51"/>
        <v>0.42899999999999999</v>
      </c>
      <c r="S69" s="66">
        <f t="shared" si="52"/>
        <v>-3.2629999999999999</v>
      </c>
      <c r="T69" s="66">
        <f t="shared" si="53"/>
        <v>-0.6</v>
      </c>
      <c r="U69" s="66">
        <f t="shared" si="54"/>
        <v>-0.64300000000000002</v>
      </c>
      <c r="V69" s="66">
        <f t="shared" si="55"/>
        <v>-37.143000000000001</v>
      </c>
      <c r="W69" s="67">
        <f t="shared" si="56"/>
        <v>2.536</v>
      </c>
      <c r="Y69" s="29" t="s">
        <v>21</v>
      </c>
      <c r="Z69" s="34" t="s">
        <v>67</v>
      </c>
      <c r="AA69" s="66">
        <f t="shared" si="74"/>
        <v>100</v>
      </c>
      <c r="AB69" s="66">
        <f t="shared" si="57"/>
        <v>71.900000000000006</v>
      </c>
      <c r="AC69" s="66">
        <f t="shared" si="58"/>
        <v>61.6</v>
      </c>
      <c r="AD69" s="66">
        <f t="shared" si="59"/>
        <v>10.3</v>
      </c>
      <c r="AE69" s="66">
        <f t="shared" si="60"/>
        <v>6.8</v>
      </c>
      <c r="AF69" s="66">
        <f t="shared" si="61"/>
        <v>21.3</v>
      </c>
      <c r="AG69" s="66">
        <f t="shared" si="62"/>
        <v>9.1</v>
      </c>
      <c r="AH69" s="66">
        <f t="shared" si="63"/>
        <v>0.6</v>
      </c>
      <c r="AI69" s="67">
        <f t="shared" si="64"/>
        <v>11.6</v>
      </c>
      <c r="AK69" s="29" t="s">
        <v>21</v>
      </c>
      <c r="AL69" s="34" t="s">
        <v>67</v>
      </c>
      <c r="AM69" s="66">
        <f t="shared" si="75"/>
        <v>6.6</v>
      </c>
      <c r="AN69" s="66">
        <f t="shared" si="76"/>
        <v>6.8</v>
      </c>
      <c r="AO69" s="66">
        <f t="shared" si="77"/>
        <v>6.8</v>
      </c>
      <c r="AP69" s="66">
        <f t="shared" si="78"/>
        <v>6.7</v>
      </c>
      <c r="AQ69" s="66">
        <f t="shared" si="79"/>
        <v>5.6</v>
      </c>
      <c r="AR69" s="66">
        <f t="shared" si="80"/>
        <v>6.4</v>
      </c>
      <c r="AS69" s="66">
        <f t="shared" si="81"/>
        <v>5.0999999999999996</v>
      </c>
      <c r="AT69" s="66">
        <f t="shared" si="82"/>
        <v>9.3000000000000007</v>
      </c>
      <c r="AU69" s="67">
        <f t="shared" si="83"/>
        <v>7.8</v>
      </c>
      <c r="AW69" s="29" t="s">
        <v>21</v>
      </c>
      <c r="AX69" s="34" t="s">
        <v>67</v>
      </c>
      <c r="AY69" s="66">
        <f t="shared" si="84"/>
        <v>-0.70599999999999996</v>
      </c>
      <c r="AZ69" s="66">
        <f t="shared" si="65"/>
        <v>-0.35199999999999998</v>
      </c>
      <c r="BA69" s="66">
        <f t="shared" si="66"/>
        <v>-0.39500000000000002</v>
      </c>
      <c r="BB69" s="66">
        <f t="shared" si="67"/>
        <v>4.3999999999999997E-2</v>
      </c>
      <c r="BC69" s="66">
        <f t="shared" si="68"/>
        <v>-0.22600000000000001</v>
      </c>
      <c r="BD69" s="66">
        <f t="shared" si="69"/>
        <v>-0.128</v>
      </c>
      <c r="BE69" s="66">
        <f t="shared" si="70"/>
        <v>-5.8000000000000003E-2</v>
      </c>
      <c r="BF69" s="66">
        <f t="shared" si="71"/>
        <v>-0.35499999999999998</v>
      </c>
      <c r="BG69" s="67">
        <f t="shared" si="72"/>
        <v>0.28599999999999998</v>
      </c>
      <c r="BI69" s="29" t="s">
        <v>21</v>
      </c>
      <c r="BJ69" s="34" t="s">
        <v>67</v>
      </c>
      <c r="BK69" s="66">
        <f t="shared" si="85"/>
        <v>-4.7E-2</v>
      </c>
      <c r="BL69" s="66">
        <f t="shared" si="86"/>
        <v>-3.3000000000000002E-2</v>
      </c>
      <c r="BM69" s="66">
        <f t="shared" si="87"/>
        <v>-4.3999999999999997E-2</v>
      </c>
      <c r="BN69" s="66">
        <f t="shared" si="88"/>
        <v>2.9000000000000001E-2</v>
      </c>
      <c r="BO69" s="66">
        <f t="shared" si="89"/>
        <v>-0.185</v>
      </c>
      <c r="BP69" s="66">
        <f t="shared" si="90"/>
        <v>-3.9E-2</v>
      </c>
      <c r="BQ69" s="66">
        <f t="shared" si="91"/>
        <v>-3.3000000000000002E-2</v>
      </c>
      <c r="BR69" s="66">
        <f t="shared" si="92"/>
        <v>-5.2009999999999996</v>
      </c>
      <c r="BS69" s="67">
        <f t="shared" si="93"/>
        <v>0.19900000000000001</v>
      </c>
      <c r="BU69" s="29" t="s">
        <v>21</v>
      </c>
      <c r="BV69" s="34" t="s">
        <v>67</v>
      </c>
      <c r="BW69" s="48">
        <f t="shared" si="94"/>
        <v>190312</v>
      </c>
      <c r="BX69" s="48">
        <f t="shared" si="95"/>
        <v>136574</v>
      </c>
      <c r="BY69" s="48">
        <f t="shared" si="96"/>
        <v>117222</v>
      </c>
      <c r="BZ69" s="48">
        <f t="shared" si="97"/>
        <v>19352</v>
      </c>
      <c r="CA69" s="48">
        <f t="shared" si="98"/>
        <v>13209</v>
      </c>
      <c r="CB69" s="48">
        <f t="shared" si="99"/>
        <v>40529</v>
      </c>
      <c r="CC69" s="48">
        <f t="shared" si="100"/>
        <v>17256</v>
      </c>
      <c r="CD69" s="48">
        <f t="shared" si="101"/>
        <v>1820</v>
      </c>
      <c r="CE69" s="49">
        <f t="shared" si="102"/>
        <v>21453</v>
      </c>
    </row>
    <row r="70" spans="1:83" ht="16.5" customHeight="1">
      <c r="A70" s="29" t="s">
        <v>22</v>
      </c>
      <c r="B70" s="34" t="s">
        <v>68</v>
      </c>
      <c r="C70" s="40">
        <v>99215</v>
      </c>
      <c r="D70" s="40">
        <v>70931</v>
      </c>
      <c r="E70" s="40">
        <v>60310</v>
      </c>
      <c r="F70" s="40">
        <v>10621</v>
      </c>
      <c r="G70" s="40">
        <v>4548</v>
      </c>
      <c r="H70" s="40">
        <v>23736</v>
      </c>
      <c r="I70" s="40">
        <v>10252</v>
      </c>
      <c r="J70" s="40">
        <v>587</v>
      </c>
      <c r="K70" s="41">
        <v>12897</v>
      </c>
      <c r="M70" s="29" t="s">
        <v>22</v>
      </c>
      <c r="N70" s="34" t="s">
        <v>68</v>
      </c>
      <c r="O70" s="66">
        <f t="shared" si="48"/>
        <v>-0.41899999999999998</v>
      </c>
      <c r="P70" s="66">
        <f t="shared" si="49"/>
        <v>-2.0110000000000001</v>
      </c>
      <c r="Q70" s="66">
        <f t="shared" si="50"/>
        <v>-2.181</v>
      </c>
      <c r="R70" s="66">
        <f t="shared" si="51"/>
        <v>-1.034</v>
      </c>
      <c r="S70" s="66">
        <f t="shared" si="52"/>
        <v>-4.7140000000000004</v>
      </c>
      <c r="T70" s="66">
        <f t="shared" si="53"/>
        <v>5.625</v>
      </c>
      <c r="U70" s="66">
        <f t="shared" si="54"/>
        <v>1.6559999999999999</v>
      </c>
      <c r="V70" s="66">
        <f t="shared" si="55"/>
        <v>-28.414999999999999</v>
      </c>
      <c r="W70" s="67">
        <f t="shared" si="56"/>
        <v>11.497999999999999</v>
      </c>
      <c r="Y70" s="29" t="s">
        <v>22</v>
      </c>
      <c r="Z70" s="34" t="s">
        <v>68</v>
      </c>
      <c r="AA70" s="66">
        <f t="shared" si="74"/>
        <v>100</v>
      </c>
      <c r="AB70" s="66">
        <f t="shared" si="57"/>
        <v>71.5</v>
      </c>
      <c r="AC70" s="66">
        <f t="shared" si="58"/>
        <v>60.8</v>
      </c>
      <c r="AD70" s="66">
        <f t="shared" si="59"/>
        <v>10.7</v>
      </c>
      <c r="AE70" s="66">
        <f t="shared" si="60"/>
        <v>4.5999999999999996</v>
      </c>
      <c r="AF70" s="66">
        <f t="shared" si="61"/>
        <v>23.9</v>
      </c>
      <c r="AG70" s="66">
        <f t="shared" si="62"/>
        <v>10.3</v>
      </c>
      <c r="AH70" s="66">
        <f t="shared" si="63"/>
        <v>0.6</v>
      </c>
      <c r="AI70" s="67">
        <f t="shared" si="64"/>
        <v>13</v>
      </c>
      <c r="AK70" s="29" t="s">
        <v>22</v>
      </c>
      <c r="AL70" s="34" t="s">
        <v>68</v>
      </c>
      <c r="AM70" s="66">
        <f t="shared" si="75"/>
        <v>3.5</v>
      </c>
      <c r="AN70" s="66">
        <f t="shared" si="76"/>
        <v>3.6</v>
      </c>
      <c r="AO70" s="66">
        <f t="shared" si="77"/>
        <v>3.5</v>
      </c>
      <c r="AP70" s="66">
        <f t="shared" si="78"/>
        <v>3.7</v>
      </c>
      <c r="AQ70" s="66">
        <f t="shared" si="79"/>
        <v>2</v>
      </c>
      <c r="AR70" s="66">
        <f t="shared" si="80"/>
        <v>3.8</v>
      </c>
      <c r="AS70" s="66">
        <f t="shared" si="81"/>
        <v>3.1</v>
      </c>
      <c r="AT70" s="66">
        <f t="shared" si="82"/>
        <v>4.8</v>
      </c>
      <c r="AU70" s="67">
        <f t="shared" si="83"/>
        <v>4.5999999999999996</v>
      </c>
      <c r="AW70" s="29" t="s">
        <v>22</v>
      </c>
      <c r="AX70" s="34" t="s">
        <v>68</v>
      </c>
      <c r="AY70" s="66">
        <f t="shared" si="84"/>
        <v>-0.41899999999999998</v>
      </c>
      <c r="AZ70" s="66">
        <f t="shared" si="65"/>
        <v>-1.4610000000000001</v>
      </c>
      <c r="BA70" s="66">
        <f t="shared" si="66"/>
        <v>-1.35</v>
      </c>
      <c r="BB70" s="66">
        <f t="shared" si="67"/>
        <v>-0.111</v>
      </c>
      <c r="BC70" s="66">
        <f t="shared" si="68"/>
        <v>-0.22600000000000001</v>
      </c>
      <c r="BD70" s="66">
        <f t="shared" si="69"/>
        <v>1.2689999999999999</v>
      </c>
      <c r="BE70" s="66">
        <f t="shared" si="70"/>
        <v>0.16800000000000001</v>
      </c>
      <c r="BF70" s="66">
        <f t="shared" si="71"/>
        <v>-0.23400000000000001</v>
      </c>
      <c r="BG70" s="67">
        <f t="shared" si="72"/>
        <v>1.335</v>
      </c>
      <c r="BI70" s="29" t="s">
        <v>22</v>
      </c>
      <c r="BJ70" s="34" t="s">
        <v>68</v>
      </c>
      <c r="BK70" s="66">
        <f t="shared" si="85"/>
        <v>-1.4999999999999999E-2</v>
      </c>
      <c r="BL70" s="66">
        <f t="shared" si="86"/>
        <v>-7.2999999999999995E-2</v>
      </c>
      <c r="BM70" s="66">
        <f t="shared" si="87"/>
        <v>-7.8E-2</v>
      </c>
      <c r="BN70" s="66">
        <f t="shared" si="88"/>
        <v>-3.9E-2</v>
      </c>
      <c r="BO70" s="66">
        <f t="shared" si="89"/>
        <v>-9.7000000000000003E-2</v>
      </c>
      <c r="BP70" s="66">
        <f t="shared" si="90"/>
        <v>0.20399999999999999</v>
      </c>
      <c r="BQ70" s="66">
        <f t="shared" si="91"/>
        <v>0.05</v>
      </c>
      <c r="BR70" s="66">
        <f t="shared" si="92"/>
        <v>-1.7929999999999999</v>
      </c>
      <c r="BS70" s="67">
        <f t="shared" si="93"/>
        <v>0.48599999999999999</v>
      </c>
      <c r="BU70" s="29" t="s">
        <v>22</v>
      </c>
      <c r="BV70" s="34" t="s">
        <v>68</v>
      </c>
      <c r="BW70" s="48">
        <f t="shared" si="94"/>
        <v>99632</v>
      </c>
      <c r="BX70" s="48">
        <f t="shared" si="95"/>
        <v>72387</v>
      </c>
      <c r="BY70" s="48">
        <f t="shared" si="96"/>
        <v>61655</v>
      </c>
      <c r="BZ70" s="48">
        <f t="shared" si="97"/>
        <v>10732</v>
      </c>
      <c r="CA70" s="48">
        <f t="shared" si="98"/>
        <v>4773</v>
      </c>
      <c r="CB70" s="48">
        <f t="shared" si="99"/>
        <v>22472</v>
      </c>
      <c r="CC70" s="48">
        <f t="shared" si="100"/>
        <v>10085</v>
      </c>
      <c r="CD70" s="48">
        <f t="shared" si="101"/>
        <v>820</v>
      </c>
      <c r="CE70" s="49">
        <f t="shared" si="102"/>
        <v>11567</v>
      </c>
    </row>
    <row r="71" spans="1:83" ht="16.5" customHeight="1">
      <c r="A71" s="29" t="s">
        <v>23</v>
      </c>
      <c r="B71" s="34" t="s">
        <v>69</v>
      </c>
      <c r="C71" s="40">
        <v>70611</v>
      </c>
      <c r="D71" s="40">
        <v>53603</v>
      </c>
      <c r="E71" s="40">
        <v>45708</v>
      </c>
      <c r="F71" s="40">
        <v>7895</v>
      </c>
      <c r="G71" s="40">
        <v>3573</v>
      </c>
      <c r="H71" s="40">
        <v>13435</v>
      </c>
      <c r="I71" s="40">
        <v>4137</v>
      </c>
      <c r="J71" s="40">
        <v>87</v>
      </c>
      <c r="K71" s="41">
        <v>9211</v>
      </c>
      <c r="M71" s="29" t="s">
        <v>23</v>
      </c>
      <c r="N71" s="34" t="s">
        <v>69</v>
      </c>
      <c r="O71" s="66">
        <f t="shared" si="48"/>
        <v>1.661</v>
      </c>
      <c r="P71" s="66">
        <f t="shared" si="49"/>
        <v>1.5069999999999999</v>
      </c>
      <c r="Q71" s="66">
        <f t="shared" si="50"/>
        <v>1.3819999999999999</v>
      </c>
      <c r="R71" s="66">
        <f t="shared" si="51"/>
        <v>2.2400000000000002</v>
      </c>
      <c r="S71" s="66">
        <f t="shared" si="52"/>
        <v>-3.7189999999999999</v>
      </c>
      <c r="T71" s="66">
        <f t="shared" si="53"/>
        <v>3.8330000000000002</v>
      </c>
      <c r="U71" s="66">
        <f t="shared" si="54"/>
        <v>2.4009999999999998</v>
      </c>
      <c r="V71" s="66">
        <f t="shared" si="55"/>
        <v>-10.308999999999999</v>
      </c>
      <c r="W71" s="67">
        <f t="shared" si="56"/>
        <v>4.6470000000000002</v>
      </c>
      <c r="Y71" s="29" t="s">
        <v>23</v>
      </c>
      <c r="Z71" s="34" t="s">
        <v>69</v>
      </c>
      <c r="AA71" s="66">
        <f t="shared" si="74"/>
        <v>100</v>
      </c>
      <c r="AB71" s="66">
        <f t="shared" si="57"/>
        <v>75.900000000000006</v>
      </c>
      <c r="AC71" s="66">
        <f t="shared" si="58"/>
        <v>64.7</v>
      </c>
      <c r="AD71" s="66">
        <f t="shared" si="59"/>
        <v>11.2</v>
      </c>
      <c r="AE71" s="66">
        <f t="shared" si="60"/>
        <v>5.0999999999999996</v>
      </c>
      <c r="AF71" s="66">
        <f t="shared" si="61"/>
        <v>19</v>
      </c>
      <c r="AG71" s="66">
        <f t="shared" si="62"/>
        <v>5.9</v>
      </c>
      <c r="AH71" s="66">
        <f t="shared" si="63"/>
        <v>0.1</v>
      </c>
      <c r="AI71" s="67">
        <f t="shared" si="64"/>
        <v>13</v>
      </c>
      <c r="AK71" s="29" t="s">
        <v>23</v>
      </c>
      <c r="AL71" s="34" t="s">
        <v>69</v>
      </c>
      <c r="AM71" s="66">
        <f t="shared" si="75"/>
        <v>2.5</v>
      </c>
      <c r="AN71" s="66">
        <f t="shared" si="76"/>
        <v>2.7</v>
      </c>
      <c r="AO71" s="66">
        <f t="shared" si="77"/>
        <v>2.7</v>
      </c>
      <c r="AP71" s="66">
        <f t="shared" si="78"/>
        <v>2.7</v>
      </c>
      <c r="AQ71" s="66">
        <f t="shared" si="79"/>
        <v>1.6</v>
      </c>
      <c r="AR71" s="66">
        <f t="shared" si="80"/>
        <v>2.1</v>
      </c>
      <c r="AS71" s="66">
        <f t="shared" si="81"/>
        <v>1.2</v>
      </c>
      <c r="AT71" s="66">
        <f t="shared" si="82"/>
        <v>0.7</v>
      </c>
      <c r="AU71" s="67">
        <f t="shared" si="83"/>
        <v>3.3</v>
      </c>
      <c r="AW71" s="29" t="s">
        <v>23</v>
      </c>
      <c r="AX71" s="34" t="s">
        <v>69</v>
      </c>
      <c r="AY71" s="66">
        <f t="shared" si="84"/>
        <v>1.661</v>
      </c>
      <c r="AZ71" s="66">
        <f t="shared" si="65"/>
        <v>1.1459999999999999</v>
      </c>
      <c r="BA71" s="66">
        <f t="shared" si="66"/>
        <v>0.89700000000000002</v>
      </c>
      <c r="BB71" s="66">
        <f t="shared" si="67"/>
        <v>0.249</v>
      </c>
      <c r="BC71" s="66">
        <f t="shared" si="68"/>
        <v>-0.19900000000000001</v>
      </c>
      <c r="BD71" s="66">
        <f t="shared" si="69"/>
        <v>0.71399999999999997</v>
      </c>
      <c r="BE71" s="66">
        <f t="shared" si="70"/>
        <v>0.14000000000000001</v>
      </c>
      <c r="BF71" s="66">
        <f t="shared" si="71"/>
        <v>-1.4E-2</v>
      </c>
      <c r="BG71" s="67">
        <f t="shared" si="72"/>
        <v>0.58899999999999997</v>
      </c>
      <c r="BI71" s="29" t="s">
        <v>23</v>
      </c>
      <c r="BJ71" s="34" t="s">
        <v>69</v>
      </c>
      <c r="BK71" s="66">
        <f t="shared" si="85"/>
        <v>0.04</v>
      </c>
      <c r="BL71" s="66">
        <f t="shared" si="86"/>
        <v>0.04</v>
      </c>
      <c r="BM71" s="66">
        <f t="shared" si="87"/>
        <v>3.5999999999999997E-2</v>
      </c>
      <c r="BN71" s="66">
        <f t="shared" si="88"/>
        <v>0.06</v>
      </c>
      <c r="BO71" s="66">
        <f t="shared" si="89"/>
        <v>-5.8999999999999997E-2</v>
      </c>
      <c r="BP71" s="66">
        <f t="shared" si="90"/>
        <v>0.08</v>
      </c>
      <c r="BQ71" s="66">
        <f t="shared" si="91"/>
        <v>2.9000000000000001E-2</v>
      </c>
      <c r="BR71" s="66">
        <f t="shared" si="92"/>
        <v>-7.6999999999999999E-2</v>
      </c>
      <c r="BS71" s="67">
        <f t="shared" si="93"/>
        <v>0.14899999999999999</v>
      </c>
      <c r="BU71" s="29" t="s">
        <v>23</v>
      </c>
      <c r="BV71" s="34" t="s">
        <v>69</v>
      </c>
      <c r="BW71" s="48">
        <f t="shared" si="94"/>
        <v>69457</v>
      </c>
      <c r="BX71" s="48">
        <f t="shared" si="95"/>
        <v>52807</v>
      </c>
      <c r="BY71" s="48">
        <f t="shared" si="96"/>
        <v>45085</v>
      </c>
      <c r="BZ71" s="48">
        <f t="shared" si="97"/>
        <v>7722</v>
      </c>
      <c r="CA71" s="48">
        <f t="shared" si="98"/>
        <v>3711</v>
      </c>
      <c r="CB71" s="48">
        <f t="shared" si="99"/>
        <v>12939</v>
      </c>
      <c r="CC71" s="48">
        <f t="shared" si="100"/>
        <v>4040</v>
      </c>
      <c r="CD71" s="48">
        <f t="shared" si="101"/>
        <v>97</v>
      </c>
      <c r="CE71" s="49">
        <f t="shared" si="102"/>
        <v>8802</v>
      </c>
    </row>
    <row r="72" spans="1:83" ht="16.5" customHeight="1">
      <c r="A72" s="31" t="s">
        <v>24</v>
      </c>
      <c r="B72" s="33" t="s">
        <v>70</v>
      </c>
      <c r="C72" s="42">
        <v>9510</v>
      </c>
      <c r="D72" s="42">
        <v>6448</v>
      </c>
      <c r="E72" s="42">
        <v>5481</v>
      </c>
      <c r="F72" s="42">
        <v>967</v>
      </c>
      <c r="G72" s="42">
        <v>646</v>
      </c>
      <c r="H72" s="42">
        <v>2416</v>
      </c>
      <c r="I72" s="42">
        <v>707</v>
      </c>
      <c r="J72" s="42">
        <v>27</v>
      </c>
      <c r="K72" s="43">
        <v>1682</v>
      </c>
      <c r="M72" s="31" t="s">
        <v>24</v>
      </c>
      <c r="N72" s="33" t="s">
        <v>70</v>
      </c>
      <c r="O72" s="68">
        <f t="shared" si="48"/>
        <v>1.246</v>
      </c>
      <c r="P72" s="68">
        <f t="shared" si="49"/>
        <v>-0.50900000000000001</v>
      </c>
      <c r="Q72" s="68">
        <f t="shared" si="50"/>
        <v>-0.68899999999999995</v>
      </c>
      <c r="R72" s="68">
        <f t="shared" si="51"/>
        <v>0.52</v>
      </c>
      <c r="S72" s="68">
        <f t="shared" si="52"/>
        <v>-1.6739999999999999</v>
      </c>
      <c r="T72" s="68">
        <f t="shared" si="53"/>
        <v>7.14</v>
      </c>
      <c r="U72" s="68">
        <f t="shared" si="54"/>
        <v>-2.0779999999999998</v>
      </c>
      <c r="V72" s="68">
        <f t="shared" si="55"/>
        <v>-3.5710000000000002</v>
      </c>
      <c r="W72" s="69">
        <f t="shared" si="56"/>
        <v>11.760999999999999</v>
      </c>
      <c r="Y72" s="31" t="s">
        <v>24</v>
      </c>
      <c r="Z72" s="33" t="s">
        <v>70</v>
      </c>
      <c r="AA72" s="68">
        <f t="shared" si="74"/>
        <v>100</v>
      </c>
      <c r="AB72" s="68">
        <f t="shared" si="57"/>
        <v>67.8</v>
      </c>
      <c r="AC72" s="68">
        <f t="shared" si="58"/>
        <v>57.6</v>
      </c>
      <c r="AD72" s="68">
        <f t="shared" si="59"/>
        <v>10.199999999999999</v>
      </c>
      <c r="AE72" s="68">
        <f t="shared" si="60"/>
        <v>6.8</v>
      </c>
      <c r="AF72" s="68">
        <f t="shared" si="61"/>
        <v>25.4</v>
      </c>
      <c r="AG72" s="68">
        <f t="shared" si="62"/>
        <v>7.4</v>
      </c>
      <c r="AH72" s="68">
        <f t="shared" si="63"/>
        <v>0.3</v>
      </c>
      <c r="AI72" s="69">
        <f t="shared" si="64"/>
        <v>17.7</v>
      </c>
      <c r="AK72" s="31" t="s">
        <v>24</v>
      </c>
      <c r="AL72" s="33" t="s">
        <v>70</v>
      </c>
      <c r="AM72" s="68">
        <f t="shared" si="75"/>
        <v>0.3</v>
      </c>
      <c r="AN72" s="68">
        <f t="shared" si="76"/>
        <v>0.3</v>
      </c>
      <c r="AO72" s="68">
        <f t="shared" si="77"/>
        <v>0.3</v>
      </c>
      <c r="AP72" s="68">
        <f t="shared" si="78"/>
        <v>0.3</v>
      </c>
      <c r="AQ72" s="68">
        <f t="shared" si="79"/>
        <v>0.3</v>
      </c>
      <c r="AR72" s="68">
        <f t="shared" si="80"/>
        <v>0.4</v>
      </c>
      <c r="AS72" s="68">
        <f t="shared" si="81"/>
        <v>0.2</v>
      </c>
      <c r="AT72" s="68">
        <f t="shared" si="82"/>
        <v>0.2</v>
      </c>
      <c r="AU72" s="69">
        <f t="shared" si="83"/>
        <v>0.6</v>
      </c>
      <c r="AW72" s="31" t="s">
        <v>24</v>
      </c>
      <c r="AX72" s="33" t="s">
        <v>70</v>
      </c>
      <c r="AY72" s="68">
        <f t="shared" si="84"/>
        <v>1.246</v>
      </c>
      <c r="AZ72" s="68">
        <f t="shared" si="65"/>
        <v>-0.35099999999999998</v>
      </c>
      <c r="BA72" s="68">
        <f t="shared" si="66"/>
        <v>-0.40500000000000003</v>
      </c>
      <c r="BB72" s="68">
        <f t="shared" si="67"/>
        <v>5.2999999999999999E-2</v>
      </c>
      <c r="BC72" s="68">
        <f t="shared" si="68"/>
        <v>-0.11700000000000001</v>
      </c>
      <c r="BD72" s="68">
        <f t="shared" si="69"/>
        <v>1.714</v>
      </c>
      <c r="BE72" s="68">
        <f t="shared" si="70"/>
        <v>-0.16</v>
      </c>
      <c r="BF72" s="68">
        <f t="shared" si="71"/>
        <v>-1.0999999999999999E-2</v>
      </c>
      <c r="BG72" s="69">
        <f t="shared" si="72"/>
        <v>1.8839999999999999</v>
      </c>
      <c r="BI72" s="31" t="s">
        <v>24</v>
      </c>
      <c r="BJ72" s="33" t="s">
        <v>70</v>
      </c>
      <c r="BK72" s="68">
        <f t="shared" si="85"/>
        <v>4.0000000000000001E-3</v>
      </c>
      <c r="BL72" s="68">
        <f t="shared" si="86"/>
        <v>-2E-3</v>
      </c>
      <c r="BM72" s="68">
        <f t="shared" si="87"/>
        <v>-2E-3</v>
      </c>
      <c r="BN72" s="68">
        <f t="shared" si="88"/>
        <v>2E-3</v>
      </c>
      <c r="BO72" s="68">
        <f t="shared" si="89"/>
        <v>-5.0000000000000001E-3</v>
      </c>
      <c r="BP72" s="68">
        <f t="shared" si="90"/>
        <v>2.5999999999999999E-2</v>
      </c>
      <c r="BQ72" s="68">
        <f t="shared" si="91"/>
        <v>-5.0000000000000001E-3</v>
      </c>
      <c r="BR72" s="68">
        <f t="shared" si="92"/>
        <v>-8.0000000000000002E-3</v>
      </c>
      <c r="BS72" s="69">
        <f t="shared" si="93"/>
        <v>6.5000000000000002E-2</v>
      </c>
      <c r="BU72" s="31" t="s">
        <v>24</v>
      </c>
      <c r="BV72" s="33" t="s">
        <v>70</v>
      </c>
      <c r="BW72" s="50">
        <f t="shared" si="94"/>
        <v>9393</v>
      </c>
      <c r="BX72" s="50">
        <f t="shared" si="95"/>
        <v>6481</v>
      </c>
      <c r="BY72" s="50">
        <f t="shared" si="96"/>
        <v>5519</v>
      </c>
      <c r="BZ72" s="50">
        <f t="shared" si="97"/>
        <v>962</v>
      </c>
      <c r="CA72" s="50">
        <f t="shared" si="98"/>
        <v>657</v>
      </c>
      <c r="CB72" s="50">
        <f t="shared" si="99"/>
        <v>2255</v>
      </c>
      <c r="CC72" s="50">
        <f t="shared" si="100"/>
        <v>722</v>
      </c>
      <c r="CD72" s="50">
        <f t="shared" si="101"/>
        <v>28</v>
      </c>
      <c r="CE72" s="51">
        <f t="shared" si="102"/>
        <v>1505</v>
      </c>
    </row>
    <row r="73" spans="1:83" ht="16.5" customHeight="1">
      <c r="A73" s="29" t="s">
        <v>25</v>
      </c>
      <c r="B73" s="34" t="s">
        <v>71</v>
      </c>
      <c r="C73" s="40">
        <v>5143</v>
      </c>
      <c r="D73" s="40">
        <v>3406</v>
      </c>
      <c r="E73" s="40">
        <v>2902</v>
      </c>
      <c r="F73" s="40">
        <v>504</v>
      </c>
      <c r="G73" s="40">
        <v>271</v>
      </c>
      <c r="H73" s="40">
        <v>1466</v>
      </c>
      <c r="I73" s="40">
        <v>448</v>
      </c>
      <c r="J73" s="40">
        <v>-8</v>
      </c>
      <c r="K73" s="41">
        <v>1026</v>
      </c>
      <c r="M73" s="29" t="s">
        <v>25</v>
      </c>
      <c r="N73" s="34" t="s">
        <v>71</v>
      </c>
      <c r="O73" s="66">
        <f t="shared" si="48"/>
        <v>1.9430000000000001</v>
      </c>
      <c r="P73" s="66">
        <f t="shared" si="49"/>
        <v>1.008</v>
      </c>
      <c r="Q73" s="66">
        <f t="shared" si="50"/>
        <v>0.69399999999999995</v>
      </c>
      <c r="R73" s="66">
        <f t="shared" si="51"/>
        <v>2.8570000000000002</v>
      </c>
      <c r="S73" s="66">
        <f t="shared" si="52"/>
        <v>-0.73299999999999998</v>
      </c>
      <c r="T73" s="66">
        <f t="shared" si="53"/>
        <v>4.7140000000000004</v>
      </c>
      <c r="U73" s="66">
        <f t="shared" si="54"/>
        <v>2.7519999999999998</v>
      </c>
      <c r="V73" s="66">
        <f t="shared" si="55"/>
        <v>42.856999999999999</v>
      </c>
      <c r="W73" s="67">
        <f t="shared" si="56"/>
        <v>4.9080000000000004</v>
      </c>
      <c r="Y73" s="29" t="s">
        <v>25</v>
      </c>
      <c r="Z73" s="34" t="s">
        <v>71</v>
      </c>
      <c r="AA73" s="66">
        <f t="shared" si="74"/>
        <v>100</v>
      </c>
      <c r="AB73" s="66">
        <f t="shared" si="57"/>
        <v>66.2</v>
      </c>
      <c r="AC73" s="66">
        <f t="shared" si="58"/>
        <v>56.4</v>
      </c>
      <c r="AD73" s="66">
        <f t="shared" si="59"/>
        <v>9.8000000000000007</v>
      </c>
      <c r="AE73" s="66">
        <f t="shared" si="60"/>
        <v>5.3</v>
      </c>
      <c r="AF73" s="66">
        <f t="shared" si="61"/>
        <v>28.5</v>
      </c>
      <c r="AG73" s="66">
        <f t="shared" si="62"/>
        <v>8.6999999999999993</v>
      </c>
      <c r="AH73" s="66">
        <f t="shared" si="63"/>
        <v>-0.2</v>
      </c>
      <c r="AI73" s="67">
        <f t="shared" si="64"/>
        <v>19.899999999999999</v>
      </c>
      <c r="AK73" s="29" t="s">
        <v>25</v>
      </c>
      <c r="AL73" s="34" t="s">
        <v>71</v>
      </c>
      <c r="AM73" s="66">
        <f t="shared" si="75"/>
        <v>0.2</v>
      </c>
      <c r="AN73" s="66">
        <f t="shared" si="76"/>
        <v>0.2</v>
      </c>
      <c r="AO73" s="66">
        <f t="shared" si="77"/>
        <v>0.2</v>
      </c>
      <c r="AP73" s="66">
        <f t="shared" si="78"/>
        <v>0.2</v>
      </c>
      <c r="AQ73" s="66">
        <f t="shared" si="79"/>
        <v>0.1</v>
      </c>
      <c r="AR73" s="66">
        <f t="shared" si="80"/>
        <v>0.2</v>
      </c>
      <c r="AS73" s="66">
        <f t="shared" si="81"/>
        <v>0.1</v>
      </c>
      <c r="AT73" s="66">
        <f t="shared" si="82"/>
        <v>-0.1</v>
      </c>
      <c r="AU73" s="67">
        <f t="shared" si="83"/>
        <v>0.4</v>
      </c>
      <c r="AW73" s="29" t="s">
        <v>25</v>
      </c>
      <c r="AX73" s="34" t="s">
        <v>71</v>
      </c>
      <c r="AY73" s="66">
        <f t="shared" si="84"/>
        <v>1.9430000000000001</v>
      </c>
      <c r="AZ73" s="66">
        <f t="shared" si="65"/>
        <v>0.67400000000000004</v>
      </c>
      <c r="BA73" s="66">
        <f t="shared" si="66"/>
        <v>0.39600000000000002</v>
      </c>
      <c r="BB73" s="66">
        <f t="shared" si="67"/>
        <v>0.27800000000000002</v>
      </c>
      <c r="BC73" s="66">
        <f t="shared" si="68"/>
        <v>-0.04</v>
      </c>
      <c r="BD73" s="66">
        <f t="shared" si="69"/>
        <v>1.3080000000000001</v>
      </c>
      <c r="BE73" s="66">
        <f t="shared" si="70"/>
        <v>0.23799999999999999</v>
      </c>
      <c r="BF73" s="66">
        <f t="shared" si="71"/>
        <v>0.11899999999999999</v>
      </c>
      <c r="BG73" s="67">
        <f t="shared" si="72"/>
        <v>0.95099999999999996</v>
      </c>
      <c r="BI73" s="29" t="s">
        <v>25</v>
      </c>
      <c r="BJ73" s="34" t="s">
        <v>71</v>
      </c>
      <c r="BK73" s="66">
        <f t="shared" si="85"/>
        <v>3.0000000000000001E-3</v>
      </c>
      <c r="BL73" s="66">
        <f t="shared" si="86"/>
        <v>2E-3</v>
      </c>
      <c r="BM73" s="66">
        <f t="shared" si="87"/>
        <v>1E-3</v>
      </c>
      <c r="BN73" s="66">
        <f t="shared" si="88"/>
        <v>5.0000000000000001E-3</v>
      </c>
      <c r="BO73" s="66">
        <f t="shared" si="89"/>
        <v>-1E-3</v>
      </c>
      <c r="BP73" s="66">
        <f t="shared" si="90"/>
        <v>1.0999999999999999E-2</v>
      </c>
      <c r="BQ73" s="66">
        <f t="shared" si="91"/>
        <v>4.0000000000000001E-3</v>
      </c>
      <c r="BR73" s="66">
        <f t="shared" si="92"/>
        <v>4.5999999999999999E-2</v>
      </c>
      <c r="BS73" s="67">
        <f t="shared" si="93"/>
        <v>1.7999999999999999E-2</v>
      </c>
      <c r="BU73" s="29" t="s">
        <v>25</v>
      </c>
      <c r="BV73" s="34" t="s">
        <v>71</v>
      </c>
      <c r="BW73" s="48">
        <f t="shared" si="94"/>
        <v>5045</v>
      </c>
      <c r="BX73" s="48">
        <f t="shared" si="95"/>
        <v>3372</v>
      </c>
      <c r="BY73" s="48">
        <f t="shared" si="96"/>
        <v>2882</v>
      </c>
      <c r="BZ73" s="48">
        <f t="shared" si="97"/>
        <v>490</v>
      </c>
      <c r="CA73" s="48">
        <f t="shared" si="98"/>
        <v>273</v>
      </c>
      <c r="CB73" s="48">
        <f t="shared" si="99"/>
        <v>1400</v>
      </c>
      <c r="CC73" s="48">
        <f t="shared" si="100"/>
        <v>436</v>
      </c>
      <c r="CD73" s="48">
        <f t="shared" si="101"/>
        <v>-14</v>
      </c>
      <c r="CE73" s="49">
        <f t="shared" si="102"/>
        <v>978</v>
      </c>
    </row>
    <row r="74" spans="1:83" ht="16.5" customHeight="1">
      <c r="A74" s="29" t="s">
        <v>26</v>
      </c>
      <c r="B74" s="34" t="s">
        <v>72</v>
      </c>
      <c r="C74" s="40">
        <v>4184</v>
      </c>
      <c r="D74" s="40">
        <v>2675</v>
      </c>
      <c r="E74" s="40">
        <v>2273</v>
      </c>
      <c r="F74" s="40">
        <v>402</v>
      </c>
      <c r="G74" s="40">
        <v>191</v>
      </c>
      <c r="H74" s="40">
        <v>1318</v>
      </c>
      <c r="I74" s="40">
        <v>339</v>
      </c>
      <c r="J74" s="40">
        <v>-21</v>
      </c>
      <c r="K74" s="41">
        <v>1000</v>
      </c>
      <c r="M74" s="29" t="s">
        <v>26</v>
      </c>
      <c r="N74" s="34" t="s">
        <v>72</v>
      </c>
      <c r="O74" s="66">
        <f t="shared" si="48"/>
        <v>17.594000000000001</v>
      </c>
      <c r="P74" s="66">
        <f t="shared" si="49"/>
        <v>26.837</v>
      </c>
      <c r="Q74" s="66">
        <f t="shared" si="50"/>
        <v>27.053999999999998</v>
      </c>
      <c r="R74" s="66">
        <f t="shared" si="51"/>
        <v>25.625</v>
      </c>
      <c r="S74" s="66">
        <f t="shared" si="52"/>
        <v>15.06</v>
      </c>
      <c r="T74" s="66">
        <f t="shared" si="53"/>
        <v>2.7280000000000002</v>
      </c>
      <c r="U74" s="66">
        <f t="shared" si="54"/>
        <v>-12.629</v>
      </c>
      <c r="V74" s="66">
        <f t="shared" si="55"/>
        <v>-184</v>
      </c>
      <c r="W74" s="67">
        <f t="shared" si="56"/>
        <v>14.943</v>
      </c>
      <c r="Y74" s="29" t="s">
        <v>26</v>
      </c>
      <c r="Z74" s="34" t="s">
        <v>72</v>
      </c>
      <c r="AA74" s="66">
        <f t="shared" si="74"/>
        <v>100</v>
      </c>
      <c r="AB74" s="66">
        <f t="shared" si="57"/>
        <v>63.9</v>
      </c>
      <c r="AC74" s="66">
        <f t="shared" si="58"/>
        <v>54.3</v>
      </c>
      <c r="AD74" s="66">
        <f t="shared" si="59"/>
        <v>9.6</v>
      </c>
      <c r="AE74" s="66">
        <f t="shared" si="60"/>
        <v>4.5999999999999996</v>
      </c>
      <c r="AF74" s="66">
        <f t="shared" si="61"/>
        <v>31.5</v>
      </c>
      <c r="AG74" s="66">
        <f t="shared" si="62"/>
        <v>8.1</v>
      </c>
      <c r="AH74" s="66">
        <f t="shared" si="63"/>
        <v>-0.5</v>
      </c>
      <c r="AI74" s="67">
        <f t="shared" si="64"/>
        <v>23.9</v>
      </c>
      <c r="AK74" s="29" t="s">
        <v>26</v>
      </c>
      <c r="AL74" s="34" t="s">
        <v>72</v>
      </c>
      <c r="AM74" s="66">
        <f t="shared" si="75"/>
        <v>0.1</v>
      </c>
      <c r="AN74" s="66">
        <f t="shared" si="76"/>
        <v>0.1</v>
      </c>
      <c r="AO74" s="66">
        <f t="shared" si="77"/>
        <v>0.1</v>
      </c>
      <c r="AP74" s="66">
        <f t="shared" si="78"/>
        <v>0.1</v>
      </c>
      <c r="AQ74" s="66">
        <f t="shared" si="79"/>
        <v>0.1</v>
      </c>
      <c r="AR74" s="66">
        <f t="shared" si="80"/>
        <v>0.2</v>
      </c>
      <c r="AS74" s="66">
        <f t="shared" si="81"/>
        <v>0.1</v>
      </c>
      <c r="AT74" s="66">
        <f t="shared" si="82"/>
        <v>-0.2</v>
      </c>
      <c r="AU74" s="67">
        <f t="shared" si="83"/>
        <v>0.4</v>
      </c>
      <c r="AW74" s="29" t="s">
        <v>26</v>
      </c>
      <c r="AX74" s="34" t="s">
        <v>72</v>
      </c>
      <c r="AY74" s="66">
        <f t="shared" si="84"/>
        <v>17.594000000000001</v>
      </c>
      <c r="AZ74" s="66">
        <f t="shared" si="65"/>
        <v>15.907999999999999</v>
      </c>
      <c r="BA74" s="66">
        <f t="shared" si="66"/>
        <v>13.603</v>
      </c>
      <c r="BB74" s="66">
        <f t="shared" si="67"/>
        <v>2.3050000000000002</v>
      </c>
      <c r="BC74" s="66">
        <f t="shared" si="68"/>
        <v>0.70299999999999996</v>
      </c>
      <c r="BD74" s="66">
        <f t="shared" si="69"/>
        <v>0.98399999999999999</v>
      </c>
      <c r="BE74" s="66">
        <f t="shared" si="70"/>
        <v>-1.377</v>
      </c>
      <c r="BF74" s="66">
        <f t="shared" si="71"/>
        <v>-1.2929999999999999</v>
      </c>
      <c r="BG74" s="67">
        <f t="shared" si="72"/>
        <v>3.6539999999999999</v>
      </c>
      <c r="BI74" s="29" t="s">
        <v>26</v>
      </c>
      <c r="BJ74" s="34" t="s">
        <v>72</v>
      </c>
      <c r="BK74" s="66">
        <f t="shared" si="85"/>
        <v>2.1999999999999999E-2</v>
      </c>
      <c r="BL74" s="66">
        <f t="shared" si="86"/>
        <v>2.8000000000000001E-2</v>
      </c>
      <c r="BM74" s="66">
        <f t="shared" si="87"/>
        <v>2.8000000000000001E-2</v>
      </c>
      <c r="BN74" s="66">
        <f t="shared" si="88"/>
        <v>2.9000000000000001E-2</v>
      </c>
      <c r="BO74" s="66">
        <f t="shared" si="89"/>
        <v>1.0999999999999999E-2</v>
      </c>
      <c r="BP74" s="66">
        <f t="shared" si="90"/>
        <v>6.0000000000000001E-3</v>
      </c>
      <c r="BQ74" s="66">
        <f t="shared" si="91"/>
        <v>-1.4999999999999999E-2</v>
      </c>
      <c r="BR74" s="66">
        <f t="shared" si="92"/>
        <v>-0.35399999999999998</v>
      </c>
      <c r="BS74" s="67">
        <f t="shared" si="93"/>
        <v>4.8000000000000001E-2</v>
      </c>
      <c r="BU74" s="29" t="s">
        <v>26</v>
      </c>
      <c r="BV74" s="34" t="s">
        <v>72</v>
      </c>
      <c r="BW74" s="48">
        <f t="shared" si="94"/>
        <v>3558</v>
      </c>
      <c r="BX74" s="48">
        <f t="shared" si="95"/>
        <v>2109</v>
      </c>
      <c r="BY74" s="48">
        <f t="shared" si="96"/>
        <v>1789</v>
      </c>
      <c r="BZ74" s="48">
        <f t="shared" si="97"/>
        <v>320</v>
      </c>
      <c r="CA74" s="48">
        <f t="shared" si="98"/>
        <v>166</v>
      </c>
      <c r="CB74" s="48">
        <f t="shared" si="99"/>
        <v>1283</v>
      </c>
      <c r="CC74" s="48">
        <f t="shared" si="100"/>
        <v>388</v>
      </c>
      <c r="CD74" s="48">
        <f t="shared" si="101"/>
        <v>25</v>
      </c>
      <c r="CE74" s="49">
        <f t="shared" si="102"/>
        <v>870</v>
      </c>
    </row>
    <row r="75" spans="1:83" ht="16.5" customHeight="1">
      <c r="A75" s="29" t="s">
        <v>27</v>
      </c>
      <c r="B75" s="34" t="s">
        <v>73</v>
      </c>
      <c r="C75" s="40">
        <v>12859</v>
      </c>
      <c r="D75" s="40">
        <v>9093</v>
      </c>
      <c r="E75" s="40">
        <v>7782</v>
      </c>
      <c r="F75" s="40">
        <v>1311</v>
      </c>
      <c r="G75" s="40">
        <v>590</v>
      </c>
      <c r="H75" s="40">
        <v>3176</v>
      </c>
      <c r="I75" s="40">
        <v>846</v>
      </c>
      <c r="J75" s="40">
        <v>25</v>
      </c>
      <c r="K75" s="41">
        <v>2305</v>
      </c>
      <c r="M75" s="29" t="s">
        <v>27</v>
      </c>
      <c r="N75" s="34" t="s">
        <v>73</v>
      </c>
      <c r="O75" s="66">
        <f t="shared" si="48"/>
        <v>0.91800000000000004</v>
      </c>
      <c r="P75" s="66">
        <f t="shared" si="49"/>
        <v>-0.27400000000000002</v>
      </c>
      <c r="Q75" s="66">
        <f t="shared" si="50"/>
        <v>-0.6</v>
      </c>
      <c r="R75" s="66">
        <f t="shared" si="51"/>
        <v>1.7070000000000001</v>
      </c>
      <c r="S75" s="66">
        <f t="shared" si="52"/>
        <v>-4.992</v>
      </c>
      <c r="T75" s="66">
        <f t="shared" si="53"/>
        <v>5.7610000000000001</v>
      </c>
      <c r="U75" s="66">
        <f t="shared" si="54"/>
        <v>-1.8560000000000001</v>
      </c>
      <c r="V75" s="66">
        <f t="shared" si="55"/>
        <v>-7.407</v>
      </c>
      <c r="W75" s="67">
        <f t="shared" si="56"/>
        <v>9.0350000000000001</v>
      </c>
      <c r="Y75" s="29" t="s">
        <v>27</v>
      </c>
      <c r="Z75" s="34" t="s">
        <v>73</v>
      </c>
      <c r="AA75" s="66">
        <f t="shared" si="74"/>
        <v>100</v>
      </c>
      <c r="AB75" s="66">
        <f t="shared" si="57"/>
        <v>70.7</v>
      </c>
      <c r="AC75" s="66">
        <f t="shared" si="58"/>
        <v>60.5</v>
      </c>
      <c r="AD75" s="66">
        <f t="shared" si="59"/>
        <v>10.199999999999999</v>
      </c>
      <c r="AE75" s="66">
        <f t="shared" si="60"/>
        <v>4.5999999999999996</v>
      </c>
      <c r="AF75" s="66">
        <f t="shared" si="61"/>
        <v>24.7</v>
      </c>
      <c r="AG75" s="66">
        <f t="shared" si="62"/>
        <v>6.6</v>
      </c>
      <c r="AH75" s="66">
        <f t="shared" si="63"/>
        <v>0.2</v>
      </c>
      <c r="AI75" s="67">
        <f t="shared" si="64"/>
        <v>17.899999999999999</v>
      </c>
      <c r="AK75" s="29" t="s">
        <v>27</v>
      </c>
      <c r="AL75" s="34" t="s">
        <v>73</v>
      </c>
      <c r="AM75" s="66">
        <f t="shared" si="75"/>
        <v>0.5</v>
      </c>
      <c r="AN75" s="66">
        <f t="shared" si="76"/>
        <v>0.5</v>
      </c>
      <c r="AO75" s="66">
        <f t="shared" si="77"/>
        <v>0.5</v>
      </c>
      <c r="AP75" s="66">
        <f t="shared" si="78"/>
        <v>0.5</v>
      </c>
      <c r="AQ75" s="66">
        <f t="shared" si="79"/>
        <v>0.3</v>
      </c>
      <c r="AR75" s="66">
        <f t="shared" si="80"/>
        <v>0.5</v>
      </c>
      <c r="AS75" s="66">
        <f t="shared" si="81"/>
        <v>0.3</v>
      </c>
      <c r="AT75" s="66">
        <f t="shared" si="82"/>
        <v>0.2</v>
      </c>
      <c r="AU75" s="67">
        <f t="shared" si="83"/>
        <v>0.8</v>
      </c>
      <c r="AW75" s="29" t="s">
        <v>27</v>
      </c>
      <c r="AX75" s="34" t="s">
        <v>73</v>
      </c>
      <c r="AY75" s="66">
        <f t="shared" si="84"/>
        <v>0.91800000000000004</v>
      </c>
      <c r="AZ75" s="66">
        <f t="shared" si="65"/>
        <v>-0.19600000000000001</v>
      </c>
      <c r="BA75" s="66">
        <f t="shared" si="66"/>
        <v>-0.36899999999999999</v>
      </c>
      <c r="BB75" s="66">
        <f t="shared" si="67"/>
        <v>0.17299999999999999</v>
      </c>
      <c r="BC75" s="66">
        <f t="shared" si="68"/>
        <v>-0.24299999999999999</v>
      </c>
      <c r="BD75" s="66">
        <f t="shared" si="69"/>
        <v>1.3580000000000001</v>
      </c>
      <c r="BE75" s="66">
        <f t="shared" si="70"/>
        <v>-0.126</v>
      </c>
      <c r="BF75" s="66">
        <f t="shared" si="71"/>
        <v>-1.6E-2</v>
      </c>
      <c r="BG75" s="67">
        <f t="shared" si="72"/>
        <v>1.4990000000000001</v>
      </c>
      <c r="BI75" s="29" t="s">
        <v>27</v>
      </c>
      <c r="BJ75" s="34" t="s">
        <v>73</v>
      </c>
      <c r="BK75" s="66">
        <f t="shared" si="85"/>
        <v>4.0000000000000001E-3</v>
      </c>
      <c r="BL75" s="66">
        <f t="shared" si="86"/>
        <v>-1E-3</v>
      </c>
      <c r="BM75" s="66">
        <f t="shared" si="87"/>
        <v>-3.0000000000000001E-3</v>
      </c>
      <c r="BN75" s="66">
        <f t="shared" si="88"/>
        <v>8.0000000000000002E-3</v>
      </c>
      <c r="BO75" s="66">
        <f t="shared" si="89"/>
        <v>-1.2999999999999999E-2</v>
      </c>
      <c r="BP75" s="66">
        <f t="shared" si="90"/>
        <v>2.8000000000000001E-2</v>
      </c>
      <c r="BQ75" s="66">
        <f t="shared" si="91"/>
        <v>-5.0000000000000001E-3</v>
      </c>
      <c r="BR75" s="66">
        <f t="shared" si="92"/>
        <v>-1.4999999999999999E-2</v>
      </c>
      <c r="BS75" s="67">
        <f t="shared" si="93"/>
        <v>7.0000000000000007E-2</v>
      </c>
      <c r="BU75" s="29" t="s">
        <v>27</v>
      </c>
      <c r="BV75" s="34" t="s">
        <v>73</v>
      </c>
      <c r="BW75" s="48">
        <f t="shared" si="94"/>
        <v>12742</v>
      </c>
      <c r="BX75" s="48">
        <f t="shared" si="95"/>
        <v>9118</v>
      </c>
      <c r="BY75" s="48">
        <f t="shared" si="96"/>
        <v>7829</v>
      </c>
      <c r="BZ75" s="48">
        <f t="shared" si="97"/>
        <v>1289</v>
      </c>
      <c r="CA75" s="48">
        <f t="shared" si="98"/>
        <v>621</v>
      </c>
      <c r="CB75" s="48">
        <f t="shared" si="99"/>
        <v>3003</v>
      </c>
      <c r="CC75" s="48">
        <f t="shared" si="100"/>
        <v>862</v>
      </c>
      <c r="CD75" s="48">
        <f t="shared" si="101"/>
        <v>27</v>
      </c>
      <c r="CE75" s="49">
        <f t="shared" si="102"/>
        <v>2114</v>
      </c>
    </row>
    <row r="76" spans="1:83" ht="16.5" customHeight="1">
      <c r="A76" s="29" t="s">
        <v>28</v>
      </c>
      <c r="B76" s="34" t="s">
        <v>74</v>
      </c>
      <c r="C76" s="40">
        <v>21329</v>
      </c>
      <c r="D76" s="40">
        <v>14870</v>
      </c>
      <c r="E76" s="40">
        <v>12790</v>
      </c>
      <c r="F76" s="40">
        <v>2080</v>
      </c>
      <c r="G76" s="40">
        <v>967</v>
      </c>
      <c r="H76" s="40">
        <v>5492</v>
      </c>
      <c r="I76" s="40">
        <v>1970</v>
      </c>
      <c r="J76" s="40">
        <v>84</v>
      </c>
      <c r="K76" s="41">
        <v>3438</v>
      </c>
      <c r="M76" s="29" t="s">
        <v>28</v>
      </c>
      <c r="N76" s="34" t="s">
        <v>74</v>
      </c>
      <c r="O76" s="66">
        <f t="shared" si="48"/>
        <v>-1.5049999999999999</v>
      </c>
      <c r="P76" s="66">
        <f t="shared" si="49"/>
        <v>-1.478</v>
      </c>
      <c r="Q76" s="66">
        <f t="shared" si="50"/>
        <v>-1.744</v>
      </c>
      <c r="R76" s="66">
        <f t="shared" si="51"/>
        <v>0.193</v>
      </c>
      <c r="S76" s="66">
        <f t="shared" si="52"/>
        <v>-7.1980000000000004</v>
      </c>
      <c r="T76" s="66">
        <f t="shared" si="53"/>
        <v>-0.50700000000000001</v>
      </c>
      <c r="U76" s="66">
        <f t="shared" si="54"/>
        <v>-6.0110000000000001</v>
      </c>
      <c r="V76" s="66">
        <f t="shared" si="55"/>
        <v>-16.832000000000001</v>
      </c>
      <c r="W76" s="67">
        <f t="shared" si="56"/>
        <v>3.4609999999999999</v>
      </c>
      <c r="Y76" s="29" t="s">
        <v>28</v>
      </c>
      <c r="Z76" s="34" t="s">
        <v>74</v>
      </c>
      <c r="AA76" s="66">
        <f t="shared" si="74"/>
        <v>100</v>
      </c>
      <c r="AB76" s="66">
        <f t="shared" si="57"/>
        <v>69.7</v>
      </c>
      <c r="AC76" s="66">
        <f t="shared" si="58"/>
        <v>60</v>
      </c>
      <c r="AD76" s="66">
        <f t="shared" si="59"/>
        <v>9.8000000000000007</v>
      </c>
      <c r="AE76" s="66">
        <f t="shared" si="60"/>
        <v>4.5</v>
      </c>
      <c r="AF76" s="66">
        <f t="shared" si="61"/>
        <v>25.7</v>
      </c>
      <c r="AG76" s="66">
        <f t="shared" si="62"/>
        <v>9.1999999999999993</v>
      </c>
      <c r="AH76" s="66">
        <f t="shared" si="63"/>
        <v>0.4</v>
      </c>
      <c r="AI76" s="67">
        <f t="shared" si="64"/>
        <v>16.100000000000001</v>
      </c>
      <c r="AK76" s="29" t="s">
        <v>28</v>
      </c>
      <c r="AL76" s="34" t="s">
        <v>74</v>
      </c>
      <c r="AM76" s="66">
        <f t="shared" si="75"/>
        <v>0.7</v>
      </c>
      <c r="AN76" s="66">
        <f t="shared" si="76"/>
        <v>0.7</v>
      </c>
      <c r="AO76" s="66">
        <f t="shared" si="77"/>
        <v>0.7</v>
      </c>
      <c r="AP76" s="66">
        <f t="shared" si="78"/>
        <v>0.7</v>
      </c>
      <c r="AQ76" s="66">
        <f t="shared" si="79"/>
        <v>0.4</v>
      </c>
      <c r="AR76" s="66">
        <f t="shared" si="80"/>
        <v>0.9</v>
      </c>
      <c r="AS76" s="66">
        <f t="shared" si="81"/>
        <v>0.6</v>
      </c>
      <c r="AT76" s="66">
        <f t="shared" si="82"/>
        <v>0.7</v>
      </c>
      <c r="AU76" s="67">
        <f t="shared" si="83"/>
        <v>1.2</v>
      </c>
      <c r="AW76" s="29" t="s">
        <v>28</v>
      </c>
      <c r="AX76" s="34" t="s">
        <v>74</v>
      </c>
      <c r="AY76" s="66">
        <f t="shared" si="84"/>
        <v>-1.5049999999999999</v>
      </c>
      <c r="AZ76" s="66">
        <f t="shared" si="65"/>
        <v>-1.03</v>
      </c>
      <c r="BA76" s="66">
        <f t="shared" si="66"/>
        <v>-1.048</v>
      </c>
      <c r="BB76" s="66">
        <f t="shared" si="67"/>
        <v>1.7999999999999999E-2</v>
      </c>
      <c r="BC76" s="66">
        <f t="shared" si="68"/>
        <v>-0.34599999999999997</v>
      </c>
      <c r="BD76" s="66">
        <f t="shared" si="69"/>
        <v>-0.129</v>
      </c>
      <c r="BE76" s="66">
        <f t="shared" si="70"/>
        <v>-0.58199999999999996</v>
      </c>
      <c r="BF76" s="66">
        <f t="shared" si="71"/>
        <v>-7.9000000000000001E-2</v>
      </c>
      <c r="BG76" s="67">
        <f t="shared" si="72"/>
        <v>0.53100000000000003</v>
      </c>
      <c r="BI76" s="29" t="s">
        <v>28</v>
      </c>
      <c r="BJ76" s="34" t="s">
        <v>74</v>
      </c>
      <c r="BK76" s="66">
        <f t="shared" si="85"/>
        <v>-1.0999999999999999E-2</v>
      </c>
      <c r="BL76" s="66">
        <f t="shared" si="86"/>
        <v>-1.0999999999999999E-2</v>
      </c>
      <c r="BM76" s="66">
        <f t="shared" si="87"/>
        <v>-1.2999999999999999E-2</v>
      </c>
      <c r="BN76" s="66">
        <f t="shared" si="88"/>
        <v>1E-3</v>
      </c>
      <c r="BO76" s="66">
        <f t="shared" si="89"/>
        <v>-3.2000000000000001E-2</v>
      </c>
      <c r="BP76" s="66">
        <f t="shared" si="90"/>
        <v>-5.0000000000000001E-3</v>
      </c>
      <c r="BQ76" s="66">
        <f t="shared" si="91"/>
        <v>-3.7999999999999999E-2</v>
      </c>
      <c r="BR76" s="66">
        <f t="shared" si="92"/>
        <v>-0.13100000000000001</v>
      </c>
      <c r="BS76" s="67">
        <f t="shared" si="93"/>
        <v>4.2000000000000003E-2</v>
      </c>
      <c r="BU76" s="29" t="s">
        <v>28</v>
      </c>
      <c r="BV76" s="34" t="s">
        <v>74</v>
      </c>
      <c r="BW76" s="48">
        <f t="shared" si="94"/>
        <v>21655</v>
      </c>
      <c r="BX76" s="48">
        <f t="shared" si="95"/>
        <v>15093</v>
      </c>
      <c r="BY76" s="48">
        <f t="shared" si="96"/>
        <v>13017</v>
      </c>
      <c r="BZ76" s="48">
        <f t="shared" si="97"/>
        <v>2076</v>
      </c>
      <c r="CA76" s="48">
        <f t="shared" si="98"/>
        <v>1042</v>
      </c>
      <c r="CB76" s="48">
        <f t="shared" si="99"/>
        <v>5520</v>
      </c>
      <c r="CC76" s="48">
        <f t="shared" si="100"/>
        <v>2096</v>
      </c>
      <c r="CD76" s="48">
        <f t="shared" si="101"/>
        <v>101</v>
      </c>
      <c r="CE76" s="49">
        <f t="shared" si="102"/>
        <v>3323</v>
      </c>
    </row>
    <row r="77" spans="1:83" ht="16.5" customHeight="1">
      <c r="A77" s="29" t="s">
        <v>29</v>
      </c>
      <c r="B77" s="34" t="s">
        <v>75</v>
      </c>
      <c r="C77" s="40">
        <v>23906</v>
      </c>
      <c r="D77" s="40">
        <v>14146</v>
      </c>
      <c r="E77" s="40">
        <v>12063</v>
      </c>
      <c r="F77" s="40">
        <v>2083</v>
      </c>
      <c r="G77" s="40">
        <v>3160</v>
      </c>
      <c r="H77" s="40">
        <v>6600</v>
      </c>
      <c r="I77" s="40">
        <v>3590</v>
      </c>
      <c r="J77" s="40">
        <v>30</v>
      </c>
      <c r="K77" s="41">
        <v>2980</v>
      </c>
      <c r="M77" s="29" t="s">
        <v>29</v>
      </c>
      <c r="N77" s="34" t="s">
        <v>75</v>
      </c>
      <c r="O77" s="66">
        <f t="shared" si="48"/>
        <v>2.1320000000000001</v>
      </c>
      <c r="P77" s="66">
        <f t="shared" si="49"/>
        <v>3.581</v>
      </c>
      <c r="Q77" s="66">
        <f t="shared" si="50"/>
        <v>3.1909999999999998</v>
      </c>
      <c r="R77" s="66">
        <f t="shared" si="51"/>
        <v>5.8970000000000002</v>
      </c>
      <c r="S77" s="66">
        <f t="shared" si="52"/>
        <v>0.73299999999999998</v>
      </c>
      <c r="T77" s="66">
        <f t="shared" si="53"/>
        <v>-0.19700000000000001</v>
      </c>
      <c r="U77" s="66">
        <f t="shared" si="54"/>
        <v>-1.8859999999999999</v>
      </c>
      <c r="V77" s="66">
        <f t="shared" si="55"/>
        <v>150</v>
      </c>
      <c r="W77" s="67">
        <f t="shared" si="56"/>
        <v>1.292</v>
      </c>
      <c r="Y77" s="29" t="s">
        <v>29</v>
      </c>
      <c r="Z77" s="34" t="s">
        <v>75</v>
      </c>
      <c r="AA77" s="66">
        <f t="shared" si="74"/>
        <v>100</v>
      </c>
      <c r="AB77" s="66">
        <f t="shared" si="57"/>
        <v>59.2</v>
      </c>
      <c r="AC77" s="66">
        <f t="shared" si="58"/>
        <v>50.5</v>
      </c>
      <c r="AD77" s="66">
        <f t="shared" si="59"/>
        <v>8.6999999999999993</v>
      </c>
      <c r="AE77" s="66">
        <f t="shared" si="60"/>
        <v>13.2</v>
      </c>
      <c r="AF77" s="66">
        <f t="shared" si="61"/>
        <v>27.6</v>
      </c>
      <c r="AG77" s="66">
        <f t="shared" si="62"/>
        <v>15</v>
      </c>
      <c r="AH77" s="66">
        <f t="shared" si="63"/>
        <v>0.1</v>
      </c>
      <c r="AI77" s="67">
        <f t="shared" si="64"/>
        <v>12.5</v>
      </c>
      <c r="AK77" s="29" t="s">
        <v>29</v>
      </c>
      <c r="AL77" s="34" t="s">
        <v>75</v>
      </c>
      <c r="AM77" s="66">
        <f t="shared" si="75"/>
        <v>0.8</v>
      </c>
      <c r="AN77" s="66">
        <f t="shared" si="76"/>
        <v>0.7</v>
      </c>
      <c r="AO77" s="66">
        <f t="shared" si="77"/>
        <v>0.7</v>
      </c>
      <c r="AP77" s="66">
        <f t="shared" si="78"/>
        <v>0.7</v>
      </c>
      <c r="AQ77" s="66">
        <f t="shared" si="79"/>
        <v>1.4</v>
      </c>
      <c r="AR77" s="66">
        <f t="shared" si="80"/>
        <v>1.1000000000000001</v>
      </c>
      <c r="AS77" s="66">
        <f t="shared" si="81"/>
        <v>1.1000000000000001</v>
      </c>
      <c r="AT77" s="66">
        <f t="shared" si="82"/>
        <v>0.2</v>
      </c>
      <c r="AU77" s="67">
        <f t="shared" si="83"/>
        <v>1.1000000000000001</v>
      </c>
      <c r="AW77" s="29" t="s">
        <v>29</v>
      </c>
      <c r="AX77" s="34" t="s">
        <v>75</v>
      </c>
      <c r="AY77" s="66">
        <f t="shared" si="84"/>
        <v>2.1320000000000001</v>
      </c>
      <c r="AZ77" s="66">
        <f t="shared" si="65"/>
        <v>2.089</v>
      </c>
      <c r="BA77" s="66">
        <f t="shared" si="66"/>
        <v>1.5940000000000001</v>
      </c>
      <c r="BB77" s="66">
        <f t="shared" si="67"/>
        <v>0.496</v>
      </c>
      <c r="BC77" s="66">
        <f t="shared" si="68"/>
        <v>9.8000000000000004E-2</v>
      </c>
      <c r="BD77" s="66">
        <f t="shared" si="69"/>
        <v>-5.6000000000000001E-2</v>
      </c>
      <c r="BE77" s="66">
        <f t="shared" si="70"/>
        <v>-0.29499999999999998</v>
      </c>
      <c r="BF77" s="66">
        <f t="shared" si="71"/>
        <v>7.6999999999999999E-2</v>
      </c>
      <c r="BG77" s="67">
        <f t="shared" si="72"/>
        <v>0.16200000000000001</v>
      </c>
      <c r="BI77" s="29" t="s">
        <v>29</v>
      </c>
      <c r="BJ77" s="34" t="s">
        <v>75</v>
      </c>
      <c r="BK77" s="66">
        <f t="shared" si="85"/>
        <v>1.7000000000000001E-2</v>
      </c>
      <c r="BL77" s="66">
        <f t="shared" si="86"/>
        <v>2.4E-2</v>
      </c>
      <c r="BM77" s="66">
        <f t="shared" si="87"/>
        <v>2.1999999999999999E-2</v>
      </c>
      <c r="BN77" s="66">
        <f t="shared" si="88"/>
        <v>4.1000000000000002E-2</v>
      </c>
      <c r="BO77" s="66">
        <f t="shared" si="89"/>
        <v>0.01</v>
      </c>
      <c r="BP77" s="66">
        <f t="shared" si="90"/>
        <v>-2E-3</v>
      </c>
      <c r="BQ77" s="66">
        <f t="shared" si="91"/>
        <v>-2.1000000000000001E-2</v>
      </c>
      <c r="BR77" s="66">
        <f t="shared" si="92"/>
        <v>0.13800000000000001</v>
      </c>
      <c r="BS77" s="67">
        <f t="shared" si="93"/>
        <v>1.4E-2</v>
      </c>
      <c r="BU77" s="29" t="s">
        <v>29</v>
      </c>
      <c r="BV77" s="34" t="s">
        <v>75</v>
      </c>
      <c r="BW77" s="48">
        <f t="shared" si="94"/>
        <v>23407</v>
      </c>
      <c r="BX77" s="48">
        <f t="shared" si="95"/>
        <v>13657</v>
      </c>
      <c r="BY77" s="48">
        <f t="shared" si="96"/>
        <v>11690</v>
      </c>
      <c r="BZ77" s="48">
        <f t="shared" si="97"/>
        <v>1967</v>
      </c>
      <c r="CA77" s="48">
        <f t="shared" si="98"/>
        <v>3137</v>
      </c>
      <c r="CB77" s="48">
        <f t="shared" si="99"/>
        <v>6613</v>
      </c>
      <c r="CC77" s="48">
        <f t="shared" si="100"/>
        <v>3659</v>
      </c>
      <c r="CD77" s="48">
        <f t="shared" si="101"/>
        <v>12</v>
      </c>
      <c r="CE77" s="49">
        <f t="shared" si="102"/>
        <v>2942</v>
      </c>
    </row>
    <row r="78" spans="1:83" ht="16.5" customHeight="1">
      <c r="A78" s="29" t="s">
        <v>30</v>
      </c>
      <c r="B78" s="34" t="s">
        <v>76</v>
      </c>
      <c r="C78" s="40">
        <v>13003</v>
      </c>
      <c r="D78" s="40">
        <v>7493</v>
      </c>
      <c r="E78" s="40">
        <v>6365</v>
      </c>
      <c r="F78" s="40">
        <v>1128</v>
      </c>
      <c r="G78" s="40">
        <v>2502</v>
      </c>
      <c r="H78" s="40">
        <v>3008</v>
      </c>
      <c r="I78" s="40">
        <v>1539</v>
      </c>
      <c r="J78" s="40">
        <v>67</v>
      </c>
      <c r="K78" s="41">
        <v>1402</v>
      </c>
      <c r="M78" s="29" t="s">
        <v>30</v>
      </c>
      <c r="N78" s="34" t="s">
        <v>76</v>
      </c>
      <c r="O78" s="66">
        <f t="shared" si="48"/>
        <v>-0.253</v>
      </c>
      <c r="P78" s="66">
        <f t="shared" si="49"/>
        <v>1.38</v>
      </c>
      <c r="Q78" s="66">
        <f t="shared" si="50"/>
        <v>1.1759999999999999</v>
      </c>
      <c r="R78" s="66">
        <f t="shared" si="51"/>
        <v>2.5449999999999999</v>
      </c>
      <c r="S78" s="66">
        <f t="shared" si="52"/>
        <v>-0.98899999999999999</v>
      </c>
      <c r="T78" s="66">
        <f t="shared" si="53"/>
        <v>-3.528</v>
      </c>
      <c r="U78" s="66">
        <f t="shared" si="54"/>
        <v>-13.782</v>
      </c>
      <c r="V78" s="66">
        <f t="shared" si="55"/>
        <v>34</v>
      </c>
      <c r="W78" s="67">
        <f t="shared" si="56"/>
        <v>9.2750000000000004</v>
      </c>
      <c r="Y78" s="29" t="s">
        <v>30</v>
      </c>
      <c r="Z78" s="34" t="s">
        <v>76</v>
      </c>
      <c r="AA78" s="66">
        <f t="shared" si="74"/>
        <v>100</v>
      </c>
      <c r="AB78" s="66">
        <f t="shared" si="57"/>
        <v>57.6</v>
      </c>
      <c r="AC78" s="66">
        <f t="shared" si="58"/>
        <v>49</v>
      </c>
      <c r="AD78" s="66">
        <f t="shared" si="59"/>
        <v>8.6999999999999993</v>
      </c>
      <c r="AE78" s="66">
        <f t="shared" si="60"/>
        <v>19.2</v>
      </c>
      <c r="AF78" s="66">
        <f t="shared" si="61"/>
        <v>23.1</v>
      </c>
      <c r="AG78" s="66">
        <f t="shared" si="62"/>
        <v>11.8</v>
      </c>
      <c r="AH78" s="66">
        <f t="shared" si="63"/>
        <v>0.5</v>
      </c>
      <c r="AI78" s="67">
        <f t="shared" si="64"/>
        <v>10.8</v>
      </c>
      <c r="AK78" s="29" t="s">
        <v>30</v>
      </c>
      <c r="AL78" s="34" t="s">
        <v>76</v>
      </c>
      <c r="AM78" s="66">
        <f t="shared" si="75"/>
        <v>0.5</v>
      </c>
      <c r="AN78" s="66">
        <f t="shared" si="76"/>
        <v>0.4</v>
      </c>
      <c r="AO78" s="66">
        <f t="shared" si="77"/>
        <v>0.4</v>
      </c>
      <c r="AP78" s="66">
        <f t="shared" si="78"/>
        <v>0.4</v>
      </c>
      <c r="AQ78" s="66">
        <f t="shared" si="79"/>
        <v>1.1000000000000001</v>
      </c>
      <c r="AR78" s="66">
        <f t="shared" si="80"/>
        <v>0.5</v>
      </c>
      <c r="AS78" s="66">
        <f t="shared" si="81"/>
        <v>0.5</v>
      </c>
      <c r="AT78" s="66">
        <f t="shared" si="82"/>
        <v>0.5</v>
      </c>
      <c r="AU78" s="67">
        <f t="shared" si="83"/>
        <v>0.5</v>
      </c>
      <c r="AW78" s="29" t="s">
        <v>30</v>
      </c>
      <c r="AX78" s="34" t="s">
        <v>76</v>
      </c>
      <c r="AY78" s="66">
        <f t="shared" si="84"/>
        <v>-0.253</v>
      </c>
      <c r="AZ78" s="66">
        <f t="shared" si="65"/>
        <v>0.78200000000000003</v>
      </c>
      <c r="BA78" s="66">
        <f t="shared" si="66"/>
        <v>0.56799999999999995</v>
      </c>
      <c r="BB78" s="66">
        <f t="shared" si="67"/>
        <v>0.215</v>
      </c>
      <c r="BC78" s="66">
        <f t="shared" si="68"/>
        <v>-0.192</v>
      </c>
      <c r="BD78" s="66">
        <f t="shared" si="69"/>
        <v>-0.84399999999999997</v>
      </c>
      <c r="BE78" s="66">
        <f t="shared" si="70"/>
        <v>-1.887</v>
      </c>
      <c r="BF78" s="66">
        <f t="shared" si="71"/>
        <v>0.13</v>
      </c>
      <c r="BG78" s="67">
        <f t="shared" si="72"/>
        <v>0.91300000000000003</v>
      </c>
      <c r="BI78" s="29" t="s">
        <v>30</v>
      </c>
      <c r="BJ78" s="34" t="s">
        <v>76</v>
      </c>
      <c r="BK78" s="66">
        <f t="shared" si="85"/>
        <v>-1E-3</v>
      </c>
      <c r="BL78" s="66">
        <f t="shared" si="86"/>
        <v>5.0000000000000001E-3</v>
      </c>
      <c r="BM78" s="66">
        <f t="shared" si="87"/>
        <v>4.0000000000000001E-3</v>
      </c>
      <c r="BN78" s="66">
        <f t="shared" si="88"/>
        <v>0.01</v>
      </c>
      <c r="BO78" s="66">
        <f t="shared" si="89"/>
        <v>-1.0999999999999999E-2</v>
      </c>
      <c r="BP78" s="66">
        <f t="shared" si="90"/>
        <v>-1.7999999999999999E-2</v>
      </c>
      <c r="BQ78" s="66">
        <f t="shared" si="91"/>
        <v>-7.3999999999999996E-2</v>
      </c>
      <c r="BR78" s="66">
        <f t="shared" si="92"/>
        <v>0.13100000000000001</v>
      </c>
      <c r="BS78" s="67">
        <f t="shared" si="93"/>
        <v>4.2999999999999997E-2</v>
      </c>
      <c r="BU78" s="29" t="s">
        <v>30</v>
      </c>
      <c r="BV78" s="34" t="s">
        <v>76</v>
      </c>
      <c r="BW78" s="48">
        <f t="shared" si="94"/>
        <v>13036</v>
      </c>
      <c r="BX78" s="48">
        <f t="shared" si="95"/>
        <v>7391</v>
      </c>
      <c r="BY78" s="48">
        <f t="shared" si="96"/>
        <v>6291</v>
      </c>
      <c r="BZ78" s="48">
        <f t="shared" si="97"/>
        <v>1100</v>
      </c>
      <c r="CA78" s="48">
        <f t="shared" si="98"/>
        <v>2527</v>
      </c>
      <c r="CB78" s="48">
        <f t="shared" si="99"/>
        <v>3118</v>
      </c>
      <c r="CC78" s="48">
        <f t="shared" si="100"/>
        <v>1785</v>
      </c>
      <c r="CD78" s="48">
        <f t="shared" si="101"/>
        <v>50</v>
      </c>
      <c r="CE78" s="49">
        <f t="shared" si="102"/>
        <v>1283</v>
      </c>
    </row>
    <row r="79" spans="1:83" ht="16.5" customHeight="1">
      <c r="A79" s="29" t="s">
        <v>31</v>
      </c>
      <c r="B79" s="34" t="s">
        <v>77</v>
      </c>
      <c r="C79" s="40">
        <v>22768</v>
      </c>
      <c r="D79" s="40">
        <v>13721</v>
      </c>
      <c r="E79" s="40">
        <v>11754</v>
      </c>
      <c r="F79" s="40">
        <v>1967</v>
      </c>
      <c r="G79" s="40">
        <v>4950</v>
      </c>
      <c r="H79" s="40">
        <v>4097</v>
      </c>
      <c r="I79" s="40">
        <v>1439</v>
      </c>
      <c r="J79" s="40">
        <v>248</v>
      </c>
      <c r="K79" s="41">
        <v>2410</v>
      </c>
      <c r="M79" s="29" t="s">
        <v>31</v>
      </c>
      <c r="N79" s="34" t="s">
        <v>77</v>
      </c>
      <c r="O79" s="66">
        <f t="shared" si="48"/>
        <v>2.0760000000000001</v>
      </c>
      <c r="P79" s="66">
        <f t="shared" si="49"/>
        <v>4.2469999999999999</v>
      </c>
      <c r="Q79" s="66">
        <f t="shared" si="50"/>
        <v>4.3319999999999999</v>
      </c>
      <c r="R79" s="66">
        <f t="shared" si="51"/>
        <v>3.7450000000000001</v>
      </c>
      <c r="S79" s="66">
        <f t="shared" si="52"/>
        <v>0.91700000000000004</v>
      </c>
      <c r="T79" s="66">
        <f t="shared" si="53"/>
        <v>-3.327</v>
      </c>
      <c r="U79" s="66">
        <f t="shared" si="54"/>
        <v>-7.6379999999999999</v>
      </c>
      <c r="V79" s="66">
        <f t="shared" si="55"/>
        <v>-26.626999999999999</v>
      </c>
      <c r="W79" s="67">
        <f t="shared" si="56"/>
        <v>2.9039999999999999</v>
      </c>
      <c r="Y79" s="29" t="s">
        <v>31</v>
      </c>
      <c r="Z79" s="34" t="s">
        <v>77</v>
      </c>
      <c r="AA79" s="66">
        <f t="shared" si="74"/>
        <v>100</v>
      </c>
      <c r="AB79" s="66">
        <f t="shared" si="57"/>
        <v>60.3</v>
      </c>
      <c r="AC79" s="66">
        <f t="shared" si="58"/>
        <v>51.6</v>
      </c>
      <c r="AD79" s="66">
        <f t="shared" si="59"/>
        <v>8.6</v>
      </c>
      <c r="AE79" s="66">
        <f t="shared" si="60"/>
        <v>21.7</v>
      </c>
      <c r="AF79" s="66">
        <f t="shared" si="61"/>
        <v>18</v>
      </c>
      <c r="AG79" s="66">
        <f t="shared" si="62"/>
        <v>6.3</v>
      </c>
      <c r="AH79" s="66">
        <f t="shared" si="63"/>
        <v>1.1000000000000001</v>
      </c>
      <c r="AI79" s="67">
        <f t="shared" si="64"/>
        <v>10.6</v>
      </c>
      <c r="AK79" s="29" t="s">
        <v>31</v>
      </c>
      <c r="AL79" s="34" t="s">
        <v>77</v>
      </c>
      <c r="AM79" s="66">
        <f t="shared" si="75"/>
        <v>0.8</v>
      </c>
      <c r="AN79" s="66">
        <f t="shared" si="76"/>
        <v>0.7</v>
      </c>
      <c r="AO79" s="66">
        <f t="shared" si="77"/>
        <v>0.7</v>
      </c>
      <c r="AP79" s="66">
        <f t="shared" si="78"/>
        <v>0.7</v>
      </c>
      <c r="AQ79" s="66">
        <f t="shared" si="79"/>
        <v>2.2000000000000002</v>
      </c>
      <c r="AR79" s="66">
        <f t="shared" si="80"/>
        <v>0.7</v>
      </c>
      <c r="AS79" s="66">
        <f t="shared" si="81"/>
        <v>0.4</v>
      </c>
      <c r="AT79" s="66">
        <f t="shared" si="82"/>
        <v>2</v>
      </c>
      <c r="AU79" s="67">
        <f t="shared" si="83"/>
        <v>0.9</v>
      </c>
      <c r="AW79" s="29" t="s">
        <v>31</v>
      </c>
      <c r="AX79" s="34" t="s">
        <v>77</v>
      </c>
      <c r="AY79" s="66">
        <f t="shared" si="84"/>
        <v>2.0760000000000001</v>
      </c>
      <c r="AZ79" s="66">
        <f t="shared" si="65"/>
        <v>2.5059999999999998</v>
      </c>
      <c r="BA79" s="66">
        <f t="shared" si="66"/>
        <v>2.1880000000000002</v>
      </c>
      <c r="BB79" s="66">
        <f t="shared" si="67"/>
        <v>0.318</v>
      </c>
      <c r="BC79" s="66">
        <f t="shared" si="68"/>
        <v>0.20200000000000001</v>
      </c>
      <c r="BD79" s="66">
        <f t="shared" si="69"/>
        <v>-0.63200000000000001</v>
      </c>
      <c r="BE79" s="66">
        <f t="shared" si="70"/>
        <v>-0.53400000000000003</v>
      </c>
      <c r="BF79" s="66">
        <f t="shared" si="71"/>
        <v>-0.40300000000000002</v>
      </c>
      <c r="BG79" s="67">
        <f t="shared" si="72"/>
        <v>0.30499999999999999</v>
      </c>
      <c r="BI79" s="29" t="s">
        <v>31</v>
      </c>
      <c r="BJ79" s="34" t="s">
        <v>77</v>
      </c>
      <c r="BK79" s="66">
        <f t="shared" si="85"/>
        <v>1.6E-2</v>
      </c>
      <c r="BL79" s="66">
        <f t="shared" si="86"/>
        <v>2.8000000000000001E-2</v>
      </c>
      <c r="BM79" s="66">
        <f t="shared" si="87"/>
        <v>2.8000000000000001E-2</v>
      </c>
      <c r="BN79" s="66">
        <f t="shared" si="88"/>
        <v>2.5000000000000001E-2</v>
      </c>
      <c r="BO79" s="66">
        <f t="shared" si="89"/>
        <v>1.9E-2</v>
      </c>
      <c r="BP79" s="66">
        <f t="shared" si="90"/>
        <v>-2.3E-2</v>
      </c>
      <c r="BQ79" s="66">
        <f t="shared" si="91"/>
        <v>-3.5999999999999997E-2</v>
      </c>
      <c r="BR79" s="66">
        <f t="shared" si="92"/>
        <v>-0.69199999999999995</v>
      </c>
      <c r="BS79" s="67">
        <f t="shared" si="93"/>
        <v>2.5000000000000001E-2</v>
      </c>
      <c r="BU79" s="29" t="s">
        <v>31</v>
      </c>
      <c r="BV79" s="34" t="s">
        <v>77</v>
      </c>
      <c r="BW79" s="48">
        <f t="shared" si="94"/>
        <v>22305</v>
      </c>
      <c r="BX79" s="48">
        <f t="shared" si="95"/>
        <v>13162</v>
      </c>
      <c r="BY79" s="48">
        <f t="shared" si="96"/>
        <v>11266</v>
      </c>
      <c r="BZ79" s="48">
        <f t="shared" si="97"/>
        <v>1896</v>
      </c>
      <c r="CA79" s="48">
        <f t="shared" si="98"/>
        <v>4905</v>
      </c>
      <c r="CB79" s="48">
        <f t="shared" si="99"/>
        <v>4238</v>
      </c>
      <c r="CC79" s="48">
        <f t="shared" si="100"/>
        <v>1558</v>
      </c>
      <c r="CD79" s="48">
        <f t="shared" si="101"/>
        <v>338</v>
      </c>
      <c r="CE79" s="49">
        <f t="shared" si="102"/>
        <v>2342</v>
      </c>
    </row>
    <row r="80" spans="1:83" ht="16.5" customHeight="1">
      <c r="A80" s="30" t="s">
        <v>32</v>
      </c>
      <c r="B80" s="28" t="s">
        <v>78</v>
      </c>
      <c r="C80" s="44">
        <v>8948</v>
      </c>
      <c r="D80" s="44">
        <v>4435</v>
      </c>
      <c r="E80" s="44">
        <v>3781</v>
      </c>
      <c r="F80" s="44">
        <v>654</v>
      </c>
      <c r="G80" s="44">
        <v>1918</v>
      </c>
      <c r="H80" s="44">
        <v>2595</v>
      </c>
      <c r="I80" s="44">
        <v>706</v>
      </c>
      <c r="J80" s="44">
        <v>98</v>
      </c>
      <c r="K80" s="45">
        <v>1791</v>
      </c>
      <c r="M80" s="30" t="s">
        <v>32</v>
      </c>
      <c r="N80" s="28" t="s">
        <v>78</v>
      </c>
      <c r="O80" s="70">
        <f t="shared" si="48"/>
        <v>5.1100000000000003</v>
      </c>
      <c r="P80" s="70">
        <f t="shared" si="49"/>
        <v>0.33900000000000002</v>
      </c>
      <c r="Q80" s="70">
        <f t="shared" si="50"/>
        <v>7.9000000000000001E-2</v>
      </c>
      <c r="R80" s="70">
        <f t="shared" si="51"/>
        <v>1.869</v>
      </c>
      <c r="S80" s="70">
        <f t="shared" si="52"/>
        <v>3.62</v>
      </c>
      <c r="T80" s="70">
        <f t="shared" si="53"/>
        <v>15.744999999999999</v>
      </c>
      <c r="U80" s="70">
        <f t="shared" si="54"/>
        <v>8.6150000000000002</v>
      </c>
      <c r="V80" s="70">
        <f t="shared" si="55"/>
        <v>-47.594000000000001</v>
      </c>
      <c r="W80" s="71">
        <f t="shared" si="56"/>
        <v>27.472999999999999</v>
      </c>
      <c r="Y80" s="30" t="s">
        <v>32</v>
      </c>
      <c r="Z80" s="28" t="s">
        <v>78</v>
      </c>
      <c r="AA80" s="70">
        <f t="shared" si="74"/>
        <v>100</v>
      </c>
      <c r="AB80" s="70">
        <f t="shared" si="57"/>
        <v>49.6</v>
      </c>
      <c r="AC80" s="70">
        <f t="shared" si="58"/>
        <v>42.3</v>
      </c>
      <c r="AD80" s="70">
        <f t="shared" si="59"/>
        <v>7.3</v>
      </c>
      <c r="AE80" s="70">
        <f t="shared" si="60"/>
        <v>21.4</v>
      </c>
      <c r="AF80" s="70">
        <f t="shared" si="61"/>
        <v>29</v>
      </c>
      <c r="AG80" s="70">
        <f t="shared" si="62"/>
        <v>7.9</v>
      </c>
      <c r="AH80" s="70">
        <f t="shared" si="63"/>
        <v>1.1000000000000001</v>
      </c>
      <c r="AI80" s="71">
        <f t="shared" si="64"/>
        <v>20</v>
      </c>
      <c r="AK80" s="30" t="s">
        <v>32</v>
      </c>
      <c r="AL80" s="28" t="s">
        <v>78</v>
      </c>
      <c r="AM80" s="70">
        <f t="shared" si="75"/>
        <v>0.3</v>
      </c>
      <c r="AN80" s="70">
        <f t="shared" si="76"/>
        <v>0.2</v>
      </c>
      <c r="AO80" s="70">
        <f t="shared" si="77"/>
        <v>0.2</v>
      </c>
      <c r="AP80" s="70">
        <f t="shared" si="78"/>
        <v>0.2</v>
      </c>
      <c r="AQ80" s="70">
        <f t="shared" si="79"/>
        <v>0.8</v>
      </c>
      <c r="AR80" s="70">
        <f t="shared" si="80"/>
        <v>0.4</v>
      </c>
      <c r="AS80" s="70">
        <f t="shared" si="81"/>
        <v>0.2</v>
      </c>
      <c r="AT80" s="70">
        <f t="shared" si="82"/>
        <v>0.8</v>
      </c>
      <c r="AU80" s="71">
        <f t="shared" si="83"/>
        <v>0.6</v>
      </c>
      <c r="AW80" s="30" t="s">
        <v>32</v>
      </c>
      <c r="AX80" s="28" t="s">
        <v>78</v>
      </c>
      <c r="AY80" s="70">
        <f t="shared" si="84"/>
        <v>5.1100000000000003</v>
      </c>
      <c r="AZ80" s="70">
        <f t="shared" si="65"/>
        <v>0.17599999999999999</v>
      </c>
      <c r="BA80" s="70">
        <f t="shared" si="66"/>
        <v>3.5000000000000003E-2</v>
      </c>
      <c r="BB80" s="70">
        <f t="shared" si="67"/>
        <v>0.14099999999999999</v>
      </c>
      <c r="BC80" s="70">
        <f t="shared" si="68"/>
        <v>0.78700000000000003</v>
      </c>
      <c r="BD80" s="70">
        <f t="shared" si="69"/>
        <v>4.1470000000000002</v>
      </c>
      <c r="BE80" s="70">
        <f t="shared" si="70"/>
        <v>0.65800000000000003</v>
      </c>
      <c r="BF80" s="70">
        <f t="shared" si="71"/>
        <v>-1.0449999999999999</v>
      </c>
      <c r="BG80" s="71">
        <f t="shared" si="72"/>
        <v>4.5339999999999998</v>
      </c>
      <c r="BI80" s="30" t="s">
        <v>32</v>
      </c>
      <c r="BJ80" s="28" t="s">
        <v>78</v>
      </c>
      <c r="BK80" s="70">
        <f t="shared" si="85"/>
        <v>1.4999999999999999E-2</v>
      </c>
      <c r="BL80" s="70">
        <f t="shared" si="86"/>
        <v>1E-3</v>
      </c>
      <c r="BM80" s="70">
        <f t="shared" si="87"/>
        <v>0</v>
      </c>
      <c r="BN80" s="70">
        <f t="shared" si="88"/>
        <v>4.0000000000000001E-3</v>
      </c>
      <c r="BO80" s="70">
        <f t="shared" si="89"/>
        <v>2.9000000000000001E-2</v>
      </c>
      <c r="BP80" s="70">
        <f t="shared" si="90"/>
        <v>5.7000000000000002E-2</v>
      </c>
      <c r="BQ80" s="70">
        <f t="shared" si="91"/>
        <v>1.7000000000000001E-2</v>
      </c>
      <c r="BR80" s="70">
        <f t="shared" si="92"/>
        <v>-0.68500000000000005</v>
      </c>
      <c r="BS80" s="71">
        <f t="shared" si="93"/>
        <v>0.14099999999999999</v>
      </c>
      <c r="BU80" s="30" t="s">
        <v>32</v>
      </c>
      <c r="BV80" s="28" t="s">
        <v>78</v>
      </c>
      <c r="BW80" s="52">
        <f t="shared" si="94"/>
        <v>8513</v>
      </c>
      <c r="BX80" s="52">
        <f t="shared" si="95"/>
        <v>4420</v>
      </c>
      <c r="BY80" s="52">
        <f t="shared" si="96"/>
        <v>3778</v>
      </c>
      <c r="BZ80" s="52">
        <f t="shared" si="97"/>
        <v>642</v>
      </c>
      <c r="CA80" s="52">
        <f t="shared" si="98"/>
        <v>1851</v>
      </c>
      <c r="CB80" s="52">
        <f t="shared" si="99"/>
        <v>2242</v>
      </c>
      <c r="CC80" s="52">
        <f t="shared" si="100"/>
        <v>650</v>
      </c>
      <c r="CD80" s="52">
        <f t="shared" si="101"/>
        <v>187</v>
      </c>
      <c r="CE80" s="53">
        <f t="shared" si="102"/>
        <v>1405</v>
      </c>
    </row>
    <row r="81" spans="1:83" ht="16.5" customHeight="1">
      <c r="A81" s="29" t="s">
        <v>33</v>
      </c>
      <c r="B81" s="34" t="s">
        <v>79</v>
      </c>
      <c r="C81" s="40">
        <v>71687</v>
      </c>
      <c r="D81" s="40">
        <v>49910</v>
      </c>
      <c r="E81" s="40">
        <v>42834</v>
      </c>
      <c r="F81" s="40">
        <v>7076</v>
      </c>
      <c r="G81" s="40">
        <v>9027</v>
      </c>
      <c r="H81" s="40">
        <v>12750</v>
      </c>
      <c r="I81" s="40">
        <v>3586</v>
      </c>
      <c r="J81" s="40">
        <v>173</v>
      </c>
      <c r="K81" s="41">
        <v>8991</v>
      </c>
      <c r="M81" s="29" t="s">
        <v>33</v>
      </c>
      <c r="N81" s="34" t="s">
        <v>79</v>
      </c>
      <c r="O81" s="66">
        <f t="shared" si="48"/>
        <v>-0.76300000000000001</v>
      </c>
      <c r="P81" s="66">
        <f t="shared" si="49"/>
        <v>-1.675</v>
      </c>
      <c r="Q81" s="66">
        <f t="shared" si="50"/>
        <v>-1.905</v>
      </c>
      <c r="R81" s="66">
        <f t="shared" si="51"/>
        <v>-0.254</v>
      </c>
      <c r="S81" s="66">
        <f t="shared" si="52"/>
        <v>0.311</v>
      </c>
      <c r="T81" s="66">
        <f t="shared" si="53"/>
        <v>2.1720000000000002</v>
      </c>
      <c r="U81" s="66">
        <f t="shared" si="54"/>
        <v>-1.6459999999999999</v>
      </c>
      <c r="V81" s="66">
        <f t="shared" si="55"/>
        <v>-3.3519999999999999</v>
      </c>
      <c r="W81" s="67">
        <f t="shared" si="56"/>
        <v>3.8940000000000001</v>
      </c>
      <c r="Y81" s="29" t="s">
        <v>33</v>
      </c>
      <c r="Z81" s="34" t="s">
        <v>79</v>
      </c>
      <c r="AA81" s="66">
        <f t="shared" si="74"/>
        <v>100</v>
      </c>
      <c r="AB81" s="66">
        <f t="shared" si="57"/>
        <v>69.599999999999994</v>
      </c>
      <c r="AC81" s="66">
        <f t="shared" si="58"/>
        <v>59.8</v>
      </c>
      <c r="AD81" s="66">
        <f t="shared" si="59"/>
        <v>9.9</v>
      </c>
      <c r="AE81" s="66">
        <f t="shared" si="60"/>
        <v>12.6</v>
      </c>
      <c r="AF81" s="66">
        <f t="shared" si="61"/>
        <v>17.8</v>
      </c>
      <c r="AG81" s="66">
        <f t="shared" si="62"/>
        <v>5</v>
      </c>
      <c r="AH81" s="66">
        <f t="shared" si="63"/>
        <v>0.2</v>
      </c>
      <c r="AI81" s="67">
        <f t="shared" si="64"/>
        <v>12.5</v>
      </c>
      <c r="AK81" s="29" t="s">
        <v>33</v>
      </c>
      <c r="AL81" s="34" t="s">
        <v>79</v>
      </c>
      <c r="AM81" s="66">
        <f t="shared" si="75"/>
        <v>2.5</v>
      </c>
      <c r="AN81" s="66">
        <f t="shared" si="76"/>
        <v>2.5</v>
      </c>
      <c r="AO81" s="66">
        <f t="shared" si="77"/>
        <v>2.5</v>
      </c>
      <c r="AP81" s="66">
        <f t="shared" si="78"/>
        <v>2.5</v>
      </c>
      <c r="AQ81" s="66">
        <f t="shared" si="79"/>
        <v>4</v>
      </c>
      <c r="AR81" s="66">
        <f t="shared" si="80"/>
        <v>2</v>
      </c>
      <c r="AS81" s="66">
        <f t="shared" si="81"/>
        <v>1.1000000000000001</v>
      </c>
      <c r="AT81" s="66">
        <f t="shared" si="82"/>
        <v>1.4</v>
      </c>
      <c r="AU81" s="67">
        <f t="shared" si="83"/>
        <v>3.2</v>
      </c>
      <c r="AW81" s="29" t="s">
        <v>33</v>
      </c>
      <c r="AX81" s="34" t="s">
        <v>79</v>
      </c>
      <c r="AY81" s="66">
        <f t="shared" si="84"/>
        <v>-0.76300000000000001</v>
      </c>
      <c r="AZ81" s="66">
        <f t="shared" si="65"/>
        <v>-1.177</v>
      </c>
      <c r="BA81" s="66">
        <f t="shared" si="66"/>
        <v>-1.1519999999999999</v>
      </c>
      <c r="BB81" s="66">
        <f t="shared" si="67"/>
        <v>-2.5000000000000001E-2</v>
      </c>
      <c r="BC81" s="66">
        <f t="shared" si="68"/>
        <v>3.9E-2</v>
      </c>
      <c r="BD81" s="66">
        <f t="shared" si="69"/>
        <v>0.375</v>
      </c>
      <c r="BE81" s="66">
        <f t="shared" si="70"/>
        <v>-8.3000000000000004E-2</v>
      </c>
      <c r="BF81" s="66">
        <f t="shared" si="71"/>
        <v>-8.0000000000000002E-3</v>
      </c>
      <c r="BG81" s="67">
        <f t="shared" si="72"/>
        <v>0.46700000000000003</v>
      </c>
      <c r="BI81" s="29" t="s">
        <v>33</v>
      </c>
      <c r="BJ81" s="34" t="s">
        <v>79</v>
      </c>
      <c r="BK81" s="66">
        <f t="shared" si="85"/>
        <v>-1.9E-2</v>
      </c>
      <c r="BL81" s="66">
        <f t="shared" si="86"/>
        <v>-4.2000000000000003E-2</v>
      </c>
      <c r="BM81" s="66">
        <f t="shared" si="87"/>
        <v>-4.9000000000000002E-2</v>
      </c>
      <c r="BN81" s="66">
        <f t="shared" si="88"/>
        <v>-6.0000000000000001E-3</v>
      </c>
      <c r="BO81" s="66">
        <f t="shared" si="89"/>
        <v>1.2E-2</v>
      </c>
      <c r="BP81" s="66">
        <f t="shared" si="90"/>
        <v>4.3999999999999997E-2</v>
      </c>
      <c r="BQ81" s="66">
        <f t="shared" si="91"/>
        <v>-1.7999999999999999E-2</v>
      </c>
      <c r="BR81" s="66">
        <f t="shared" si="92"/>
        <v>-4.5999999999999999E-2</v>
      </c>
      <c r="BS81" s="67">
        <f t="shared" si="93"/>
        <v>0.123</v>
      </c>
      <c r="BU81" s="29" t="s">
        <v>33</v>
      </c>
      <c r="BV81" s="34" t="s">
        <v>79</v>
      </c>
      <c r="BW81" s="48">
        <f t="shared" si="94"/>
        <v>72238</v>
      </c>
      <c r="BX81" s="48">
        <f t="shared" si="95"/>
        <v>50760</v>
      </c>
      <c r="BY81" s="48">
        <f t="shared" si="96"/>
        <v>43666</v>
      </c>
      <c r="BZ81" s="48">
        <f t="shared" si="97"/>
        <v>7094</v>
      </c>
      <c r="CA81" s="48">
        <f t="shared" si="98"/>
        <v>8999</v>
      </c>
      <c r="CB81" s="48">
        <f t="shared" si="99"/>
        <v>12479</v>
      </c>
      <c r="CC81" s="48">
        <f t="shared" si="100"/>
        <v>3646</v>
      </c>
      <c r="CD81" s="48">
        <f t="shared" si="101"/>
        <v>179</v>
      </c>
      <c r="CE81" s="49">
        <f t="shared" si="102"/>
        <v>8654</v>
      </c>
    </row>
    <row r="82" spans="1:83" ht="16.5" customHeight="1">
      <c r="A82" s="29" t="s">
        <v>34</v>
      </c>
      <c r="B82" s="34" t="s">
        <v>80</v>
      </c>
      <c r="C82" s="40">
        <v>37859</v>
      </c>
      <c r="D82" s="40">
        <v>18322</v>
      </c>
      <c r="E82" s="40">
        <v>15550</v>
      </c>
      <c r="F82" s="40">
        <v>2772</v>
      </c>
      <c r="G82" s="40">
        <v>14752</v>
      </c>
      <c r="H82" s="40">
        <v>4785</v>
      </c>
      <c r="I82" s="40">
        <v>2238</v>
      </c>
      <c r="J82" s="40">
        <v>82</v>
      </c>
      <c r="K82" s="41">
        <v>2465</v>
      </c>
      <c r="M82" s="29" t="s">
        <v>34</v>
      </c>
      <c r="N82" s="34" t="s">
        <v>80</v>
      </c>
      <c r="O82" s="66">
        <f t="shared" si="48"/>
        <v>1.371</v>
      </c>
      <c r="P82" s="66">
        <f t="shared" si="49"/>
        <v>-0.44</v>
      </c>
      <c r="Q82" s="66">
        <f t="shared" si="50"/>
        <v>-0.60699999999999998</v>
      </c>
      <c r="R82" s="66">
        <f t="shared" si="51"/>
        <v>0.50800000000000001</v>
      </c>
      <c r="S82" s="66">
        <f t="shared" si="52"/>
        <v>4.2539999999999996</v>
      </c>
      <c r="T82" s="66">
        <f t="shared" si="53"/>
        <v>-0.188</v>
      </c>
      <c r="U82" s="66">
        <f t="shared" si="54"/>
        <v>-2.9489999999999998</v>
      </c>
      <c r="V82" s="66">
        <f t="shared" si="55"/>
        <v>54.716999999999999</v>
      </c>
      <c r="W82" s="67">
        <f t="shared" si="56"/>
        <v>1.232</v>
      </c>
      <c r="Y82" s="29" t="s">
        <v>34</v>
      </c>
      <c r="Z82" s="34" t="s">
        <v>80</v>
      </c>
      <c r="AA82" s="66">
        <f t="shared" si="74"/>
        <v>100</v>
      </c>
      <c r="AB82" s="66">
        <f t="shared" si="57"/>
        <v>48.4</v>
      </c>
      <c r="AC82" s="66">
        <f t="shared" si="58"/>
        <v>41.1</v>
      </c>
      <c r="AD82" s="66">
        <f t="shared" si="59"/>
        <v>7.3</v>
      </c>
      <c r="AE82" s="66">
        <f t="shared" si="60"/>
        <v>39</v>
      </c>
      <c r="AF82" s="66">
        <f t="shared" si="61"/>
        <v>12.6</v>
      </c>
      <c r="AG82" s="66">
        <f t="shared" si="62"/>
        <v>5.9</v>
      </c>
      <c r="AH82" s="66">
        <f t="shared" si="63"/>
        <v>0.2</v>
      </c>
      <c r="AI82" s="67">
        <f t="shared" si="64"/>
        <v>6.5</v>
      </c>
      <c r="AK82" s="29" t="s">
        <v>34</v>
      </c>
      <c r="AL82" s="34" t="s">
        <v>80</v>
      </c>
      <c r="AM82" s="66">
        <f t="shared" si="75"/>
        <v>1.3</v>
      </c>
      <c r="AN82" s="66">
        <f t="shared" si="76"/>
        <v>0.9</v>
      </c>
      <c r="AO82" s="66">
        <f t="shared" si="77"/>
        <v>0.9</v>
      </c>
      <c r="AP82" s="66">
        <f t="shared" si="78"/>
        <v>1</v>
      </c>
      <c r="AQ82" s="66">
        <f t="shared" si="79"/>
        <v>6.5</v>
      </c>
      <c r="AR82" s="66">
        <f t="shared" si="80"/>
        <v>0.8</v>
      </c>
      <c r="AS82" s="66">
        <f t="shared" si="81"/>
        <v>0.7</v>
      </c>
      <c r="AT82" s="66">
        <f t="shared" si="82"/>
        <v>0.7</v>
      </c>
      <c r="AU82" s="67">
        <f t="shared" si="83"/>
        <v>0.9</v>
      </c>
      <c r="AW82" s="29" t="s">
        <v>34</v>
      </c>
      <c r="AX82" s="34" t="s">
        <v>80</v>
      </c>
      <c r="AY82" s="66">
        <f t="shared" si="84"/>
        <v>1.371</v>
      </c>
      <c r="AZ82" s="66">
        <f t="shared" si="65"/>
        <v>-0.217</v>
      </c>
      <c r="BA82" s="66">
        <f t="shared" si="66"/>
        <v>-0.254</v>
      </c>
      <c r="BB82" s="66">
        <f t="shared" si="67"/>
        <v>3.6999999999999998E-2</v>
      </c>
      <c r="BC82" s="66">
        <f t="shared" si="68"/>
        <v>1.6120000000000001</v>
      </c>
      <c r="BD82" s="66">
        <f t="shared" si="69"/>
        <v>-2.4E-2</v>
      </c>
      <c r="BE82" s="66">
        <f t="shared" si="70"/>
        <v>-0.182</v>
      </c>
      <c r="BF82" s="66">
        <f t="shared" si="71"/>
        <v>7.8E-2</v>
      </c>
      <c r="BG82" s="67">
        <f t="shared" si="72"/>
        <v>0.08</v>
      </c>
      <c r="BI82" s="29" t="s">
        <v>34</v>
      </c>
      <c r="BJ82" s="34" t="s">
        <v>80</v>
      </c>
      <c r="BK82" s="66">
        <f t="shared" si="85"/>
        <v>1.7999999999999999E-2</v>
      </c>
      <c r="BL82" s="66">
        <f t="shared" si="86"/>
        <v>-4.0000000000000001E-3</v>
      </c>
      <c r="BM82" s="66">
        <f t="shared" si="87"/>
        <v>-6.0000000000000001E-3</v>
      </c>
      <c r="BN82" s="66">
        <f t="shared" si="88"/>
        <v>5.0000000000000001E-3</v>
      </c>
      <c r="BO82" s="66">
        <f t="shared" si="89"/>
        <v>0.25900000000000001</v>
      </c>
      <c r="BP82" s="66">
        <f t="shared" si="90"/>
        <v>-1E-3</v>
      </c>
      <c r="BQ82" s="66">
        <f t="shared" si="91"/>
        <v>-0.02</v>
      </c>
      <c r="BR82" s="66">
        <f t="shared" si="92"/>
        <v>0.223</v>
      </c>
      <c r="BS82" s="67">
        <f t="shared" si="93"/>
        <v>1.0999999999999999E-2</v>
      </c>
      <c r="BU82" s="29" t="s">
        <v>34</v>
      </c>
      <c r="BV82" s="34" t="s">
        <v>80</v>
      </c>
      <c r="BW82" s="48">
        <f t="shared" si="94"/>
        <v>37347</v>
      </c>
      <c r="BX82" s="48">
        <f t="shared" si="95"/>
        <v>18403</v>
      </c>
      <c r="BY82" s="48">
        <f t="shared" si="96"/>
        <v>15645</v>
      </c>
      <c r="BZ82" s="48">
        <f t="shared" si="97"/>
        <v>2758</v>
      </c>
      <c r="CA82" s="48">
        <f t="shared" si="98"/>
        <v>14150</v>
      </c>
      <c r="CB82" s="48">
        <f t="shared" si="99"/>
        <v>4794</v>
      </c>
      <c r="CC82" s="48">
        <f t="shared" si="100"/>
        <v>2306</v>
      </c>
      <c r="CD82" s="48">
        <f t="shared" si="101"/>
        <v>53</v>
      </c>
      <c r="CE82" s="49">
        <f t="shared" si="102"/>
        <v>2435</v>
      </c>
    </row>
    <row r="83" spans="1:83" ht="16.5" customHeight="1">
      <c r="A83" s="29" t="s">
        <v>35</v>
      </c>
      <c r="B83" s="34" t="s">
        <v>81</v>
      </c>
      <c r="C83" s="40">
        <v>69159</v>
      </c>
      <c r="D83" s="40">
        <v>39755</v>
      </c>
      <c r="E83" s="40">
        <v>34101</v>
      </c>
      <c r="F83" s="40">
        <v>5654</v>
      </c>
      <c r="G83" s="40">
        <v>14006</v>
      </c>
      <c r="H83" s="40">
        <v>15398</v>
      </c>
      <c r="I83" s="40">
        <v>7708</v>
      </c>
      <c r="J83" s="40">
        <v>561</v>
      </c>
      <c r="K83" s="41">
        <v>7129</v>
      </c>
      <c r="M83" s="29" t="s">
        <v>35</v>
      </c>
      <c r="N83" s="34" t="s">
        <v>81</v>
      </c>
      <c r="O83" s="66">
        <f t="shared" si="48"/>
        <v>-9.4E-2</v>
      </c>
      <c r="P83" s="66">
        <f t="shared" si="49"/>
        <v>-0.94699999999999995</v>
      </c>
      <c r="Q83" s="66">
        <f t="shared" si="50"/>
        <v>-1.1619999999999999</v>
      </c>
      <c r="R83" s="66">
        <f t="shared" si="51"/>
        <v>0.373</v>
      </c>
      <c r="S83" s="66">
        <f t="shared" si="52"/>
        <v>3.0310000000000001</v>
      </c>
      <c r="T83" s="66">
        <f t="shared" si="53"/>
        <v>-0.626</v>
      </c>
      <c r="U83" s="66">
        <f t="shared" si="54"/>
        <v>0.77100000000000002</v>
      </c>
      <c r="V83" s="66">
        <f t="shared" si="55"/>
        <v>-25.597000000000001</v>
      </c>
      <c r="W83" s="67">
        <f t="shared" si="56"/>
        <v>0.52200000000000002</v>
      </c>
      <c r="Y83" s="29" t="s">
        <v>35</v>
      </c>
      <c r="Z83" s="34" t="s">
        <v>81</v>
      </c>
      <c r="AA83" s="66">
        <f t="shared" si="74"/>
        <v>100</v>
      </c>
      <c r="AB83" s="66">
        <f t="shared" si="57"/>
        <v>57.5</v>
      </c>
      <c r="AC83" s="66">
        <f t="shared" si="58"/>
        <v>49.3</v>
      </c>
      <c r="AD83" s="66">
        <f t="shared" si="59"/>
        <v>8.1999999999999993</v>
      </c>
      <c r="AE83" s="66">
        <f t="shared" si="60"/>
        <v>20.3</v>
      </c>
      <c r="AF83" s="66">
        <f t="shared" si="61"/>
        <v>22.3</v>
      </c>
      <c r="AG83" s="66">
        <f t="shared" si="62"/>
        <v>11.1</v>
      </c>
      <c r="AH83" s="66">
        <f t="shared" si="63"/>
        <v>0.8</v>
      </c>
      <c r="AI83" s="67">
        <f t="shared" si="64"/>
        <v>10.3</v>
      </c>
      <c r="AK83" s="29" t="s">
        <v>35</v>
      </c>
      <c r="AL83" s="34" t="s">
        <v>81</v>
      </c>
      <c r="AM83" s="66">
        <f t="shared" si="75"/>
        <v>2.4</v>
      </c>
      <c r="AN83" s="66">
        <f t="shared" si="76"/>
        <v>2</v>
      </c>
      <c r="AO83" s="66">
        <f t="shared" si="77"/>
        <v>2</v>
      </c>
      <c r="AP83" s="66">
        <f t="shared" si="78"/>
        <v>2</v>
      </c>
      <c r="AQ83" s="66">
        <f t="shared" si="79"/>
        <v>6.1</v>
      </c>
      <c r="AR83" s="66">
        <f t="shared" si="80"/>
        <v>2.5</v>
      </c>
      <c r="AS83" s="66">
        <f t="shared" si="81"/>
        <v>2.2999999999999998</v>
      </c>
      <c r="AT83" s="66">
        <f t="shared" si="82"/>
        <v>4.5999999999999996</v>
      </c>
      <c r="AU83" s="67">
        <f t="shared" si="83"/>
        <v>2.5</v>
      </c>
      <c r="AW83" s="29" t="s">
        <v>35</v>
      </c>
      <c r="AX83" s="34" t="s">
        <v>81</v>
      </c>
      <c r="AY83" s="66">
        <f t="shared" si="84"/>
        <v>-9.4E-2</v>
      </c>
      <c r="AZ83" s="66">
        <f t="shared" si="65"/>
        <v>-0.54900000000000004</v>
      </c>
      <c r="BA83" s="66">
        <f t="shared" si="66"/>
        <v>-0.57899999999999996</v>
      </c>
      <c r="BB83" s="66">
        <f t="shared" si="67"/>
        <v>0.03</v>
      </c>
      <c r="BC83" s="66">
        <f t="shared" si="68"/>
        <v>0.59499999999999997</v>
      </c>
      <c r="BD83" s="66">
        <f t="shared" si="69"/>
        <v>-0.14000000000000001</v>
      </c>
      <c r="BE83" s="66">
        <f t="shared" si="70"/>
        <v>8.5000000000000006E-2</v>
      </c>
      <c r="BF83" s="66">
        <f t="shared" si="71"/>
        <v>-0.27900000000000003</v>
      </c>
      <c r="BG83" s="67">
        <f t="shared" si="72"/>
        <v>5.2999999999999999E-2</v>
      </c>
      <c r="BI83" s="29" t="s">
        <v>35</v>
      </c>
      <c r="BJ83" s="34" t="s">
        <v>81</v>
      </c>
      <c r="BK83" s="66">
        <f t="shared" si="85"/>
        <v>-2E-3</v>
      </c>
      <c r="BL83" s="66">
        <f t="shared" si="86"/>
        <v>-1.9E-2</v>
      </c>
      <c r="BM83" s="66">
        <f t="shared" si="87"/>
        <v>-2.3E-2</v>
      </c>
      <c r="BN83" s="66">
        <f t="shared" si="88"/>
        <v>7.0000000000000001E-3</v>
      </c>
      <c r="BO83" s="66">
        <f t="shared" si="89"/>
        <v>0.17699999999999999</v>
      </c>
      <c r="BP83" s="66">
        <f t="shared" si="90"/>
        <v>-1.6E-2</v>
      </c>
      <c r="BQ83" s="66">
        <f t="shared" si="91"/>
        <v>1.7999999999999999E-2</v>
      </c>
      <c r="BR83" s="66">
        <f t="shared" si="92"/>
        <v>-1.4850000000000001</v>
      </c>
      <c r="BS83" s="67">
        <f t="shared" si="93"/>
        <v>1.4E-2</v>
      </c>
      <c r="BU83" s="29" t="s">
        <v>35</v>
      </c>
      <c r="BV83" s="34" t="s">
        <v>81</v>
      </c>
      <c r="BW83" s="48">
        <f t="shared" si="94"/>
        <v>69224</v>
      </c>
      <c r="BX83" s="48">
        <f t="shared" si="95"/>
        <v>40135</v>
      </c>
      <c r="BY83" s="48">
        <f t="shared" si="96"/>
        <v>34502</v>
      </c>
      <c r="BZ83" s="48">
        <f t="shared" si="97"/>
        <v>5633</v>
      </c>
      <c r="CA83" s="48">
        <f t="shared" si="98"/>
        <v>13594</v>
      </c>
      <c r="CB83" s="48">
        <f t="shared" si="99"/>
        <v>15495</v>
      </c>
      <c r="CC83" s="48">
        <f t="shared" si="100"/>
        <v>7649</v>
      </c>
      <c r="CD83" s="48">
        <f t="shared" si="101"/>
        <v>754</v>
      </c>
      <c r="CE83" s="49">
        <f t="shared" si="102"/>
        <v>7092</v>
      </c>
    </row>
    <row r="84" spans="1:83" ht="16.5" customHeight="1">
      <c r="A84" s="29" t="s">
        <v>108</v>
      </c>
      <c r="B84" s="34" t="s">
        <v>82</v>
      </c>
      <c r="C84" s="40">
        <v>31788</v>
      </c>
      <c r="D84" s="40">
        <v>22556</v>
      </c>
      <c r="E84" s="40">
        <v>19295</v>
      </c>
      <c r="F84" s="40">
        <v>3261</v>
      </c>
      <c r="G84" s="40">
        <v>3891</v>
      </c>
      <c r="H84" s="40">
        <v>5341</v>
      </c>
      <c r="I84" s="40">
        <v>1723</v>
      </c>
      <c r="J84" s="40">
        <v>27</v>
      </c>
      <c r="K84" s="41">
        <v>3591</v>
      </c>
      <c r="M84" s="29" t="s">
        <v>108</v>
      </c>
      <c r="N84" s="34" t="s">
        <v>82</v>
      </c>
      <c r="O84" s="66">
        <f t="shared" si="48"/>
        <v>0.45500000000000002</v>
      </c>
      <c r="P84" s="66">
        <f t="shared" si="49"/>
        <v>0.47199999999999998</v>
      </c>
      <c r="Q84" s="66">
        <f t="shared" si="50"/>
        <v>0.27</v>
      </c>
      <c r="R84" s="66">
        <f t="shared" si="51"/>
        <v>1.6839999999999999</v>
      </c>
      <c r="S84" s="66">
        <f t="shared" si="52"/>
        <v>0.54300000000000004</v>
      </c>
      <c r="T84" s="66">
        <f t="shared" si="53"/>
        <v>0.31900000000000001</v>
      </c>
      <c r="U84" s="66">
        <f t="shared" si="54"/>
        <v>5.8000000000000003E-2</v>
      </c>
      <c r="V84" s="66">
        <f t="shared" si="55"/>
        <v>145.45500000000001</v>
      </c>
      <c r="W84" s="67">
        <f t="shared" si="56"/>
        <v>0</v>
      </c>
      <c r="Y84" s="29" t="s">
        <v>108</v>
      </c>
      <c r="Z84" s="34" t="s">
        <v>82</v>
      </c>
      <c r="AA84" s="66">
        <f t="shared" si="74"/>
        <v>100</v>
      </c>
      <c r="AB84" s="66">
        <f t="shared" si="57"/>
        <v>71</v>
      </c>
      <c r="AC84" s="66">
        <f t="shared" si="58"/>
        <v>60.7</v>
      </c>
      <c r="AD84" s="66">
        <f t="shared" si="59"/>
        <v>10.3</v>
      </c>
      <c r="AE84" s="66">
        <f t="shared" si="60"/>
        <v>12.2</v>
      </c>
      <c r="AF84" s="66">
        <f t="shared" si="61"/>
        <v>16.8</v>
      </c>
      <c r="AG84" s="66">
        <f t="shared" si="62"/>
        <v>5.4</v>
      </c>
      <c r="AH84" s="66">
        <f t="shared" si="63"/>
        <v>0.1</v>
      </c>
      <c r="AI84" s="67">
        <f t="shared" si="64"/>
        <v>11.3</v>
      </c>
      <c r="AK84" s="29" t="s">
        <v>108</v>
      </c>
      <c r="AL84" s="34" t="s">
        <v>82</v>
      </c>
      <c r="AM84" s="66">
        <f t="shared" si="75"/>
        <v>1.1000000000000001</v>
      </c>
      <c r="AN84" s="66">
        <f t="shared" si="76"/>
        <v>1.1000000000000001</v>
      </c>
      <c r="AO84" s="66">
        <f t="shared" si="77"/>
        <v>1.1000000000000001</v>
      </c>
      <c r="AP84" s="66">
        <f t="shared" si="78"/>
        <v>1.1000000000000001</v>
      </c>
      <c r="AQ84" s="66">
        <f t="shared" si="79"/>
        <v>1.7</v>
      </c>
      <c r="AR84" s="66">
        <f t="shared" si="80"/>
        <v>0.9</v>
      </c>
      <c r="AS84" s="66">
        <f t="shared" si="81"/>
        <v>0.5</v>
      </c>
      <c r="AT84" s="66">
        <f t="shared" si="82"/>
        <v>0.2</v>
      </c>
      <c r="AU84" s="67">
        <f t="shared" si="83"/>
        <v>1.3</v>
      </c>
      <c r="AW84" s="29" t="s">
        <v>108</v>
      </c>
      <c r="AX84" s="34" t="s">
        <v>82</v>
      </c>
      <c r="AY84" s="66">
        <f t="shared" si="84"/>
        <v>0.45500000000000002</v>
      </c>
      <c r="AZ84" s="66">
        <f t="shared" si="65"/>
        <v>0.33500000000000002</v>
      </c>
      <c r="BA84" s="66">
        <f t="shared" si="66"/>
        <v>0.16400000000000001</v>
      </c>
      <c r="BB84" s="66">
        <f t="shared" si="67"/>
        <v>0.17100000000000001</v>
      </c>
      <c r="BC84" s="66">
        <f t="shared" si="68"/>
        <v>6.6000000000000003E-2</v>
      </c>
      <c r="BD84" s="66">
        <f t="shared" si="69"/>
        <v>5.3999999999999999E-2</v>
      </c>
      <c r="BE84" s="66">
        <f t="shared" si="70"/>
        <v>3.0000000000000001E-3</v>
      </c>
      <c r="BF84" s="66">
        <f t="shared" si="71"/>
        <v>5.0999999999999997E-2</v>
      </c>
      <c r="BG84" s="67">
        <f t="shared" si="72"/>
        <v>0</v>
      </c>
      <c r="BI84" s="29" t="s">
        <v>108</v>
      </c>
      <c r="BJ84" s="34" t="s">
        <v>82</v>
      </c>
      <c r="BK84" s="66">
        <f t="shared" si="85"/>
        <v>5.0000000000000001E-3</v>
      </c>
      <c r="BL84" s="66">
        <f t="shared" si="86"/>
        <v>5.0000000000000001E-3</v>
      </c>
      <c r="BM84" s="66">
        <f t="shared" si="87"/>
        <v>3.0000000000000001E-3</v>
      </c>
      <c r="BN84" s="66">
        <f t="shared" si="88"/>
        <v>1.9E-2</v>
      </c>
      <c r="BO84" s="66">
        <f t="shared" si="89"/>
        <v>8.9999999999999993E-3</v>
      </c>
      <c r="BP84" s="66">
        <f t="shared" si="90"/>
        <v>3.0000000000000001E-3</v>
      </c>
      <c r="BQ84" s="66">
        <f t="shared" si="91"/>
        <v>0</v>
      </c>
      <c r="BR84" s="66">
        <f t="shared" si="92"/>
        <v>0.123</v>
      </c>
      <c r="BS84" s="67">
        <f t="shared" si="93"/>
        <v>0</v>
      </c>
      <c r="BU84" s="29" t="s">
        <v>108</v>
      </c>
      <c r="BV84" s="34" t="s">
        <v>82</v>
      </c>
      <c r="BW84" s="48">
        <f t="shared" si="94"/>
        <v>31644</v>
      </c>
      <c r="BX84" s="48">
        <f t="shared" si="95"/>
        <v>22450</v>
      </c>
      <c r="BY84" s="48">
        <f t="shared" si="96"/>
        <v>19243</v>
      </c>
      <c r="BZ84" s="48">
        <f t="shared" si="97"/>
        <v>3207</v>
      </c>
      <c r="CA84" s="48">
        <f t="shared" si="98"/>
        <v>3870</v>
      </c>
      <c r="CB84" s="48">
        <f t="shared" si="99"/>
        <v>5324</v>
      </c>
      <c r="CC84" s="48">
        <f t="shared" si="100"/>
        <v>1722</v>
      </c>
      <c r="CD84" s="48">
        <f t="shared" si="101"/>
        <v>11</v>
      </c>
      <c r="CE84" s="49">
        <f t="shared" si="102"/>
        <v>3591</v>
      </c>
    </row>
    <row r="85" spans="1:83" ht="16.5" customHeight="1">
      <c r="A85" s="29" t="s">
        <v>109</v>
      </c>
      <c r="B85" s="34" t="s">
        <v>83</v>
      </c>
      <c r="C85" s="40">
        <v>38445</v>
      </c>
      <c r="D85" s="40">
        <v>28074</v>
      </c>
      <c r="E85" s="40">
        <v>24123</v>
      </c>
      <c r="F85" s="40">
        <v>3951</v>
      </c>
      <c r="G85" s="40">
        <v>1690</v>
      </c>
      <c r="H85" s="40">
        <v>8681</v>
      </c>
      <c r="I85" s="40">
        <v>3306</v>
      </c>
      <c r="J85" s="40">
        <v>1576</v>
      </c>
      <c r="K85" s="41">
        <v>3799</v>
      </c>
      <c r="M85" s="29" t="s">
        <v>109</v>
      </c>
      <c r="N85" s="34" t="s">
        <v>83</v>
      </c>
      <c r="O85" s="66">
        <f t="shared" si="48"/>
        <v>4.8090000000000002</v>
      </c>
      <c r="P85" s="66">
        <f t="shared" si="49"/>
        <v>3.8969999999999998</v>
      </c>
      <c r="Q85" s="66">
        <f t="shared" si="50"/>
        <v>3.706</v>
      </c>
      <c r="R85" s="66">
        <f t="shared" si="51"/>
        <v>5.08</v>
      </c>
      <c r="S85" s="66">
        <f t="shared" si="52"/>
        <v>-3.2629999999999999</v>
      </c>
      <c r="T85" s="66">
        <f t="shared" si="53"/>
        <v>9.7059999999999995</v>
      </c>
      <c r="U85" s="66">
        <f t="shared" si="54"/>
        <v>-4.6440000000000001</v>
      </c>
      <c r="V85" s="66">
        <f t="shared" si="55"/>
        <v>110.414</v>
      </c>
      <c r="W85" s="67">
        <f t="shared" si="56"/>
        <v>2.7589999999999999</v>
      </c>
      <c r="Y85" s="29" t="s">
        <v>109</v>
      </c>
      <c r="Z85" s="34" t="s">
        <v>83</v>
      </c>
      <c r="AA85" s="66">
        <f t="shared" si="74"/>
        <v>100</v>
      </c>
      <c r="AB85" s="66">
        <f t="shared" si="57"/>
        <v>73</v>
      </c>
      <c r="AC85" s="66">
        <f t="shared" si="58"/>
        <v>62.7</v>
      </c>
      <c r="AD85" s="66">
        <f t="shared" si="59"/>
        <v>10.3</v>
      </c>
      <c r="AE85" s="66">
        <f t="shared" si="60"/>
        <v>4.4000000000000004</v>
      </c>
      <c r="AF85" s="66">
        <f t="shared" si="61"/>
        <v>22.6</v>
      </c>
      <c r="AG85" s="66">
        <f t="shared" si="62"/>
        <v>8.6</v>
      </c>
      <c r="AH85" s="66">
        <f t="shared" si="63"/>
        <v>4.0999999999999996</v>
      </c>
      <c r="AI85" s="67">
        <f t="shared" si="64"/>
        <v>9.9</v>
      </c>
      <c r="AK85" s="29" t="s">
        <v>109</v>
      </c>
      <c r="AL85" s="34" t="s">
        <v>83</v>
      </c>
      <c r="AM85" s="66">
        <f t="shared" si="75"/>
        <v>1.3</v>
      </c>
      <c r="AN85" s="66">
        <f t="shared" si="76"/>
        <v>1.4</v>
      </c>
      <c r="AO85" s="66">
        <f t="shared" si="77"/>
        <v>1.4</v>
      </c>
      <c r="AP85" s="66">
        <f t="shared" si="78"/>
        <v>1.4</v>
      </c>
      <c r="AQ85" s="66">
        <f t="shared" si="79"/>
        <v>0.7</v>
      </c>
      <c r="AR85" s="66">
        <f t="shared" si="80"/>
        <v>1.4</v>
      </c>
      <c r="AS85" s="66">
        <f t="shared" si="81"/>
        <v>1</v>
      </c>
      <c r="AT85" s="66">
        <f t="shared" si="82"/>
        <v>12.8</v>
      </c>
      <c r="AU85" s="67">
        <f t="shared" si="83"/>
        <v>1.3</v>
      </c>
      <c r="AW85" s="29" t="s">
        <v>109</v>
      </c>
      <c r="AX85" s="34" t="s">
        <v>83</v>
      </c>
      <c r="AY85" s="66">
        <f t="shared" si="84"/>
        <v>4.8090000000000002</v>
      </c>
      <c r="AZ85" s="66">
        <f t="shared" si="65"/>
        <v>2.871</v>
      </c>
      <c r="BA85" s="66">
        <f t="shared" si="66"/>
        <v>2.35</v>
      </c>
      <c r="BB85" s="66">
        <f t="shared" si="67"/>
        <v>0.52100000000000002</v>
      </c>
      <c r="BC85" s="66">
        <f t="shared" si="68"/>
        <v>-0.155</v>
      </c>
      <c r="BD85" s="66">
        <f t="shared" si="69"/>
        <v>2.0939999999999999</v>
      </c>
      <c r="BE85" s="66">
        <f t="shared" si="70"/>
        <v>-0.439</v>
      </c>
      <c r="BF85" s="66">
        <f t="shared" si="71"/>
        <v>2.2549999999999999</v>
      </c>
      <c r="BG85" s="67">
        <f t="shared" si="72"/>
        <v>0.27800000000000002</v>
      </c>
      <c r="BI85" s="29" t="s">
        <v>109</v>
      </c>
      <c r="BJ85" s="34" t="s">
        <v>83</v>
      </c>
      <c r="BK85" s="66">
        <f t="shared" si="85"/>
        <v>6.2E-2</v>
      </c>
      <c r="BL85" s="66">
        <f t="shared" si="86"/>
        <v>5.2999999999999999E-2</v>
      </c>
      <c r="BM85" s="66">
        <f t="shared" si="87"/>
        <v>0.05</v>
      </c>
      <c r="BN85" s="66">
        <f t="shared" si="88"/>
        <v>6.7000000000000004E-2</v>
      </c>
      <c r="BO85" s="66">
        <f t="shared" si="89"/>
        <v>-2.5000000000000001E-2</v>
      </c>
      <c r="BP85" s="66">
        <f t="shared" si="90"/>
        <v>0.124</v>
      </c>
      <c r="BQ85" s="66">
        <f t="shared" si="91"/>
        <v>-4.8000000000000001E-2</v>
      </c>
      <c r="BR85" s="66">
        <f t="shared" si="92"/>
        <v>6.3630000000000004</v>
      </c>
      <c r="BS85" s="67">
        <f t="shared" si="93"/>
        <v>3.6999999999999998E-2</v>
      </c>
      <c r="BU85" s="29" t="s">
        <v>109</v>
      </c>
      <c r="BV85" s="34" t="s">
        <v>83</v>
      </c>
      <c r="BW85" s="48">
        <f t="shared" si="94"/>
        <v>36681</v>
      </c>
      <c r="BX85" s="48">
        <f t="shared" si="95"/>
        <v>27021</v>
      </c>
      <c r="BY85" s="48">
        <f t="shared" si="96"/>
        <v>23261</v>
      </c>
      <c r="BZ85" s="48">
        <f t="shared" si="97"/>
        <v>3760</v>
      </c>
      <c r="CA85" s="48">
        <f t="shared" si="98"/>
        <v>1747</v>
      </c>
      <c r="CB85" s="48">
        <f t="shared" si="99"/>
        <v>7913</v>
      </c>
      <c r="CC85" s="48">
        <f t="shared" si="100"/>
        <v>3467</v>
      </c>
      <c r="CD85" s="48">
        <f t="shared" si="101"/>
        <v>749</v>
      </c>
      <c r="CE85" s="49">
        <f t="shared" si="102"/>
        <v>3697</v>
      </c>
    </row>
    <row r="86" spans="1:83" ht="16.5" customHeight="1">
      <c r="A86" s="29" t="s">
        <v>110</v>
      </c>
      <c r="B86" s="34" t="s">
        <v>84</v>
      </c>
      <c r="C86" s="40">
        <v>69084</v>
      </c>
      <c r="D86" s="40">
        <v>54538</v>
      </c>
      <c r="E86" s="40">
        <v>46787</v>
      </c>
      <c r="F86" s="40">
        <v>7751</v>
      </c>
      <c r="G86" s="40">
        <v>3415</v>
      </c>
      <c r="H86" s="40">
        <v>11131</v>
      </c>
      <c r="I86" s="40">
        <v>7492</v>
      </c>
      <c r="J86" s="40">
        <v>-2452</v>
      </c>
      <c r="K86" s="41">
        <v>6091</v>
      </c>
      <c r="M86" s="29" t="s">
        <v>110</v>
      </c>
      <c r="N86" s="34" t="s">
        <v>84</v>
      </c>
      <c r="O86" s="66">
        <f t="shared" si="48"/>
        <v>-1.619</v>
      </c>
      <c r="P86" s="66">
        <f t="shared" si="49"/>
        <v>-1.5129999999999999</v>
      </c>
      <c r="Q86" s="66">
        <f t="shared" si="50"/>
        <v>-1.712</v>
      </c>
      <c r="R86" s="66">
        <f t="shared" si="51"/>
        <v>-0.29599999999999999</v>
      </c>
      <c r="S86" s="66">
        <f t="shared" si="52"/>
        <v>-8.1989999999999998</v>
      </c>
      <c r="T86" s="66">
        <f t="shared" si="53"/>
        <v>5.3999999999999999E-2</v>
      </c>
      <c r="U86" s="66">
        <f t="shared" si="54"/>
        <v>-2.8650000000000002</v>
      </c>
      <c r="V86" s="66">
        <f t="shared" si="55"/>
        <v>9.7530000000000001</v>
      </c>
      <c r="W86" s="67">
        <f t="shared" si="56"/>
        <v>-0.62</v>
      </c>
      <c r="Y86" s="29" t="s">
        <v>110</v>
      </c>
      <c r="Z86" s="34" t="s">
        <v>84</v>
      </c>
      <c r="AA86" s="66">
        <f t="shared" si="74"/>
        <v>100</v>
      </c>
      <c r="AB86" s="66">
        <f t="shared" si="57"/>
        <v>78.900000000000006</v>
      </c>
      <c r="AC86" s="66">
        <f t="shared" si="58"/>
        <v>67.7</v>
      </c>
      <c r="AD86" s="66">
        <f t="shared" si="59"/>
        <v>11.2</v>
      </c>
      <c r="AE86" s="66">
        <f t="shared" si="60"/>
        <v>4.9000000000000004</v>
      </c>
      <c r="AF86" s="66">
        <f t="shared" si="61"/>
        <v>16.100000000000001</v>
      </c>
      <c r="AG86" s="66">
        <f t="shared" si="62"/>
        <v>10.8</v>
      </c>
      <c r="AH86" s="66">
        <f t="shared" si="63"/>
        <v>-3.5</v>
      </c>
      <c r="AI86" s="67">
        <f t="shared" si="64"/>
        <v>8.8000000000000007</v>
      </c>
      <c r="AK86" s="29" t="s">
        <v>110</v>
      </c>
      <c r="AL86" s="34" t="s">
        <v>84</v>
      </c>
      <c r="AM86" s="66">
        <f t="shared" si="75"/>
        <v>2.4</v>
      </c>
      <c r="AN86" s="66">
        <f t="shared" si="76"/>
        <v>2.7</v>
      </c>
      <c r="AO86" s="66">
        <f t="shared" si="77"/>
        <v>2.7</v>
      </c>
      <c r="AP86" s="66">
        <f t="shared" si="78"/>
        <v>2.7</v>
      </c>
      <c r="AQ86" s="66">
        <f t="shared" si="79"/>
        <v>1.5</v>
      </c>
      <c r="AR86" s="66">
        <f t="shared" si="80"/>
        <v>1.8</v>
      </c>
      <c r="AS86" s="66">
        <f t="shared" si="81"/>
        <v>2.2000000000000002</v>
      </c>
      <c r="AT86" s="66">
        <f t="shared" si="82"/>
        <v>-19.899999999999999</v>
      </c>
      <c r="AU86" s="67">
        <f t="shared" si="83"/>
        <v>2.2000000000000002</v>
      </c>
      <c r="AW86" s="29" t="s">
        <v>110</v>
      </c>
      <c r="AX86" s="34" t="s">
        <v>84</v>
      </c>
      <c r="AY86" s="66">
        <f t="shared" si="84"/>
        <v>-1.619</v>
      </c>
      <c r="AZ86" s="66">
        <f t="shared" si="65"/>
        <v>-1.1930000000000001</v>
      </c>
      <c r="BA86" s="66">
        <f t="shared" si="66"/>
        <v>-1.161</v>
      </c>
      <c r="BB86" s="66">
        <f t="shared" si="67"/>
        <v>-3.3000000000000002E-2</v>
      </c>
      <c r="BC86" s="66">
        <f t="shared" si="68"/>
        <v>-0.434</v>
      </c>
      <c r="BD86" s="66">
        <f t="shared" si="69"/>
        <v>8.9999999999999993E-3</v>
      </c>
      <c r="BE86" s="66">
        <f t="shared" si="70"/>
        <v>-0.315</v>
      </c>
      <c r="BF86" s="66">
        <f t="shared" si="71"/>
        <v>0.377</v>
      </c>
      <c r="BG86" s="67">
        <f t="shared" si="72"/>
        <v>-5.3999999999999999E-2</v>
      </c>
      <c r="BI86" s="29" t="s">
        <v>110</v>
      </c>
      <c r="BJ86" s="34" t="s">
        <v>84</v>
      </c>
      <c r="BK86" s="66">
        <f t="shared" si="85"/>
        <v>-0.04</v>
      </c>
      <c r="BL86" s="66">
        <f t="shared" si="86"/>
        <v>-4.2000000000000003E-2</v>
      </c>
      <c r="BM86" s="66">
        <f t="shared" si="87"/>
        <v>-4.8000000000000001E-2</v>
      </c>
      <c r="BN86" s="66">
        <f t="shared" si="88"/>
        <v>-8.0000000000000002E-3</v>
      </c>
      <c r="BO86" s="66">
        <f t="shared" si="89"/>
        <v>-0.13100000000000001</v>
      </c>
      <c r="BP86" s="66">
        <f t="shared" si="90"/>
        <v>1E-3</v>
      </c>
      <c r="BQ86" s="66">
        <f t="shared" si="91"/>
        <v>-6.6000000000000003E-2</v>
      </c>
      <c r="BR86" s="66">
        <f t="shared" si="92"/>
        <v>2.0390000000000001</v>
      </c>
      <c r="BS86" s="67">
        <f t="shared" si="93"/>
        <v>-1.4E-2</v>
      </c>
      <c r="BU86" s="29" t="s">
        <v>110</v>
      </c>
      <c r="BV86" s="34" t="s">
        <v>84</v>
      </c>
      <c r="BW86" s="48">
        <f t="shared" si="94"/>
        <v>70221</v>
      </c>
      <c r="BX86" s="48">
        <f t="shared" si="95"/>
        <v>55376</v>
      </c>
      <c r="BY86" s="48">
        <f t="shared" si="96"/>
        <v>47602</v>
      </c>
      <c r="BZ86" s="48">
        <f t="shared" si="97"/>
        <v>7774</v>
      </c>
      <c r="CA86" s="48">
        <f t="shared" si="98"/>
        <v>3720</v>
      </c>
      <c r="CB86" s="48">
        <f t="shared" si="99"/>
        <v>11125</v>
      </c>
      <c r="CC86" s="48">
        <f t="shared" si="100"/>
        <v>7713</v>
      </c>
      <c r="CD86" s="48">
        <f t="shared" si="101"/>
        <v>-2717</v>
      </c>
      <c r="CE86" s="49">
        <f t="shared" si="102"/>
        <v>6129</v>
      </c>
    </row>
    <row r="87" spans="1:83" ht="16.5" customHeight="1">
      <c r="A87" s="31" t="s">
        <v>111</v>
      </c>
      <c r="B87" s="33" t="s">
        <v>85</v>
      </c>
      <c r="C87" s="42">
        <v>33536</v>
      </c>
      <c r="D87" s="42">
        <v>25102</v>
      </c>
      <c r="E87" s="42">
        <v>21494</v>
      </c>
      <c r="F87" s="42">
        <v>3608</v>
      </c>
      <c r="G87" s="42">
        <v>1514</v>
      </c>
      <c r="H87" s="42">
        <v>6920</v>
      </c>
      <c r="I87" s="42">
        <v>3368</v>
      </c>
      <c r="J87" s="42">
        <v>58</v>
      </c>
      <c r="K87" s="43">
        <v>3494</v>
      </c>
      <c r="M87" s="31" t="s">
        <v>111</v>
      </c>
      <c r="N87" s="33" t="s">
        <v>85</v>
      </c>
      <c r="O87" s="68">
        <f t="shared" si="48"/>
        <v>3.2290000000000001</v>
      </c>
      <c r="P87" s="68">
        <f t="shared" si="49"/>
        <v>3.008</v>
      </c>
      <c r="Q87" s="68">
        <f t="shared" si="50"/>
        <v>2.8519999999999999</v>
      </c>
      <c r="R87" s="68">
        <f t="shared" si="51"/>
        <v>3.9470000000000001</v>
      </c>
      <c r="S87" s="68">
        <f t="shared" si="52"/>
        <v>-3.5049999999999999</v>
      </c>
      <c r="T87" s="68">
        <f t="shared" si="53"/>
        <v>5.665</v>
      </c>
      <c r="U87" s="68">
        <f t="shared" si="54"/>
        <v>4.726</v>
      </c>
      <c r="V87" s="68">
        <f t="shared" si="55"/>
        <v>-6.452</v>
      </c>
      <c r="W87" s="69">
        <f t="shared" si="56"/>
        <v>6.8170000000000002</v>
      </c>
      <c r="Y87" s="31" t="s">
        <v>111</v>
      </c>
      <c r="Z87" s="33" t="s">
        <v>85</v>
      </c>
      <c r="AA87" s="68">
        <f t="shared" si="74"/>
        <v>100</v>
      </c>
      <c r="AB87" s="68">
        <f t="shared" si="57"/>
        <v>74.900000000000006</v>
      </c>
      <c r="AC87" s="68">
        <f t="shared" si="58"/>
        <v>64.099999999999994</v>
      </c>
      <c r="AD87" s="68">
        <f t="shared" si="59"/>
        <v>10.8</v>
      </c>
      <c r="AE87" s="68">
        <f t="shared" si="60"/>
        <v>4.5</v>
      </c>
      <c r="AF87" s="68">
        <f t="shared" si="61"/>
        <v>20.6</v>
      </c>
      <c r="AG87" s="68">
        <f t="shared" si="62"/>
        <v>10</v>
      </c>
      <c r="AH87" s="68">
        <f t="shared" si="63"/>
        <v>0.2</v>
      </c>
      <c r="AI87" s="69">
        <f t="shared" si="64"/>
        <v>10.4</v>
      </c>
      <c r="AK87" s="31" t="s">
        <v>111</v>
      </c>
      <c r="AL87" s="33" t="s">
        <v>85</v>
      </c>
      <c r="AM87" s="68">
        <f t="shared" si="75"/>
        <v>1.2</v>
      </c>
      <c r="AN87" s="68">
        <f t="shared" si="76"/>
        <v>1.3</v>
      </c>
      <c r="AO87" s="68">
        <f t="shared" si="77"/>
        <v>1.3</v>
      </c>
      <c r="AP87" s="68">
        <f t="shared" si="78"/>
        <v>1.2</v>
      </c>
      <c r="AQ87" s="68">
        <f t="shared" si="79"/>
        <v>0.7</v>
      </c>
      <c r="AR87" s="68">
        <f t="shared" si="80"/>
        <v>1.1000000000000001</v>
      </c>
      <c r="AS87" s="68">
        <f t="shared" si="81"/>
        <v>1</v>
      </c>
      <c r="AT87" s="68">
        <f t="shared" si="82"/>
        <v>0.5</v>
      </c>
      <c r="AU87" s="69">
        <f t="shared" si="83"/>
        <v>1.2</v>
      </c>
      <c r="AW87" s="31" t="s">
        <v>111</v>
      </c>
      <c r="AX87" s="33" t="s">
        <v>85</v>
      </c>
      <c r="AY87" s="68">
        <f t="shared" si="84"/>
        <v>3.2290000000000001</v>
      </c>
      <c r="AZ87" s="68">
        <f t="shared" si="65"/>
        <v>2.2559999999999998</v>
      </c>
      <c r="BA87" s="68">
        <f t="shared" si="66"/>
        <v>1.835</v>
      </c>
      <c r="BB87" s="68">
        <f t="shared" si="67"/>
        <v>0.42199999999999999</v>
      </c>
      <c r="BC87" s="68">
        <f t="shared" si="68"/>
        <v>-0.16900000000000001</v>
      </c>
      <c r="BD87" s="68">
        <f t="shared" si="69"/>
        <v>1.1419999999999999</v>
      </c>
      <c r="BE87" s="68">
        <f t="shared" si="70"/>
        <v>0.46800000000000003</v>
      </c>
      <c r="BF87" s="68">
        <f t="shared" si="71"/>
        <v>-1.2E-2</v>
      </c>
      <c r="BG87" s="69">
        <f t="shared" si="72"/>
        <v>0.68600000000000005</v>
      </c>
      <c r="BI87" s="31" t="s">
        <v>111</v>
      </c>
      <c r="BJ87" s="33" t="s">
        <v>85</v>
      </c>
      <c r="BK87" s="68">
        <f t="shared" si="85"/>
        <v>3.6999999999999998E-2</v>
      </c>
      <c r="BL87" s="68">
        <f t="shared" si="86"/>
        <v>3.6999999999999998E-2</v>
      </c>
      <c r="BM87" s="68">
        <f t="shared" si="87"/>
        <v>3.5000000000000003E-2</v>
      </c>
      <c r="BN87" s="68">
        <f t="shared" si="88"/>
        <v>4.8000000000000001E-2</v>
      </c>
      <c r="BO87" s="68">
        <f t="shared" si="89"/>
        <v>-2.4E-2</v>
      </c>
      <c r="BP87" s="68">
        <f t="shared" si="90"/>
        <v>0.06</v>
      </c>
      <c r="BQ87" s="68">
        <f t="shared" si="91"/>
        <v>4.5999999999999999E-2</v>
      </c>
      <c r="BR87" s="68">
        <f t="shared" si="92"/>
        <v>-3.1E-2</v>
      </c>
      <c r="BS87" s="69">
        <f t="shared" si="93"/>
        <v>8.1000000000000003E-2</v>
      </c>
      <c r="BU87" s="31" t="s">
        <v>111</v>
      </c>
      <c r="BV87" s="33" t="s">
        <v>85</v>
      </c>
      <c r="BW87" s="50">
        <f t="shared" si="94"/>
        <v>32487</v>
      </c>
      <c r="BX87" s="50">
        <f t="shared" si="95"/>
        <v>24369</v>
      </c>
      <c r="BY87" s="50">
        <f t="shared" si="96"/>
        <v>20898</v>
      </c>
      <c r="BZ87" s="50">
        <f t="shared" si="97"/>
        <v>3471</v>
      </c>
      <c r="CA87" s="50">
        <f t="shared" si="98"/>
        <v>1569</v>
      </c>
      <c r="CB87" s="50">
        <f t="shared" si="99"/>
        <v>6549</v>
      </c>
      <c r="CC87" s="50">
        <f t="shared" si="100"/>
        <v>3216</v>
      </c>
      <c r="CD87" s="50">
        <f t="shared" si="101"/>
        <v>62</v>
      </c>
      <c r="CE87" s="51">
        <f t="shared" si="102"/>
        <v>3271</v>
      </c>
    </row>
    <row r="88" spans="1:83" ht="16.5" customHeight="1">
      <c r="A88" s="29" t="s">
        <v>112</v>
      </c>
      <c r="B88" s="34" t="s">
        <v>86</v>
      </c>
      <c r="C88" s="40">
        <v>74016</v>
      </c>
      <c r="D88" s="40">
        <v>56679</v>
      </c>
      <c r="E88" s="40">
        <v>48526</v>
      </c>
      <c r="F88" s="40">
        <v>8153</v>
      </c>
      <c r="G88" s="40">
        <v>3367</v>
      </c>
      <c r="H88" s="40">
        <v>13970</v>
      </c>
      <c r="I88" s="40">
        <v>7590</v>
      </c>
      <c r="J88" s="40">
        <v>742</v>
      </c>
      <c r="K88" s="41">
        <v>5638</v>
      </c>
      <c r="M88" s="29" t="s">
        <v>112</v>
      </c>
      <c r="N88" s="34" t="s">
        <v>86</v>
      </c>
      <c r="O88" s="66">
        <f t="shared" si="48"/>
        <v>-0.27100000000000002</v>
      </c>
      <c r="P88" s="66">
        <f t="shared" si="49"/>
        <v>0.92800000000000005</v>
      </c>
      <c r="Q88" s="66">
        <f t="shared" si="50"/>
        <v>0.745</v>
      </c>
      <c r="R88" s="66">
        <f t="shared" si="51"/>
        <v>2.0270000000000001</v>
      </c>
      <c r="S88" s="66">
        <f t="shared" si="52"/>
        <v>-13.776999999999999</v>
      </c>
      <c r="T88" s="66">
        <f t="shared" si="53"/>
        <v>-1.3</v>
      </c>
      <c r="U88" s="66">
        <f t="shared" si="54"/>
        <v>1.4430000000000001</v>
      </c>
      <c r="V88" s="66">
        <f t="shared" si="55"/>
        <v>-49.037999999999997</v>
      </c>
      <c r="W88" s="67">
        <f t="shared" si="56"/>
        <v>8.09</v>
      </c>
      <c r="Y88" s="29" t="s">
        <v>112</v>
      </c>
      <c r="Z88" s="34" t="s">
        <v>86</v>
      </c>
      <c r="AA88" s="66">
        <f t="shared" si="74"/>
        <v>100</v>
      </c>
      <c r="AB88" s="66">
        <f t="shared" si="57"/>
        <v>76.599999999999994</v>
      </c>
      <c r="AC88" s="66">
        <f t="shared" si="58"/>
        <v>65.599999999999994</v>
      </c>
      <c r="AD88" s="66">
        <f t="shared" si="59"/>
        <v>11</v>
      </c>
      <c r="AE88" s="66">
        <f t="shared" si="60"/>
        <v>4.5</v>
      </c>
      <c r="AF88" s="66">
        <f t="shared" si="61"/>
        <v>18.899999999999999</v>
      </c>
      <c r="AG88" s="66">
        <f t="shared" si="62"/>
        <v>10.3</v>
      </c>
      <c r="AH88" s="66">
        <f t="shared" si="63"/>
        <v>1</v>
      </c>
      <c r="AI88" s="67">
        <f t="shared" si="64"/>
        <v>7.6</v>
      </c>
      <c r="AK88" s="29" t="s">
        <v>112</v>
      </c>
      <c r="AL88" s="34" t="s">
        <v>86</v>
      </c>
      <c r="AM88" s="66">
        <f t="shared" si="75"/>
        <v>2.6</v>
      </c>
      <c r="AN88" s="66">
        <f t="shared" si="76"/>
        <v>2.8</v>
      </c>
      <c r="AO88" s="66">
        <f t="shared" si="77"/>
        <v>2.8</v>
      </c>
      <c r="AP88" s="66">
        <f t="shared" si="78"/>
        <v>2.8</v>
      </c>
      <c r="AQ88" s="66">
        <f t="shared" si="79"/>
        <v>1.5</v>
      </c>
      <c r="AR88" s="66">
        <f t="shared" si="80"/>
        <v>2.2000000000000002</v>
      </c>
      <c r="AS88" s="66">
        <f t="shared" si="81"/>
        <v>2.2999999999999998</v>
      </c>
      <c r="AT88" s="66">
        <f t="shared" si="82"/>
        <v>6</v>
      </c>
      <c r="AU88" s="67">
        <f t="shared" si="83"/>
        <v>2</v>
      </c>
      <c r="AW88" s="29" t="s">
        <v>112</v>
      </c>
      <c r="AX88" s="34" t="s">
        <v>86</v>
      </c>
      <c r="AY88" s="66">
        <f t="shared" si="84"/>
        <v>-0.27100000000000002</v>
      </c>
      <c r="AZ88" s="66">
        <f t="shared" si="65"/>
        <v>0.70199999999999996</v>
      </c>
      <c r="BA88" s="66">
        <f t="shared" si="66"/>
        <v>0.48399999999999999</v>
      </c>
      <c r="BB88" s="66">
        <f t="shared" si="67"/>
        <v>0.218</v>
      </c>
      <c r="BC88" s="66">
        <f t="shared" si="68"/>
        <v>-0.72499999999999998</v>
      </c>
      <c r="BD88" s="66">
        <f t="shared" si="69"/>
        <v>-0.248</v>
      </c>
      <c r="BE88" s="66">
        <f t="shared" si="70"/>
        <v>0.14599999999999999</v>
      </c>
      <c r="BF88" s="66">
        <f t="shared" si="71"/>
        <v>-0.96199999999999997</v>
      </c>
      <c r="BG88" s="67">
        <f t="shared" si="72"/>
        <v>0.56899999999999995</v>
      </c>
      <c r="BI88" s="29" t="s">
        <v>112</v>
      </c>
      <c r="BJ88" s="34" t="s">
        <v>86</v>
      </c>
      <c r="BK88" s="66">
        <f t="shared" si="85"/>
        <v>-7.0000000000000001E-3</v>
      </c>
      <c r="BL88" s="66">
        <f t="shared" si="86"/>
        <v>2.5999999999999999E-2</v>
      </c>
      <c r="BM88" s="66">
        <f t="shared" si="87"/>
        <v>2.1000000000000001E-2</v>
      </c>
      <c r="BN88" s="66">
        <f t="shared" si="88"/>
        <v>5.7000000000000002E-2</v>
      </c>
      <c r="BO88" s="66">
        <f t="shared" si="89"/>
        <v>-0.23100000000000001</v>
      </c>
      <c r="BP88" s="66">
        <f t="shared" si="90"/>
        <v>-0.03</v>
      </c>
      <c r="BQ88" s="66">
        <f t="shared" si="91"/>
        <v>3.2000000000000001E-2</v>
      </c>
      <c r="BR88" s="66">
        <f t="shared" si="92"/>
        <v>-5.4939999999999998</v>
      </c>
      <c r="BS88" s="67">
        <f t="shared" si="93"/>
        <v>0.154</v>
      </c>
      <c r="BU88" s="29" t="s">
        <v>112</v>
      </c>
      <c r="BV88" s="34" t="s">
        <v>86</v>
      </c>
      <c r="BW88" s="48">
        <f t="shared" si="94"/>
        <v>74217</v>
      </c>
      <c r="BX88" s="48">
        <f t="shared" si="95"/>
        <v>56158</v>
      </c>
      <c r="BY88" s="48">
        <f t="shared" si="96"/>
        <v>48167</v>
      </c>
      <c r="BZ88" s="48">
        <f t="shared" si="97"/>
        <v>7991</v>
      </c>
      <c r="CA88" s="48">
        <f t="shared" si="98"/>
        <v>3905</v>
      </c>
      <c r="CB88" s="48">
        <f t="shared" si="99"/>
        <v>14154</v>
      </c>
      <c r="CC88" s="48">
        <f t="shared" si="100"/>
        <v>7482</v>
      </c>
      <c r="CD88" s="48">
        <f t="shared" si="101"/>
        <v>1456</v>
      </c>
      <c r="CE88" s="49">
        <f t="shared" si="102"/>
        <v>5216</v>
      </c>
    </row>
    <row r="89" spans="1:83" ht="16.5" customHeight="1">
      <c r="A89" s="29" t="s">
        <v>113</v>
      </c>
      <c r="B89" s="34" t="s">
        <v>87</v>
      </c>
      <c r="C89" s="40">
        <v>1830</v>
      </c>
      <c r="D89" s="40">
        <v>1583</v>
      </c>
      <c r="E89" s="40">
        <v>1321</v>
      </c>
      <c r="F89" s="40">
        <v>262</v>
      </c>
      <c r="G89" s="40">
        <v>111</v>
      </c>
      <c r="H89" s="40">
        <v>136</v>
      </c>
      <c r="I89" s="40">
        <v>186</v>
      </c>
      <c r="J89" s="40">
        <v>-185</v>
      </c>
      <c r="K89" s="41">
        <v>135</v>
      </c>
      <c r="M89" s="29" t="s">
        <v>113</v>
      </c>
      <c r="N89" s="34" t="s">
        <v>87</v>
      </c>
      <c r="O89" s="66">
        <f t="shared" si="48"/>
        <v>-9.2260000000000009</v>
      </c>
      <c r="P89" s="66">
        <f t="shared" si="49"/>
        <v>0.50800000000000001</v>
      </c>
      <c r="Q89" s="66">
        <f t="shared" si="50"/>
        <v>0.152</v>
      </c>
      <c r="R89" s="66">
        <f t="shared" si="51"/>
        <v>2.3439999999999999</v>
      </c>
      <c r="S89" s="66">
        <f t="shared" si="52"/>
        <v>-6.7229999999999999</v>
      </c>
      <c r="T89" s="66">
        <f t="shared" si="53"/>
        <v>-57.764000000000003</v>
      </c>
      <c r="U89" s="66">
        <f t="shared" si="54"/>
        <v>-7.4630000000000001</v>
      </c>
      <c r="V89" s="66">
        <f t="shared" si="55"/>
        <v>-873.68399999999997</v>
      </c>
      <c r="W89" s="67">
        <f t="shared" si="56"/>
        <v>-3.5710000000000002</v>
      </c>
      <c r="Y89" s="29" t="s">
        <v>113</v>
      </c>
      <c r="Z89" s="34" t="s">
        <v>87</v>
      </c>
      <c r="AA89" s="66">
        <f t="shared" si="74"/>
        <v>100</v>
      </c>
      <c r="AB89" s="66">
        <f t="shared" si="57"/>
        <v>86.5</v>
      </c>
      <c r="AC89" s="66">
        <f t="shared" si="58"/>
        <v>72.2</v>
      </c>
      <c r="AD89" s="66">
        <f t="shared" si="59"/>
        <v>14.3</v>
      </c>
      <c r="AE89" s="66">
        <f t="shared" si="60"/>
        <v>6.1</v>
      </c>
      <c r="AF89" s="66">
        <f t="shared" si="61"/>
        <v>7.4</v>
      </c>
      <c r="AG89" s="66">
        <f t="shared" si="62"/>
        <v>10.199999999999999</v>
      </c>
      <c r="AH89" s="66">
        <f t="shared" si="63"/>
        <v>-10.1</v>
      </c>
      <c r="AI89" s="67">
        <f t="shared" si="64"/>
        <v>7.4</v>
      </c>
      <c r="AK89" s="29" t="s">
        <v>113</v>
      </c>
      <c r="AL89" s="34" t="s">
        <v>87</v>
      </c>
      <c r="AM89" s="66">
        <f t="shared" si="75"/>
        <v>0.1</v>
      </c>
      <c r="AN89" s="66">
        <f t="shared" si="76"/>
        <v>0.1</v>
      </c>
      <c r="AO89" s="66">
        <f t="shared" si="77"/>
        <v>0.1</v>
      </c>
      <c r="AP89" s="66">
        <f t="shared" si="78"/>
        <v>0.1</v>
      </c>
      <c r="AQ89" s="66">
        <f t="shared" si="79"/>
        <v>0</v>
      </c>
      <c r="AR89" s="66">
        <f t="shared" si="80"/>
        <v>0</v>
      </c>
      <c r="AS89" s="66">
        <f t="shared" si="81"/>
        <v>0.1</v>
      </c>
      <c r="AT89" s="66">
        <f t="shared" si="82"/>
        <v>-1.5</v>
      </c>
      <c r="AU89" s="67">
        <f t="shared" si="83"/>
        <v>0</v>
      </c>
      <c r="AW89" s="29" t="s">
        <v>113</v>
      </c>
      <c r="AX89" s="34" t="s">
        <v>87</v>
      </c>
      <c r="AY89" s="66">
        <f t="shared" si="84"/>
        <v>-9.2260000000000009</v>
      </c>
      <c r="AZ89" s="66">
        <f t="shared" si="65"/>
        <v>0.39700000000000002</v>
      </c>
      <c r="BA89" s="66">
        <f t="shared" si="66"/>
        <v>9.9000000000000005E-2</v>
      </c>
      <c r="BB89" s="66">
        <f t="shared" si="67"/>
        <v>0.29799999999999999</v>
      </c>
      <c r="BC89" s="66">
        <f t="shared" si="68"/>
        <v>-0.39700000000000002</v>
      </c>
      <c r="BD89" s="66">
        <f t="shared" si="69"/>
        <v>-9.2260000000000009</v>
      </c>
      <c r="BE89" s="66">
        <f t="shared" si="70"/>
        <v>-0.74399999999999999</v>
      </c>
      <c r="BF89" s="66">
        <f t="shared" si="71"/>
        <v>-8.234</v>
      </c>
      <c r="BG89" s="67">
        <f t="shared" si="72"/>
        <v>-0.248</v>
      </c>
      <c r="BI89" s="29" t="s">
        <v>113</v>
      </c>
      <c r="BJ89" s="34" t="s">
        <v>87</v>
      </c>
      <c r="BK89" s="66">
        <f t="shared" si="85"/>
        <v>-7.0000000000000001E-3</v>
      </c>
      <c r="BL89" s="66">
        <f t="shared" si="86"/>
        <v>0</v>
      </c>
      <c r="BM89" s="66">
        <f t="shared" si="87"/>
        <v>0</v>
      </c>
      <c r="BN89" s="66">
        <f t="shared" si="88"/>
        <v>2E-3</v>
      </c>
      <c r="BO89" s="66">
        <f t="shared" si="89"/>
        <v>-3.0000000000000001E-3</v>
      </c>
      <c r="BP89" s="66">
        <f t="shared" si="90"/>
        <v>-0.03</v>
      </c>
      <c r="BQ89" s="66">
        <f t="shared" si="91"/>
        <v>-5.0000000000000001E-3</v>
      </c>
      <c r="BR89" s="66">
        <f t="shared" si="92"/>
        <v>-1.2769999999999999</v>
      </c>
      <c r="BS89" s="67">
        <f t="shared" si="93"/>
        <v>-2E-3</v>
      </c>
      <c r="BU89" s="29" t="s">
        <v>113</v>
      </c>
      <c r="BV89" s="34" t="s">
        <v>87</v>
      </c>
      <c r="BW89" s="48">
        <f t="shared" si="94"/>
        <v>2016</v>
      </c>
      <c r="BX89" s="48">
        <f t="shared" si="95"/>
        <v>1575</v>
      </c>
      <c r="BY89" s="48">
        <f t="shared" si="96"/>
        <v>1319</v>
      </c>
      <c r="BZ89" s="48">
        <f t="shared" si="97"/>
        <v>256</v>
      </c>
      <c r="CA89" s="48">
        <f t="shared" si="98"/>
        <v>119</v>
      </c>
      <c r="CB89" s="48">
        <f t="shared" si="99"/>
        <v>322</v>
      </c>
      <c r="CC89" s="48">
        <f t="shared" si="100"/>
        <v>201</v>
      </c>
      <c r="CD89" s="48">
        <f t="shared" si="101"/>
        <v>-19</v>
      </c>
      <c r="CE89" s="49">
        <f t="shared" si="102"/>
        <v>140</v>
      </c>
    </row>
    <row r="90" spans="1:83" ht="16.5" customHeight="1">
      <c r="A90" s="29" t="s">
        <v>114</v>
      </c>
      <c r="B90" s="34" t="s">
        <v>88</v>
      </c>
      <c r="C90" s="40">
        <v>2061</v>
      </c>
      <c r="D90" s="40">
        <v>1437</v>
      </c>
      <c r="E90" s="40">
        <v>1199</v>
      </c>
      <c r="F90" s="40">
        <v>238</v>
      </c>
      <c r="G90" s="40">
        <v>93</v>
      </c>
      <c r="H90" s="40">
        <v>531</v>
      </c>
      <c r="I90" s="40">
        <v>143</v>
      </c>
      <c r="J90" s="40">
        <v>88</v>
      </c>
      <c r="K90" s="41">
        <v>300</v>
      </c>
      <c r="M90" s="29" t="s">
        <v>114</v>
      </c>
      <c r="N90" s="34" t="s">
        <v>88</v>
      </c>
      <c r="O90" s="66">
        <f t="shared" si="48"/>
        <v>2.4860000000000002</v>
      </c>
      <c r="P90" s="66">
        <f t="shared" si="49"/>
        <v>5.8949999999999996</v>
      </c>
      <c r="Q90" s="66">
        <f t="shared" si="50"/>
        <v>5.36</v>
      </c>
      <c r="R90" s="66">
        <f t="shared" si="51"/>
        <v>8.6760000000000002</v>
      </c>
      <c r="S90" s="66">
        <f t="shared" si="52"/>
        <v>0</v>
      </c>
      <c r="T90" s="66">
        <f t="shared" si="53"/>
        <v>-5.3479999999999999</v>
      </c>
      <c r="U90" s="66">
        <f t="shared" si="54"/>
        <v>1.4179999999999999</v>
      </c>
      <c r="V90" s="66">
        <f t="shared" si="55"/>
        <v>-32.308</v>
      </c>
      <c r="W90" s="67">
        <f t="shared" si="56"/>
        <v>3.448</v>
      </c>
      <c r="Y90" s="29" t="s">
        <v>114</v>
      </c>
      <c r="Z90" s="34" t="s">
        <v>88</v>
      </c>
      <c r="AA90" s="66">
        <f t="shared" si="74"/>
        <v>100</v>
      </c>
      <c r="AB90" s="66">
        <f t="shared" si="57"/>
        <v>69.7</v>
      </c>
      <c r="AC90" s="66">
        <f t="shared" si="58"/>
        <v>58.2</v>
      </c>
      <c r="AD90" s="66">
        <f t="shared" si="59"/>
        <v>11.5</v>
      </c>
      <c r="AE90" s="66">
        <f t="shared" si="60"/>
        <v>4.5</v>
      </c>
      <c r="AF90" s="66">
        <f t="shared" si="61"/>
        <v>25.8</v>
      </c>
      <c r="AG90" s="66">
        <f t="shared" si="62"/>
        <v>6.9</v>
      </c>
      <c r="AH90" s="66">
        <f t="shared" si="63"/>
        <v>4.3</v>
      </c>
      <c r="AI90" s="67">
        <f t="shared" si="64"/>
        <v>14.6</v>
      </c>
      <c r="AK90" s="29" t="s">
        <v>114</v>
      </c>
      <c r="AL90" s="34" t="s">
        <v>88</v>
      </c>
      <c r="AM90" s="66">
        <f t="shared" si="75"/>
        <v>0.1</v>
      </c>
      <c r="AN90" s="66">
        <f t="shared" si="76"/>
        <v>0.1</v>
      </c>
      <c r="AO90" s="66">
        <f t="shared" si="77"/>
        <v>0.1</v>
      </c>
      <c r="AP90" s="66">
        <f t="shared" si="78"/>
        <v>0.1</v>
      </c>
      <c r="AQ90" s="66">
        <f t="shared" si="79"/>
        <v>0</v>
      </c>
      <c r="AR90" s="66">
        <f t="shared" si="80"/>
        <v>0.1</v>
      </c>
      <c r="AS90" s="66">
        <f t="shared" si="81"/>
        <v>0</v>
      </c>
      <c r="AT90" s="66">
        <f t="shared" si="82"/>
        <v>0.7</v>
      </c>
      <c r="AU90" s="67">
        <f t="shared" si="83"/>
        <v>0.1</v>
      </c>
      <c r="AW90" s="29" t="s">
        <v>114</v>
      </c>
      <c r="AX90" s="34" t="s">
        <v>88</v>
      </c>
      <c r="AY90" s="66">
        <f t="shared" si="84"/>
        <v>2.4860000000000002</v>
      </c>
      <c r="AZ90" s="66">
        <f t="shared" si="65"/>
        <v>3.9780000000000002</v>
      </c>
      <c r="BA90" s="66">
        <f t="shared" si="66"/>
        <v>3.0329999999999999</v>
      </c>
      <c r="BB90" s="66">
        <f t="shared" si="67"/>
        <v>0.94499999999999995</v>
      </c>
      <c r="BC90" s="66">
        <f t="shared" si="68"/>
        <v>0</v>
      </c>
      <c r="BD90" s="66">
        <f t="shared" si="69"/>
        <v>-1.492</v>
      </c>
      <c r="BE90" s="66">
        <f t="shared" si="70"/>
        <v>9.9000000000000005E-2</v>
      </c>
      <c r="BF90" s="66">
        <f t="shared" si="71"/>
        <v>-2.089</v>
      </c>
      <c r="BG90" s="67">
        <f t="shared" si="72"/>
        <v>0.497</v>
      </c>
      <c r="BI90" s="29" t="s">
        <v>114</v>
      </c>
      <c r="BJ90" s="34" t="s">
        <v>88</v>
      </c>
      <c r="BK90" s="66">
        <f t="shared" si="85"/>
        <v>2E-3</v>
      </c>
      <c r="BL90" s="66">
        <f t="shared" si="86"/>
        <v>4.0000000000000001E-3</v>
      </c>
      <c r="BM90" s="66">
        <f t="shared" si="87"/>
        <v>4.0000000000000001E-3</v>
      </c>
      <c r="BN90" s="66">
        <f t="shared" si="88"/>
        <v>7.0000000000000001E-3</v>
      </c>
      <c r="BO90" s="66">
        <f t="shared" si="89"/>
        <v>0</v>
      </c>
      <c r="BP90" s="66">
        <f t="shared" si="90"/>
        <v>-5.0000000000000001E-3</v>
      </c>
      <c r="BQ90" s="66">
        <f t="shared" si="91"/>
        <v>1E-3</v>
      </c>
      <c r="BR90" s="66">
        <f t="shared" si="92"/>
        <v>-0.32300000000000001</v>
      </c>
      <c r="BS90" s="67">
        <f t="shared" si="93"/>
        <v>4.0000000000000001E-3</v>
      </c>
      <c r="BU90" s="29" t="s">
        <v>114</v>
      </c>
      <c r="BV90" s="34" t="s">
        <v>88</v>
      </c>
      <c r="BW90" s="48">
        <f t="shared" si="94"/>
        <v>2011</v>
      </c>
      <c r="BX90" s="48">
        <f t="shared" si="95"/>
        <v>1357</v>
      </c>
      <c r="BY90" s="48">
        <f t="shared" si="96"/>
        <v>1138</v>
      </c>
      <c r="BZ90" s="48">
        <f t="shared" si="97"/>
        <v>219</v>
      </c>
      <c r="CA90" s="48">
        <f t="shared" si="98"/>
        <v>93</v>
      </c>
      <c r="CB90" s="48">
        <f t="shared" si="99"/>
        <v>561</v>
      </c>
      <c r="CC90" s="48">
        <f t="shared" si="100"/>
        <v>141</v>
      </c>
      <c r="CD90" s="48">
        <f t="shared" si="101"/>
        <v>130</v>
      </c>
      <c r="CE90" s="49">
        <f t="shared" si="102"/>
        <v>290</v>
      </c>
    </row>
    <row r="91" spans="1:83" ht="16.5" customHeight="1">
      <c r="A91" s="29" t="s">
        <v>115</v>
      </c>
      <c r="B91" s="34" t="s">
        <v>89</v>
      </c>
      <c r="C91" s="40">
        <v>1628</v>
      </c>
      <c r="D91" s="40">
        <v>1242</v>
      </c>
      <c r="E91" s="40">
        <v>1045</v>
      </c>
      <c r="F91" s="40">
        <v>197</v>
      </c>
      <c r="G91" s="40">
        <v>76</v>
      </c>
      <c r="H91" s="40">
        <v>310</v>
      </c>
      <c r="I91" s="40">
        <v>159</v>
      </c>
      <c r="J91" s="40">
        <v>-15</v>
      </c>
      <c r="K91" s="41">
        <v>166</v>
      </c>
      <c r="M91" s="29" t="s">
        <v>115</v>
      </c>
      <c r="N91" s="34" t="s">
        <v>89</v>
      </c>
      <c r="O91" s="66">
        <f t="shared" si="48"/>
        <v>-5.2389999999999999</v>
      </c>
      <c r="P91" s="66">
        <f t="shared" si="49"/>
        <v>-4.0190000000000001</v>
      </c>
      <c r="Q91" s="66">
        <f t="shared" si="50"/>
        <v>-3.952</v>
      </c>
      <c r="R91" s="66">
        <f t="shared" si="51"/>
        <v>-4.3689999999999998</v>
      </c>
      <c r="S91" s="66">
        <f t="shared" si="52"/>
        <v>-7.3170000000000002</v>
      </c>
      <c r="T91" s="66">
        <f t="shared" si="53"/>
        <v>-9.3569999999999993</v>
      </c>
      <c r="U91" s="66">
        <f t="shared" si="54"/>
        <v>-17.617000000000001</v>
      </c>
      <c r="V91" s="66">
        <f t="shared" si="55"/>
        <v>28.571000000000002</v>
      </c>
      <c r="W91" s="67">
        <f t="shared" si="56"/>
        <v>-2.3530000000000002</v>
      </c>
      <c r="Y91" s="29" t="s">
        <v>115</v>
      </c>
      <c r="Z91" s="34" t="s">
        <v>89</v>
      </c>
      <c r="AA91" s="66">
        <f t="shared" si="74"/>
        <v>100</v>
      </c>
      <c r="AB91" s="66">
        <f t="shared" si="57"/>
        <v>76.3</v>
      </c>
      <c r="AC91" s="66">
        <f t="shared" si="58"/>
        <v>64.2</v>
      </c>
      <c r="AD91" s="66">
        <f t="shared" si="59"/>
        <v>12.1</v>
      </c>
      <c r="AE91" s="66">
        <f t="shared" si="60"/>
        <v>4.7</v>
      </c>
      <c r="AF91" s="66">
        <f t="shared" si="61"/>
        <v>19</v>
      </c>
      <c r="AG91" s="66">
        <f t="shared" si="62"/>
        <v>9.8000000000000007</v>
      </c>
      <c r="AH91" s="66">
        <f t="shared" si="63"/>
        <v>-0.9</v>
      </c>
      <c r="AI91" s="67">
        <f t="shared" si="64"/>
        <v>10.199999999999999</v>
      </c>
      <c r="AK91" s="29" t="s">
        <v>115</v>
      </c>
      <c r="AL91" s="34" t="s">
        <v>89</v>
      </c>
      <c r="AM91" s="66">
        <f t="shared" si="75"/>
        <v>0.1</v>
      </c>
      <c r="AN91" s="66">
        <f t="shared" si="76"/>
        <v>0.1</v>
      </c>
      <c r="AO91" s="66">
        <f t="shared" si="77"/>
        <v>0.1</v>
      </c>
      <c r="AP91" s="66">
        <f t="shared" si="78"/>
        <v>0.1</v>
      </c>
      <c r="AQ91" s="66">
        <f t="shared" si="79"/>
        <v>0</v>
      </c>
      <c r="AR91" s="66">
        <f t="shared" si="80"/>
        <v>0</v>
      </c>
      <c r="AS91" s="66">
        <f t="shared" si="81"/>
        <v>0</v>
      </c>
      <c r="AT91" s="66">
        <f t="shared" si="82"/>
        <v>-0.1</v>
      </c>
      <c r="AU91" s="67">
        <f t="shared" si="83"/>
        <v>0.1</v>
      </c>
      <c r="AW91" s="29" t="s">
        <v>115</v>
      </c>
      <c r="AX91" s="34" t="s">
        <v>89</v>
      </c>
      <c r="AY91" s="66">
        <f t="shared" si="84"/>
        <v>-5.2389999999999999</v>
      </c>
      <c r="AZ91" s="66">
        <f t="shared" si="65"/>
        <v>-3.0270000000000001</v>
      </c>
      <c r="BA91" s="66">
        <f t="shared" si="66"/>
        <v>-2.5030000000000001</v>
      </c>
      <c r="BB91" s="66">
        <f t="shared" si="67"/>
        <v>-0.52400000000000002</v>
      </c>
      <c r="BC91" s="66">
        <f t="shared" si="68"/>
        <v>-0.34899999999999998</v>
      </c>
      <c r="BD91" s="66">
        <f t="shared" si="69"/>
        <v>-1.863</v>
      </c>
      <c r="BE91" s="66">
        <f t="shared" si="70"/>
        <v>-1.9790000000000001</v>
      </c>
      <c r="BF91" s="66">
        <f t="shared" si="71"/>
        <v>0.34899999999999998</v>
      </c>
      <c r="BG91" s="67">
        <f t="shared" si="72"/>
        <v>-0.23300000000000001</v>
      </c>
      <c r="BI91" s="29" t="s">
        <v>115</v>
      </c>
      <c r="BJ91" s="34" t="s">
        <v>89</v>
      </c>
      <c r="BK91" s="66">
        <f t="shared" si="85"/>
        <v>-3.0000000000000001E-3</v>
      </c>
      <c r="BL91" s="66">
        <f t="shared" si="86"/>
        <v>-3.0000000000000001E-3</v>
      </c>
      <c r="BM91" s="66">
        <f t="shared" si="87"/>
        <v>-3.0000000000000001E-3</v>
      </c>
      <c r="BN91" s="66">
        <f t="shared" si="88"/>
        <v>-3.0000000000000001E-3</v>
      </c>
      <c r="BO91" s="66">
        <f t="shared" si="89"/>
        <v>-3.0000000000000001E-3</v>
      </c>
      <c r="BP91" s="66">
        <f t="shared" si="90"/>
        <v>-5.0000000000000001E-3</v>
      </c>
      <c r="BQ91" s="66">
        <f t="shared" si="91"/>
        <v>-0.01</v>
      </c>
      <c r="BR91" s="66">
        <f t="shared" si="92"/>
        <v>4.5999999999999999E-2</v>
      </c>
      <c r="BS91" s="67">
        <f t="shared" si="93"/>
        <v>-1E-3</v>
      </c>
      <c r="BU91" s="29" t="s">
        <v>115</v>
      </c>
      <c r="BV91" s="34" t="s">
        <v>89</v>
      </c>
      <c r="BW91" s="48">
        <f t="shared" si="94"/>
        <v>1718</v>
      </c>
      <c r="BX91" s="48">
        <f t="shared" si="95"/>
        <v>1294</v>
      </c>
      <c r="BY91" s="48">
        <f t="shared" si="96"/>
        <v>1088</v>
      </c>
      <c r="BZ91" s="48">
        <f t="shared" si="97"/>
        <v>206</v>
      </c>
      <c r="CA91" s="48">
        <f t="shared" si="98"/>
        <v>82</v>
      </c>
      <c r="CB91" s="48">
        <f t="shared" si="99"/>
        <v>342</v>
      </c>
      <c r="CC91" s="48">
        <f t="shared" si="100"/>
        <v>193</v>
      </c>
      <c r="CD91" s="48">
        <f t="shared" si="101"/>
        <v>-21</v>
      </c>
      <c r="CE91" s="49">
        <f t="shared" si="102"/>
        <v>170</v>
      </c>
    </row>
    <row r="92" spans="1:83" ht="16.5" customHeight="1">
      <c r="A92" s="29" t="s">
        <v>116</v>
      </c>
      <c r="B92" s="34" t="s">
        <v>90</v>
      </c>
      <c r="C92" s="40">
        <v>1230</v>
      </c>
      <c r="D92" s="40">
        <v>946</v>
      </c>
      <c r="E92" s="40">
        <v>799</v>
      </c>
      <c r="F92" s="40">
        <v>147</v>
      </c>
      <c r="G92" s="40">
        <v>64</v>
      </c>
      <c r="H92" s="40">
        <v>220</v>
      </c>
      <c r="I92" s="40">
        <v>119</v>
      </c>
      <c r="J92" s="40">
        <v>22</v>
      </c>
      <c r="K92" s="41">
        <v>79</v>
      </c>
      <c r="M92" s="29" t="s">
        <v>116</v>
      </c>
      <c r="N92" s="34" t="s">
        <v>90</v>
      </c>
      <c r="O92" s="66">
        <f t="shared" si="48"/>
        <v>-5.1660000000000004</v>
      </c>
      <c r="P92" s="66">
        <f t="shared" si="49"/>
        <v>-0.106</v>
      </c>
      <c r="Q92" s="66">
        <f t="shared" si="50"/>
        <v>-0.374</v>
      </c>
      <c r="R92" s="66">
        <f t="shared" si="51"/>
        <v>1.379</v>
      </c>
      <c r="S92" s="66">
        <f t="shared" si="52"/>
        <v>-3.03</v>
      </c>
      <c r="T92" s="66">
        <f t="shared" si="53"/>
        <v>-22.535</v>
      </c>
      <c r="U92" s="66">
        <f t="shared" si="54"/>
        <v>-16.783000000000001</v>
      </c>
      <c r="V92" s="66">
        <f t="shared" si="55"/>
        <v>-67.164000000000001</v>
      </c>
      <c r="W92" s="67">
        <f t="shared" si="56"/>
        <v>6.7569999999999997</v>
      </c>
      <c r="Y92" s="29" t="s">
        <v>116</v>
      </c>
      <c r="Z92" s="34" t="s">
        <v>90</v>
      </c>
      <c r="AA92" s="66">
        <f t="shared" si="74"/>
        <v>100</v>
      </c>
      <c r="AB92" s="66">
        <f t="shared" si="57"/>
        <v>76.900000000000006</v>
      </c>
      <c r="AC92" s="66">
        <f t="shared" si="58"/>
        <v>65</v>
      </c>
      <c r="AD92" s="66">
        <f t="shared" si="59"/>
        <v>12</v>
      </c>
      <c r="AE92" s="66">
        <f t="shared" si="60"/>
        <v>5.2</v>
      </c>
      <c r="AF92" s="66">
        <f t="shared" si="61"/>
        <v>17.899999999999999</v>
      </c>
      <c r="AG92" s="66">
        <f t="shared" si="62"/>
        <v>9.6999999999999993</v>
      </c>
      <c r="AH92" s="66">
        <f t="shared" si="63"/>
        <v>1.8</v>
      </c>
      <c r="AI92" s="67">
        <f t="shared" si="64"/>
        <v>6.4</v>
      </c>
      <c r="AK92" s="29" t="s">
        <v>116</v>
      </c>
      <c r="AL92" s="34" t="s">
        <v>90</v>
      </c>
      <c r="AM92" s="66">
        <f t="shared" si="75"/>
        <v>0</v>
      </c>
      <c r="AN92" s="66">
        <f t="shared" si="76"/>
        <v>0</v>
      </c>
      <c r="AO92" s="66">
        <f t="shared" si="77"/>
        <v>0</v>
      </c>
      <c r="AP92" s="66">
        <f t="shared" si="78"/>
        <v>0.1</v>
      </c>
      <c r="AQ92" s="66">
        <f t="shared" si="79"/>
        <v>0</v>
      </c>
      <c r="AR92" s="66">
        <f t="shared" si="80"/>
        <v>0</v>
      </c>
      <c r="AS92" s="66">
        <f t="shared" si="81"/>
        <v>0</v>
      </c>
      <c r="AT92" s="66">
        <f t="shared" si="82"/>
        <v>0.2</v>
      </c>
      <c r="AU92" s="67">
        <f t="shared" si="83"/>
        <v>0</v>
      </c>
      <c r="AW92" s="29" t="s">
        <v>116</v>
      </c>
      <c r="AX92" s="34" t="s">
        <v>90</v>
      </c>
      <c r="AY92" s="66">
        <f t="shared" si="84"/>
        <v>-5.1660000000000004</v>
      </c>
      <c r="AZ92" s="66">
        <f t="shared" si="65"/>
        <v>-7.6999999999999999E-2</v>
      </c>
      <c r="BA92" s="66">
        <f t="shared" si="66"/>
        <v>-0.23100000000000001</v>
      </c>
      <c r="BB92" s="66">
        <f t="shared" si="67"/>
        <v>0.154</v>
      </c>
      <c r="BC92" s="66">
        <f t="shared" si="68"/>
        <v>-0.154</v>
      </c>
      <c r="BD92" s="66">
        <f t="shared" si="69"/>
        <v>-4.9340000000000002</v>
      </c>
      <c r="BE92" s="66">
        <f t="shared" si="70"/>
        <v>-1.85</v>
      </c>
      <c r="BF92" s="66">
        <f t="shared" si="71"/>
        <v>-3.47</v>
      </c>
      <c r="BG92" s="67">
        <f t="shared" si="72"/>
        <v>0.38600000000000001</v>
      </c>
      <c r="BI92" s="29" t="s">
        <v>116</v>
      </c>
      <c r="BJ92" s="34" t="s">
        <v>90</v>
      </c>
      <c r="BK92" s="66">
        <f t="shared" si="85"/>
        <v>-2E-3</v>
      </c>
      <c r="BL92" s="66">
        <f t="shared" si="86"/>
        <v>0</v>
      </c>
      <c r="BM92" s="66">
        <f t="shared" si="87"/>
        <v>0</v>
      </c>
      <c r="BN92" s="66">
        <f t="shared" si="88"/>
        <v>1E-3</v>
      </c>
      <c r="BO92" s="66">
        <f t="shared" si="89"/>
        <v>-1E-3</v>
      </c>
      <c r="BP92" s="66">
        <f t="shared" si="90"/>
        <v>-0.01</v>
      </c>
      <c r="BQ92" s="66">
        <f t="shared" si="91"/>
        <v>-7.0000000000000001E-3</v>
      </c>
      <c r="BR92" s="66">
        <f t="shared" si="92"/>
        <v>-0.34599999999999997</v>
      </c>
      <c r="BS92" s="67">
        <f t="shared" si="93"/>
        <v>2E-3</v>
      </c>
      <c r="BU92" s="29" t="s">
        <v>116</v>
      </c>
      <c r="BV92" s="34" t="s">
        <v>90</v>
      </c>
      <c r="BW92" s="48">
        <f t="shared" si="94"/>
        <v>1297</v>
      </c>
      <c r="BX92" s="48">
        <f t="shared" si="95"/>
        <v>947</v>
      </c>
      <c r="BY92" s="48">
        <f t="shared" si="96"/>
        <v>802</v>
      </c>
      <c r="BZ92" s="48">
        <f t="shared" si="97"/>
        <v>145</v>
      </c>
      <c r="CA92" s="48">
        <f t="shared" si="98"/>
        <v>66</v>
      </c>
      <c r="CB92" s="48">
        <f t="shared" si="99"/>
        <v>284</v>
      </c>
      <c r="CC92" s="48">
        <f t="shared" si="100"/>
        <v>143</v>
      </c>
      <c r="CD92" s="48">
        <f t="shared" si="101"/>
        <v>67</v>
      </c>
      <c r="CE92" s="49">
        <f t="shared" si="102"/>
        <v>74</v>
      </c>
    </row>
    <row r="93" spans="1:83" ht="16.5" customHeight="1">
      <c r="A93" s="29" t="s">
        <v>117</v>
      </c>
      <c r="B93" s="34" t="s">
        <v>91</v>
      </c>
      <c r="C93" s="40">
        <v>4129</v>
      </c>
      <c r="D93" s="40">
        <v>3111</v>
      </c>
      <c r="E93" s="40">
        <v>2661</v>
      </c>
      <c r="F93" s="40">
        <v>450</v>
      </c>
      <c r="G93" s="40">
        <v>192</v>
      </c>
      <c r="H93" s="40">
        <v>826</v>
      </c>
      <c r="I93" s="40">
        <v>390</v>
      </c>
      <c r="J93" s="40">
        <v>22</v>
      </c>
      <c r="K93" s="41">
        <v>414</v>
      </c>
      <c r="M93" s="29" t="s">
        <v>117</v>
      </c>
      <c r="N93" s="34" t="s">
        <v>91</v>
      </c>
      <c r="O93" s="66">
        <f t="shared" si="48"/>
        <v>-5.3419999999999996</v>
      </c>
      <c r="P93" s="66">
        <f t="shared" si="49"/>
        <v>-7.8220000000000001</v>
      </c>
      <c r="Q93" s="66">
        <f t="shared" si="50"/>
        <v>-8.2100000000000009</v>
      </c>
      <c r="R93" s="66">
        <f t="shared" si="51"/>
        <v>-5.4619999999999997</v>
      </c>
      <c r="S93" s="66">
        <f t="shared" si="52"/>
        <v>-12.329000000000001</v>
      </c>
      <c r="T93" s="66">
        <f t="shared" si="53"/>
        <v>7.5519999999999996</v>
      </c>
      <c r="U93" s="66">
        <f t="shared" si="54"/>
        <v>3.448</v>
      </c>
      <c r="V93" s="66">
        <f t="shared" si="55"/>
        <v>46.667000000000002</v>
      </c>
      <c r="W93" s="67">
        <f t="shared" si="56"/>
        <v>10.106</v>
      </c>
      <c r="Y93" s="29" t="s">
        <v>117</v>
      </c>
      <c r="Z93" s="34" t="s">
        <v>91</v>
      </c>
      <c r="AA93" s="66">
        <f t="shared" si="74"/>
        <v>100</v>
      </c>
      <c r="AB93" s="66">
        <f t="shared" si="57"/>
        <v>75.3</v>
      </c>
      <c r="AC93" s="66">
        <f t="shared" si="58"/>
        <v>64.400000000000006</v>
      </c>
      <c r="AD93" s="66">
        <f t="shared" si="59"/>
        <v>10.9</v>
      </c>
      <c r="AE93" s="66">
        <f t="shared" si="60"/>
        <v>4.7</v>
      </c>
      <c r="AF93" s="66">
        <f t="shared" si="61"/>
        <v>20</v>
      </c>
      <c r="AG93" s="66">
        <f t="shared" si="62"/>
        <v>9.4</v>
      </c>
      <c r="AH93" s="66">
        <f t="shared" si="63"/>
        <v>0.5</v>
      </c>
      <c r="AI93" s="67">
        <f t="shared" si="64"/>
        <v>10</v>
      </c>
      <c r="AK93" s="29" t="s">
        <v>117</v>
      </c>
      <c r="AL93" s="34" t="s">
        <v>91</v>
      </c>
      <c r="AM93" s="66">
        <f t="shared" si="75"/>
        <v>0.1</v>
      </c>
      <c r="AN93" s="66">
        <f t="shared" si="76"/>
        <v>0.2</v>
      </c>
      <c r="AO93" s="66">
        <f t="shared" si="77"/>
        <v>0.2</v>
      </c>
      <c r="AP93" s="66">
        <f t="shared" si="78"/>
        <v>0.2</v>
      </c>
      <c r="AQ93" s="66">
        <f t="shared" si="79"/>
        <v>0.1</v>
      </c>
      <c r="AR93" s="66">
        <f t="shared" si="80"/>
        <v>0.1</v>
      </c>
      <c r="AS93" s="66">
        <f t="shared" si="81"/>
        <v>0.1</v>
      </c>
      <c r="AT93" s="66">
        <f t="shared" si="82"/>
        <v>0.2</v>
      </c>
      <c r="AU93" s="67">
        <f t="shared" si="83"/>
        <v>0.1</v>
      </c>
      <c r="AW93" s="29" t="s">
        <v>117</v>
      </c>
      <c r="AX93" s="34" t="s">
        <v>91</v>
      </c>
      <c r="AY93" s="66">
        <f t="shared" si="84"/>
        <v>-5.3419999999999996</v>
      </c>
      <c r="AZ93" s="66">
        <f t="shared" si="65"/>
        <v>-6.0519999999999996</v>
      </c>
      <c r="BA93" s="66">
        <f t="shared" si="66"/>
        <v>-5.4560000000000004</v>
      </c>
      <c r="BB93" s="66">
        <f t="shared" si="67"/>
        <v>-0.59599999999999997</v>
      </c>
      <c r="BC93" s="66">
        <f t="shared" si="68"/>
        <v>-0.61899999999999999</v>
      </c>
      <c r="BD93" s="66">
        <f t="shared" si="69"/>
        <v>1.33</v>
      </c>
      <c r="BE93" s="66">
        <f t="shared" si="70"/>
        <v>0.29799999999999999</v>
      </c>
      <c r="BF93" s="66">
        <f t="shared" si="71"/>
        <v>0.16</v>
      </c>
      <c r="BG93" s="67">
        <f t="shared" si="72"/>
        <v>0.871</v>
      </c>
      <c r="BI93" s="29" t="s">
        <v>117</v>
      </c>
      <c r="BJ93" s="34" t="s">
        <v>91</v>
      </c>
      <c r="BK93" s="66">
        <f t="shared" si="85"/>
        <v>-8.0000000000000002E-3</v>
      </c>
      <c r="BL93" s="66">
        <f t="shared" si="86"/>
        <v>-1.2999999999999999E-2</v>
      </c>
      <c r="BM93" s="66">
        <f t="shared" si="87"/>
        <v>-1.4E-2</v>
      </c>
      <c r="BN93" s="66">
        <f t="shared" si="88"/>
        <v>-8.9999999999999993E-3</v>
      </c>
      <c r="BO93" s="66">
        <f t="shared" si="89"/>
        <v>-1.2E-2</v>
      </c>
      <c r="BP93" s="66">
        <f t="shared" si="90"/>
        <v>8.9999999999999993E-3</v>
      </c>
      <c r="BQ93" s="66">
        <f t="shared" si="91"/>
        <v>4.0000000000000001E-3</v>
      </c>
      <c r="BR93" s="66">
        <f t="shared" si="92"/>
        <v>5.3999999999999999E-2</v>
      </c>
      <c r="BS93" s="67">
        <f t="shared" si="93"/>
        <v>1.4E-2</v>
      </c>
      <c r="BU93" s="29" t="s">
        <v>117</v>
      </c>
      <c r="BV93" s="34" t="s">
        <v>91</v>
      </c>
      <c r="BW93" s="48">
        <f t="shared" si="94"/>
        <v>4362</v>
      </c>
      <c r="BX93" s="48">
        <f t="shared" si="95"/>
        <v>3375</v>
      </c>
      <c r="BY93" s="48">
        <f t="shared" si="96"/>
        <v>2899</v>
      </c>
      <c r="BZ93" s="48">
        <f t="shared" si="97"/>
        <v>476</v>
      </c>
      <c r="CA93" s="48">
        <f t="shared" si="98"/>
        <v>219</v>
      </c>
      <c r="CB93" s="48">
        <f t="shared" si="99"/>
        <v>768</v>
      </c>
      <c r="CC93" s="48">
        <f t="shared" si="100"/>
        <v>377</v>
      </c>
      <c r="CD93" s="48">
        <f t="shared" si="101"/>
        <v>15</v>
      </c>
      <c r="CE93" s="49">
        <f t="shared" si="102"/>
        <v>376</v>
      </c>
    </row>
    <row r="94" spans="1:83" ht="16.5" customHeight="1">
      <c r="A94" s="29" t="s">
        <v>118</v>
      </c>
      <c r="B94" s="34" t="s">
        <v>92</v>
      </c>
      <c r="C94" s="40">
        <v>2883</v>
      </c>
      <c r="D94" s="40">
        <v>2011</v>
      </c>
      <c r="E94" s="40">
        <v>1724</v>
      </c>
      <c r="F94" s="40">
        <v>287</v>
      </c>
      <c r="G94" s="40">
        <v>128</v>
      </c>
      <c r="H94" s="40">
        <v>744</v>
      </c>
      <c r="I94" s="40">
        <v>500</v>
      </c>
      <c r="J94" s="40">
        <v>45</v>
      </c>
      <c r="K94" s="41">
        <v>199</v>
      </c>
      <c r="M94" s="29" t="s">
        <v>118</v>
      </c>
      <c r="N94" s="34" t="s">
        <v>92</v>
      </c>
      <c r="O94" s="66">
        <f t="shared" si="48"/>
        <v>4.9130000000000003</v>
      </c>
      <c r="P94" s="66">
        <f t="shared" si="49"/>
        <v>-6.4649999999999999</v>
      </c>
      <c r="Q94" s="66">
        <f t="shared" si="50"/>
        <v>-6.8609999999999998</v>
      </c>
      <c r="R94" s="66">
        <f t="shared" si="51"/>
        <v>-4.0129999999999999</v>
      </c>
      <c r="S94" s="66">
        <f t="shared" si="52"/>
        <v>-9.859</v>
      </c>
      <c r="T94" s="66">
        <f t="shared" si="53"/>
        <v>63.158000000000001</v>
      </c>
      <c r="U94" s="66">
        <f t="shared" si="54"/>
        <v>88.679000000000002</v>
      </c>
      <c r="V94" s="66">
        <f t="shared" si="55"/>
        <v>36.363999999999997</v>
      </c>
      <c r="W94" s="67">
        <f t="shared" si="56"/>
        <v>25.949000000000002</v>
      </c>
      <c r="Y94" s="29" t="s">
        <v>118</v>
      </c>
      <c r="Z94" s="34" t="s">
        <v>92</v>
      </c>
      <c r="AA94" s="66">
        <f t="shared" si="74"/>
        <v>100</v>
      </c>
      <c r="AB94" s="66">
        <f t="shared" si="57"/>
        <v>69.8</v>
      </c>
      <c r="AC94" s="66">
        <f t="shared" si="58"/>
        <v>59.8</v>
      </c>
      <c r="AD94" s="66">
        <f t="shared" si="59"/>
        <v>10</v>
      </c>
      <c r="AE94" s="66">
        <f t="shared" si="60"/>
        <v>4.4000000000000004</v>
      </c>
      <c r="AF94" s="66">
        <f t="shared" si="61"/>
        <v>25.8</v>
      </c>
      <c r="AG94" s="66">
        <f t="shared" si="62"/>
        <v>17.3</v>
      </c>
      <c r="AH94" s="66">
        <f t="shared" si="63"/>
        <v>1.6</v>
      </c>
      <c r="AI94" s="67">
        <f t="shared" si="64"/>
        <v>6.9</v>
      </c>
      <c r="AK94" s="29" t="s">
        <v>118</v>
      </c>
      <c r="AL94" s="34" t="s">
        <v>92</v>
      </c>
      <c r="AM94" s="66">
        <f t="shared" si="75"/>
        <v>0.1</v>
      </c>
      <c r="AN94" s="66">
        <f t="shared" si="76"/>
        <v>0.1</v>
      </c>
      <c r="AO94" s="66">
        <f t="shared" si="77"/>
        <v>0.1</v>
      </c>
      <c r="AP94" s="66">
        <f t="shared" si="78"/>
        <v>0.1</v>
      </c>
      <c r="AQ94" s="66">
        <f t="shared" si="79"/>
        <v>0.1</v>
      </c>
      <c r="AR94" s="66">
        <f t="shared" si="80"/>
        <v>0.1</v>
      </c>
      <c r="AS94" s="66">
        <f t="shared" si="81"/>
        <v>0.1</v>
      </c>
      <c r="AT94" s="66">
        <f t="shared" si="82"/>
        <v>0.4</v>
      </c>
      <c r="AU94" s="67">
        <f t="shared" si="83"/>
        <v>0.1</v>
      </c>
      <c r="AW94" s="29" t="s">
        <v>118</v>
      </c>
      <c r="AX94" s="34" t="s">
        <v>92</v>
      </c>
      <c r="AY94" s="66">
        <f t="shared" si="84"/>
        <v>4.9130000000000003</v>
      </c>
      <c r="AZ94" s="66">
        <f t="shared" si="65"/>
        <v>-5.0579999999999998</v>
      </c>
      <c r="BA94" s="66">
        <f t="shared" si="66"/>
        <v>-4.6219999999999999</v>
      </c>
      <c r="BB94" s="66">
        <f t="shared" si="67"/>
        <v>-0.437</v>
      </c>
      <c r="BC94" s="66">
        <f t="shared" si="68"/>
        <v>-0.50900000000000001</v>
      </c>
      <c r="BD94" s="66">
        <f t="shared" si="69"/>
        <v>10.48</v>
      </c>
      <c r="BE94" s="66">
        <f t="shared" si="70"/>
        <v>8.5519999999999996</v>
      </c>
      <c r="BF94" s="66">
        <f t="shared" si="71"/>
        <v>0.437</v>
      </c>
      <c r="BG94" s="67">
        <f t="shared" si="72"/>
        <v>1.492</v>
      </c>
      <c r="BI94" s="29" t="s">
        <v>118</v>
      </c>
      <c r="BJ94" s="34" t="s">
        <v>92</v>
      </c>
      <c r="BK94" s="66">
        <f t="shared" si="85"/>
        <v>5.0000000000000001E-3</v>
      </c>
      <c r="BL94" s="66">
        <f t="shared" si="86"/>
        <v>-7.0000000000000001E-3</v>
      </c>
      <c r="BM94" s="66">
        <f t="shared" si="87"/>
        <v>-7.0000000000000001E-3</v>
      </c>
      <c r="BN94" s="66">
        <f t="shared" si="88"/>
        <v>-4.0000000000000001E-3</v>
      </c>
      <c r="BO94" s="66">
        <f t="shared" si="89"/>
        <v>-6.0000000000000001E-3</v>
      </c>
      <c r="BP94" s="66">
        <f t="shared" si="90"/>
        <v>4.5999999999999999E-2</v>
      </c>
      <c r="BQ94" s="66">
        <f t="shared" si="91"/>
        <v>7.0999999999999994E-2</v>
      </c>
      <c r="BR94" s="66">
        <f t="shared" si="92"/>
        <v>9.1999999999999998E-2</v>
      </c>
      <c r="BS94" s="67">
        <f t="shared" si="93"/>
        <v>1.4999999999999999E-2</v>
      </c>
      <c r="BU94" s="29" t="s">
        <v>118</v>
      </c>
      <c r="BV94" s="34" t="s">
        <v>92</v>
      </c>
      <c r="BW94" s="48">
        <f t="shared" si="94"/>
        <v>2748</v>
      </c>
      <c r="BX94" s="48">
        <f t="shared" si="95"/>
        <v>2150</v>
      </c>
      <c r="BY94" s="48">
        <f t="shared" si="96"/>
        <v>1851</v>
      </c>
      <c r="BZ94" s="48">
        <f t="shared" si="97"/>
        <v>299</v>
      </c>
      <c r="CA94" s="48">
        <f t="shared" si="98"/>
        <v>142</v>
      </c>
      <c r="CB94" s="48">
        <f t="shared" si="99"/>
        <v>456</v>
      </c>
      <c r="CC94" s="48">
        <f t="shared" si="100"/>
        <v>265</v>
      </c>
      <c r="CD94" s="48">
        <f t="shared" si="101"/>
        <v>33</v>
      </c>
      <c r="CE94" s="49">
        <f t="shared" si="102"/>
        <v>158</v>
      </c>
    </row>
    <row r="95" spans="1:83" ht="16.5" customHeight="1">
      <c r="A95" s="29" t="s">
        <v>119</v>
      </c>
      <c r="B95" s="34" t="s">
        <v>93</v>
      </c>
      <c r="C95" s="40">
        <v>2370</v>
      </c>
      <c r="D95" s="40">
        <v>1814</v>
      </c>
      <c r="E95" s="40">
        <v>1531</v>
      </c>
      <c r="F95" s="40">
        <v>283</v>
      </c>
      <c r="G95" s="40">
        <v>119</v>
      </c>
      <c r="H95" s="40">
        <v>437</v>
      </c>
      <c r="I95" s="40">
        <v>167</v>
      </c>
      <c r="J95" s="40">
        <v>47</v>
      </c>
      <c r="K95" s="41">
        <v>223</v>
      </c>
      <c r="M95" s="29" t="s">
        <v>119</v>
      </c>
      <c r="N95" s="34" t="s">
        <v>93</v>
      </c>
      <c r="O95" s="66">
        <f t="shared" si="48"/>
        <v>-1.7010000000000001</v>
      </c>
      <c r="P95" s="66">
        <f t="shared" si="49"/>
        <v>-2.63</v>
      </c>
      <c r="Q95" s="66">
        <f t="shared" si="50"/>
        <v>-3.04</v>
      </c>
      <c r="R95" s="66">
        <f t="shared" si="51"/>
        <v>-0.35199999999999998</v>
      </c>
      <c r="S95" s="66">
        <f t="shared" si="52"/>
        <v>-5.556</v>
      </c>
      <c r="T95" s="66">
        <f t="shared" si="53"/>
        <v>3.5550000000000002</v>
      </c>
      <c r="U95" s="66">
        <f t="shared" si="54"/>
        <v>-8.7430000000000003</v>
      </c>
      <c r="V95" s="66">
        <f t="shared" si="55"/>
        <v>30.556000000000001</v>
      </c>
      <c r="W95" s="67">
        <f t="shared" si="56"/>
        <v>9.8520000000000003</v>
      </c>
      <c r="Y95" s="29" t="s">
        <v>119</v>
      </c>
      <c r="Z95" s="34" t="s">
        <v>93</v>
      </c>
      <c r="AA95" s="66">
        <f t="shared" si="74"/>
        <v>100</v>
      </c>
      <c r="AB95" s="66">
        <f t="shared" si="57"/>
        <v>76.5</v>
      </c>
      <c r="AC95" s="66">
        <f t="shared" si="58"/>
        <v>64.599999999999994</v>
      </c>
      <c r="AD95" s="66">
        <f t="shared" si="59"/>
        <v>11.9</v>
      </c>
      <c r="AE95" s="66">
        <f t="shared" si="60"/>
        <v>5</v>
      </c>
      <c r="AF95" s="66">
        <f t="shared" si="61"/>
        <v>18.399999999999999</v>
      </c>
      <c r="AG95" s="66">
        <f t="shared" si="62"/>
        <v>7</v>
      </c>
      <c r="AH95" s="66">
        <f t="shared" si="63"/>
        <v>2</v>
      </c>
      <c r="AI95" s="67">
        <f t="shared" si="64"/>
        <v>9.4</v>
      </c>
      <c r="AK95" s="29" t="s">
        <v>119</v>
      </c>
      <c r="AL95" s="34" t="s">
        <v>93</v>
      </c>
      <c r="AM95" s="66">
        <f t="shared" si="75"/>
        <v>0.1</v>
      </c>
      <c r="AN95" s="66">
        <f t="shared" si="76"/>
        <v>0.1</v>
      </c>
      <c r="AO95" s="66">
        <f t="shared" si="77"/>
        <v>0.1</v>
      </c>
      <c r="AP95" s="66">
        <f t="shared" si="78"/>
        <v>0.1</v>
      </c>
      <c r="AQ95" s="66">
        <f t="shared" si="79"/>
        <v>0.1</v>
      </c>
      <c r="AR95" s="66">
        <f t="shared" si="80"/>
        <v>0.1</v>
      </c>
      <c r="AS95" s="66">
        <f t="shared" si="81"/>
        <v>0.1</v>
      </c>
      <c r="AT95" s="66">
        <f t="shared" si="82"/>
        <v>0.4</v>
      </c>
      <c r="AU95" s="67">
        <f t="shared" si="83"/>
        <v>0.1</v>
      </c>
      <c r="AW95" s="29" t="s">
        <v>119</v>
      </c>
      <c r="AX95" s="34" t="s">
        <v>93</v>
      </c>
      <c r="AY95" s="66">
        <f t="shared" si="84"/>
        <v>-1.7010000000000001</v>
      </c>
      <c r="AZ95" s="66">
        <f t="shared" si="65"/>
        <v>-2.032</v>
      </c>
      <c r="BA95" s="66">
        <f t="shared" si="66"/>
        <v>-1.9910000000000001</v>
      </c>
      <c r="BB95" s="66">
        <f t="shared" si="67"/>
        <v>-4.1000000000000002E-2</v>
      </c>
      <c r="BC95" s="66">
        <f t="shared" si="68"/>
        <v>-0.28999999999999998</v>
      </c>
      <c r="BD95" s="66">
        <f t="shared" si="69"/>
        <v>0.622</v>
      </c>
      <c r="BE95" s="66">
        <f t="shared" si="70"/>
        <v>-0.66400000000000003</v>
      </c>
      <c r="BF95" s="66">
        <f t="shared" si="71"/>
        <v>0.45600000000000002</v>
      </c>
      <c r="BG95" s="67">
        <f t="shared" si="72"/>
        <v>0.83</v>
      </c>
      <c r="BI95" s="29" t="s">
        <v>119</v>
      </c>
      <c r="BJ95" s="34" t="s">
        <v>93</v>
      </c>
      <c r="BK95" s="66">
        <f t="shared" si="85"/>
        <v>-1E-3</v>
      </c>
      <c r="BL95" s="66">
        <f t="shared" si="86"/>
        <v>-2E-3</v>
      </c>
      <c r="BM95" s="66">
        <f t="shared" si="87"/>
        <v>-3.0000000000000001E-3</v>
      </c>
      <c r="BN95" s="66">
        <f t="shared" si="88"/>
        <v>0</v>
      </c>
      <c r="BO95" s="66">
        <f t="shared" si="89"/>
        <v>-3.0000000000000001E-3</v>
      </c>
      <c r="BP95" s="66">
        <f t="shared" si="90"/>
        <v>2E-3</v>
      </c>
      <c r="BQ95" s="66">
        <f t="shared" si="91"/>
        <v>-5.0000000000000001E-3</v>
      </c>
      <c r="BR95" s="66">
        <f t="shared" si="92"/>
        <v>8.5000000000000006E-2</v>
      </c>
      <c r="BS95" s="67">
        <f t="shared" si="93"/>
        <v>7.0000000000000001E-3</v>
      </c>
      <c r="BU95" s="29" t="s">
        <v>119</v>
      </c>
      <c r="BV95" s="34" t="s">
        <v>93</v>
      </c>
      <c r="BW95" s="48">
        <f t="shared" si="94"/>
        <v>2411</v>
      </c>
      <c r="BX95" s="48">
        <f t="shared" si="95"/>
        <v>1863</v>
      </c>
      <c r="BY95" s="48">
        <f t="shared" si="96"/>
        <v>1579</v>
      </c>
      <c r="BZ95" s="48">
        <f t="shared" si="97"/>
        <v>284</v>
      </c>
      <c r="CA95" s="48">
        <f t="shared" si="98"/>
        <v>126</v>
      </c>
      <c r="CB95" s="48">
        <f t="shared" si="99"/>
        <v>422</v>
      </c>
      <c r="CC95" s="48">
        <f t="shared" si="100"/>
        <v>183</v>
      </c>
      <c r="CD95" s="48">
        <f t="shared" si="101"/>
        <v>36</v>
      </c>
      <c r="CE95" s="49">
        <f t="shared" si="102"/>
        <v>203</v>
      </c>
    </row>
    <row r="96" spans="1:83" ht="16.5" customHeight="1">
      <c r="A96" s="29" t="s">
        <v>120</v>
      </c>
      <c r="B96" s="34" t="s">
        <v>94</v>
      </c>
      <c r="C96" s="40">
        <v>3292</v>
      </c>
      <c r="D96" s="40">
        <v>2277</v>
      </c>
      <c r="E96" s="40">
        <v>1929</v>
      </c>
      <c r="F96" s="40">
        <v>348</v>
      </c>
      <c r="G96" s="40">
        <v>140</v>
      </c>
      <c r="H96" s="40">
        <v>875</v>
      </c>
      <c r="I96" s="40">
        <v>440</v>
      </c>
      <c r="J96" s="40">
        <v>29</v>
      </c>
      <c r="K96" s="41">
        <v>406</v>
      </c>
      <c r="M96" s="29" t="s">
        <v>120</v>
      </c>
      <c r="N96" s="34" t="s">
        <v>94</v>
      </c>
      <c r="O96" s="66">
        <f t="shared" si="48"/>
        <v>-3.2330000000000001</v>
      </c>
      <c r="P96" s="66">
        <f t="shared" si="49"/>
        <v>-3.476</v>
      </c>
      <c r="Q96" s="66">
        <f t="shared" si="50"/>
        <v>-3.694</v>
      </c>
      <c r="R96" s="66">
        <f t="shared" si="51"/>
        <v>-2.2469999999999999</v>
      </c>
      <c r="S96" s="66">
        <f t="shared" si="52"/>
        <v>-6.6669999999999998</v>
      </c>
      <c r="T96" s="66">
        <f t="shared" si="53"/>
        <v>-2.016</v>
      </c>
      <c r="U96" s="66">
        <f t="shared" si="54"/>
        <v>-8.3330000000000002</v>
      </c>
      <c r="V96" s="66">
        <f t="shared" si="55"/>
        <v>-14.706</v>
      </c>
      <c r="W96" s="67">
        <f t="shared" si="56"/>
        <v>7.1239999999999997</v>
      </c>
      <c r="Y96" s="29" t="s">
        <v>120</v>
      </c>
      <c r="Z96" s="34" t="s">
        <v>94</v>
      </c>
      <c r="AA96" s="66">
        <f t="shared" si="74"/>
        <v>100</v>
      </c>
      <c r="AB96" s="66">
        <f t="shared" si="57"/>
        <v>69.2</v>
      </c>
      <c r="AC96" s="66">
        <f t="shared" si="58"/>
        <v>58.6</v>
      </c>
      <c r="AD96" s="66">
        <f t="shared" si="59"/>
        <v>10.6</v>
      </c>
      <c r="AE96" s="66">
        <f t="shared" si="60"/>
        <v>4.3</v>
      </c>
      <c r="AF96" s="66">
        <f t="shared" si="61"/>
        <v>26.6</v>
      </c>
      <c r="AG96" s="66">
        <f t="shared" si="62"/>
        <v>13.4</v>
      </c>
      <c r="AH96" s="66">
        <f t="shared" si="63"/>
        <v>0.9</v>
      </c>
      <c r="AI96" s="67">
        <f t="shared" si="64"/>
        <v>12.3</v>
      </c>
      <c r="AK96" s="29" t="s">
        <v>120</v>
      </c>
      <c r="AL96" s="34" t="s">
        <v>94</v>
      </c>
      <c r="AM96" s="66">
        <f t="shared" si="75"/>
        <v>0.1</v>
      </c>
      <c r="AN96" s="66">
        <f t="shared" si="76"/>
        <v>0.1</v>
      </c>
      <c r="AO96" s="66">
        <f t="shared" si="77"/>
        <v>0.1</v>
      </c>
      <c r="AP96" s="66">
        <f t="shared" si="78"/>
        <v>0.1</v>
      </c>
      <c r="AQ96" s="66">
        <f t="shared" si="79"/>
        <v>0.1</v>
      </c>
      <c r="AR96" s="66">
        <f t="shared" si="80"/>
        <v>0.1</v>
      </c>
      <c r="AS96" s="66">
        <f t="shared" si="81"/>
        <v>0.1</v>
      </c>
      <c r="AT96" s="66">
        <f t="shared" si="82"/>
        <v>0.2</v>
      </c>
      <c r="AU96" s="67">
        <f t="shared" si="83"/>
        <v>0.1</v>
      </c>
      <c r="AW96" s="29" t="s">
        <v>120</v>
      </c>
      <c r="AX96" s="34" t="s">
        <v>94</v>
      </c>
      <c r="AY96" s="66">
        <f t="shared" si="84"/>
        <v>-3.2330000000000001</v>
      </c>
      <c r="AZ96" s="66">
        <f t="shared" si="65"/>
        <v>-2.41</v>
      </c>
      <c r="BA96" s="66">
        <f t="shared" si="66"/>
        <v>-2.1749999999999998</v>
      </c>
      <c r="BB96" s="66">
        <f t="shared" si="67"/>
        <v>-0.23499999999999999</v>
      </c>
      <c r="BC96" s="66">
        <f t="shared" si="68"/>
        <v>-0.29399999999999998</v>
      </c>
      <c r="BD96" s="66">
        <f t="shared" si="69"/>
        <v>-0.52900000000000003</v>
      </c>
      <c r="BE96" s="66">
        <f t="shared" si="70"/>
        <v>-1.1759999999999999</v>
      </c>
      <c r="BF96" s="66">
        <f t="shared" si="71"/>
        <v>-0.14699999999999999</v>
      </c>
      <c r="BG96" s="67">
        <f t="shared" si="72"/>
        <v>0.79400000000000004</v>
      </c>
      <c r="BI96" s="29" t="s">
        <v>120</v>
      </c>
      <c r="BJ96" s="34" t="s">
        <v>94</v>
      </c>
      <c r="BK96" s="66">
        <f t="shared" si="85"/>
        <v>-4.0000000000000001E-3</v>
      </c>
      <c r="BL96" s="66">
        <f t="shared" si="86"/>
        <v>-4.0000000000000001E-3</v>
      </c>
      <c r="BM96" s="66">
        <f t="shared" si="87"/>
        <v>-4.0000000000000001E-3</v>
      </c>
      <c r="BN96" s="66">
        <f t="shared" si="88"/>
        <v>-3.0000000000000001E-3</v>
      </c>
      <c r="BO96" s="66">
        <f t="shared" si="89"/>
        <v>-4.0000000000000001E-3</v>
      </c>
      <c r="BP96" s="66">
        <f t="shared" si="90"/>
        <v>-3.0000000000000001E-3</v>
      </c>
      <c r="BQ96" s="66">
        <f t="shared" si="91"/>
        <v>-1.2E-2</v>
      </c>
      <c r="BR96" s="66">
        <f t="shared" si="92"/>
        <v>-3.7999999999999999E-2</v>
      </c>
      <c r="BS96" s="67">
        <f t="shared" si="93"/>
        <v>0.01</v>
      </c>
      <c r="BU96" s="29" t="s">
        <v>120</v>
      </c>
      <c r="BV96" s="34" t="s">
        <v>94</v>
      </c>
      <c r="BW96" s="48">
        <f t="shared" si="94"/>
        <v>3402</v>
      </c>
      <c r="BX96" s="48">
        <f t="shared" si="95"/>
        <v>2359</v>
      </c>
      <c r="BY96" s="48">
        <f t="shared" si="96"/>
        <v>2003</v>
      </c>
      <c r="BZ96" s="48">
        <f t="shared" si="97"/>
        <v>356</v>
      </c>
      <c r="CA96" s="48">
        <f t="shared" si="98"/>
        <v>150</v>
      </c>
      <c r="CB96" s="48">
        <f t="shared" si="99"/>
        <v>893</v>
      </c>
      <c r="CC96" s="48">
        <f t="shared" si="100"/>
        <v>480</v>
      </c>
      <c r="CD96" s="48">
        <f t="shared" si="101"/>
        <v>34</v>
      </c>
      <c r="CE96" s="49">
        <f t="shared" si="102"/>
        <v>379</v>
      </c>
    </row>
    <row r="97" spans="1:83" ht="16.5" customHeight="1">
      <c r="A97" s="29" t="s">
        <v>121</v>
      </c>
      <c r="B97" s="34" t="s">
        <v>95</v>
      </c>
      <c r="C97" s="40">
        <v>15090</v>
      </c>
      <c r="D97" s="40">
        <v>10863</v>
      </c>
      <c r="E97" s="40">
        <v>9171</v>
      </c>
      <c r="F97" s="40">
        <v>1692</v>
      </c>
      <c r="G97" s="40">
        <v>657</v>
      </c>
      <c r="H97" s="40">
        <v>3570</v>
      </c>
      <c r="I97" s="40">
        <v>1376</v>
      </c>
      <c r="J97" s="40">
        <v>16</v>
      </c>
      <c r="K97" s="41">
        <v>2178</v>
      </c>
      <c r="M97" s="29" t="s">
        <v>121</v>
      </c>
      <c r="N97" s="34" t="s">
        <v>95</v>
      </c>
      <c r="O97" s="66">
        <f t="shared" si="48"/>
        <v>0.93600000000000005</v>
      </c>
      <c r="P97" s="66">
        <f t="shared" si="49"/>
        <v>-0.193</v>
      </c>
      <c r="Q97" s="66">
        <f t="shared" si="50"/>
        <v>-0.22800000000000001</v>
      </c>
      <c r="R97" s="66">
        <f t="shared" si="51"/>
        <v>0</v>
      </c>
      <c r="S97" s="66">
        <f t="shared" si="52"/>
        <v>-4.7830000000000004</v>
      </c>
      <c r="T97" s="66">
        <f t="shared" si="53"/>
        <v>5.7460000000000004</v>
      </c>
      <c r="U97" s="66">
        <f t="shared" si="54"/>
        <v>-2.2730000000000001</v>
      </c>
      <c r="V97" s="66">
        <f t="shared" si="55"/>
        <v>176.19</v>
      </c>
      <c r="W97" s="67">
        <f t="shared" si="56"/>
        <v>9.5020000000000007</v>
      </c>
      <c r="Y97" s="29" t="s">
        <v>121</v>
      </c>
      <c r="Z97" s="34" t="s">
        <v>95</v>
      </c>
      <c r="AA97" s="66">
        <f t="shared" si="74"/>
        <v>100</v>
      </c>
      <c r="AB97" s="66">
        <f t="shared" si="57"/>
        <v>72</v>
      </c>
      <c r="AC97" s="66">
        <f t="shared" si="58"/>
        <v>60.8</v>
      </c>
      <c r="AD97" s="66">
        <f t="shared" si="59"/>
        <v>11.2</v>
      </c>
      <c r="AE97" s="66">
        <f t="shared" si="60"/>
        <v>4.4000000000000004</v>
      </c>
      <c r="AF97" s="66">
        <f t="shared" si="61"/>
        <v>23.7</v>
      </c>
      <c r="AG97" s="66">
        <f t="shared" si="62"/>
        <v>9.1</v>
      </c>
      <c r="AH97" s="66">
        <f t="shared" si="63"/>
        <v>0.1</v>
      </c>
      <c r="AI97" s="67">
        <f t="shared" si="64"/>
        <v>14.4</v>
      </c>
      <c r="AK97" s="29" t="s">
        <v>121</v>
      </c>
      <c r="AL97" s="34" t="s">
        <v>95</v>
      </c>
      <c r="AM97" s="66">
        <f t="shared" si="75"/>
        <v>0.5</v>
      </c>
      <c r="AN97" s="66">
        <f t="shared" si="76"/>
        <v>0.5</v>
      </c>
      <c r="AO97" s="66">
        <f t="shared" si="77"/>
        <v>0.5</v>
      </c>
      <c r="AP97" s="66">
        <f t="shared" si="78"/>
        <v>0.6</v>
      </c>
      <c r="AQ97" s="66">
        <f t="shared" si="79"/>
        <v>0.3</v>
      </c>
      <c r="AR97" s="66">
        <f t="shared" si="80"/>
        <v>0.6</v>
      </c>
      <c r="AS97" s="66">
        <f t="shared" si="81"/>
        <v>0.4</v>
      </c>
      <c r="AT97" s="66">
        <f t="shared" si="82"/>
        <v>0.1</v>
      </c>
      <c r="AU97" s="67">
        <f t="shared" si="83"/>
        <v>0.8</v>
      </c>
      <c r="AW97" s="29" t="s">
        <v>121</v>
      </c>
      <c r="AX97" s="34" t="s">
        <v>95</v>
      </c>
      <c r="AY97" s="66">
        <f t="shared" si="84"/>
        <v>0.93600000000000005</v>
      </c>
      <c r="AZ97" s="66">
        <f t="shared" si="65"/>
        <v>-0.14000000000000001</v>
      </c>
      <c r="BA97" s="66">
        <f t="shared" si="66"/>
        <v>-0.14000000000000001</v>
      </c>
      <c r="BB97" s="66">
        <f t="shared" si="67"/>
        <v>0</v>
      </c>
      <c r="BC97" s="66">
        <f t="shared" si="68"/>
        <v>-0.221</v>
      </c>
      <c r="BD97" s="66">
        <f t="shared" si="69"/>
        <v>1.298</v>
      </c>
      <c r="BE97" s="66">
        <f t="shared" si="70"/>
        <v>-0.214</v>
      </c>
      <c r="BF97" s="66">
        <f t="shared" si="71"/>
        <v>0.247</v>
      </c>
      <c r="BG97" s="67">
        <f t="shared" si="72"/>
        <v>1.264</v>
      </c>
      <c r="BI97" s="29" t="s">
        <v>121</v>
      </c>
      <c r="BJ97" s="34" t="s">
        <v>95</v>
      </c>
      <c r="BK97" s="66">
        <f t="shared" si="85"/>
        <v>5.0000000000000001E-3</v>
      </c>
      <c r="BL97" s="66">
        <f t="shared" si="86"/>
        <v>-1E-3</v>
      </c>
      <c r="BM97" s="66">
        <f t="shared" si="87"/>
        <v>-1E-3</v>
      </c>
      <c r="BN97" s="66">
        <f t="shared" si="88"/>
        <v>0</v>
      </c>
      <c r="BO97" s="66">
        <f t="shared" si="89"/>
        <v>-1.4E-2</v>
      </c>
      <c r="BP97" s="66">
        <f t="shared" si="90"/>
        <v>3.1E-2</v>
      </c>
      <c r="BQ97" s="66">
        <f t="shared" si="91"/>
        <v>-0.01</v>
      </c>
      <c r="BR97" s="66">
        <f t="shared" si="92"/>
        <v>0.28499999999999998</v>
      </c>
      <c r="BS97" s="67">
        <f t="shared" si="93"/>
        <v>6.9000000000000006E-2</v>
      </c>
      <c r="BU97" s="29" t="s">
        <v>121</v>
      </c>
      <c r="BV97" s="34" t="s">
        <v>95</v>
      </c>
      <c r="BW97" s="48">
        <f t="shared" si="94"/>
        <v>14950</v>
      </c>
      <c r="BX97" s="48">
        <f t="shared" si="95"/>
        <v>10884</v>
      </c>
      <c r="BY97" s="48">
        <f t="shared" si="96"/>
        <v>9192</v>
      </c>
      <c r="BZ97" s="48">
        <f t="shared" si="97"/>
        <v>1692</v>
      </c>
      <c r="CA97" s="48">
        <f t="shared" si="98"/>
        <v>690</v>
      </c>
      <c r="CB97" s="48">
        <f t="shared" si="99"/>
        <v>3376</v>
      </c>
      <c r="CC97" s="48">
        <f t="shared" si="100"/>
        <v>1408</v>
      </c>
      <c r="CD97" s="48">
        <f t="shared" si="101"/>
        <v>-21</v>
      </c>
      <c r="CE97" s="49">
        <f t="shared" si="102"/>
        <v>1989</v>
      </c>
    </row>
    <row r="98" spans="1:83" ht="16.5" customHeight="1">
      <c r="A98" s="29" t="s">
        <v>122</v>
      </c>
      <c r="B98" s="34" t="s">
        <v>96</v>
      </c>
      <c r="C98" s="40">
        <v>49584</v>
      </c>
      <c r="D98" s="40">
        <v>37474</v>
      </c>
      <c r="E98" s="40">
        <v>31915</v>
      </c>
      <c r="F98" s="40">
        <v>5559</v>
      </c>
      <c r="G98" s="40">
        <v>2432</v>
      </c>
      <c r="H98" s="40">
        <v>9678</v>
      </c>
      <c r="I98" s="40">
        <v>3169</v>
      </c>
      <c r="J98" s="40">
        <v>211</v>
      </c>
      <c r="K98" s="41">
        <v>6298</v>
      </c>
      <c r="M98" s="29" t="s">
        <v>122</v>
      </c>
      <c r="N98" s="34" t="s">
        <v>96</v>
      </c>
      <c r="O98" s="66">
        <f t="shared" si="48"/>
        <v>1.794</v>
      </c>
      <c r="P98" s="66">
        <f t="shared" si="49"/>
        <v>1.635</v>
      </c>
      <c r="Q98" s="66">
        <f t="shared" si="50"/>
        <v>1.5820000000000001</v>
      </c>
      <c r="R98" s="66">
        <f t="shared" si="51"/>
        <v>1.944</v>
      </c>
      <c r="S98" s="66">
        <f t="shared" si="52"/>
        <v>-3.569</v>
      </c>
      <c r="T98" s="66">
        <f t="shared" si="53"/>
        <v>3.875</v>
      </c>
      <c r="U98" s="66">
        <f t="shared" si="54"/>
        <v>4.657</v>
      </c>
      <c r="V98" s="66">
        <f t="shared" si="55"/>
        <v>-60.561</v>
      </c>
      <c r="W98" s="67">
        <f t="shared" si="56"/>
        <v>9.4540000000000006</v>
      </c>
      <c r="Y98" s="29" t="s">
        <v>122</v>
      </c>
      <c r="Z98" s="34" t="s">
        <v>96</v>
      </c>
      <c r="AA98" s="66">
        <f t="shared" si="74"/>
        <v>100</v>
      </c>
      <c r="AB98" s="66">
        <f t="shared" si="57"/>
        <v>75.599999999999994</v>
      </c>
      <c r="AC98" s="66">
        <f t="shared" si="58"/>
        <v>64.400000000000006</v>
      </c>
      <c r="AD98" s="66">
        <f t="shared" si="59"/>
        <v>11.2</v>
      </c>
      <c r="AE98" s="66">
        <f t="shared" si="60"/>
        <v>4.9000000000000004</v>
      </c>
      <c r="AF98" s="66">
        <f t="shared" si="61"/>
        <v>19.5</v>
      </c>
      <c r="AG98" s="66">
        <f t="shared" si="62"/>
        <v>6.4</v>
      </c>
      <c r="AH98" s="66">
        <f t="shared" si="63"/>
        <v>0.4</v>
      </c>
      <c r="AI98" s="67">
        <f t="shared" si="64"/>
        <v>12.7</v>
      </c>
      <c r="AK98" s="29" t="s">
        <v>122</v>
      </c>
      <c r="AL98" s="34" t="s">
        <v>96</v>
      </c>
      <c r="AM98" s="66">
        <f t="shared" si="75"/>
        <v>1.7</v>
      </c>
      <c r="AN98" s="66">
        <f t="shared" si="76"/>
        <v>1.9</v>
      </c>
      <c r="AO98" s="66">
        <f t="shared" si="77"/>
        <v>1.9</v>
      </c>
      <c r="AP98" s="66">
        <f t="shared" si="78"/>
        <v>1.9</v>
      </c>
      <c r="AQ98" s="66">
        <f t="shared" si="79"/>
        <v>1.1000000000000001</v>
      </c>
      <c r="AR98" s="66">
        <f t="shared" si="80"/>
        <v>1.5</v>
      </c>
      <c r="AS98" s="66">
        <f t="shared" si="81"/>
        <v>1</v>
      </c>
      <c r="AT98" s="66">
        <f t="shared" si="82"/>
        <v>1.7</v>
      </c>
      <c r="AU98" s="67">
        <f t="shared" si="83"/>
        <v>2.2000000000000002</v>
      </c>
      <c r="AW98" s="29" t="s">
        <v>122</v>
      </c>
      <c r="AX98" s="34" t="s">
        <v>96</v>
      </c>
      <c r="AY98" s="66">
        <f t="shared" si="84"/>
        <v>1.794</v>
      </c>
      <c r="AZ98" s="66">
        <f t="shared" si="65"/>
        <v>1.238</v>
      </c>
      <c r="BA98" s="66">
        <f t="shared" si="66"/>
        <v>1.02</v>
      </c>
      <c r="BB98" s="66">
        <f t="shared" si="67"/>
        <v>0.218</v>
      </c>
      <c r="BC98" s="66">
        <f t="shared" si="68"/>
        <v>-0.185</v>
      </c>
      <c r="BD98" s="66">
        <f t="shared" si="69"/>
        <v>0.74099999999999999</v>
      </c>
      <c r="BE98" s="66">
        <f t="shared" si="70"/>
        <v>0.28899999999999998</v>
      </c>
      <c r="BF98" s="66">
        <f t="shared" si="71"/>
        <v>-0.66500000000000004</v>
      </c>
      <c r="BG98" s="67">
        <f t="shared" si="72"/>
        <v>1.117</v>
      </c>
      <c r="BI98" s="29" t="s">
        <v>122</v>
      </c>
      <c r="BJ98" s="34" t="s">
        <v>96</v>
      </c>
      <c r="BK98" s="66">
        <f t="shared" si="85"/>
        <v>3.1E-2</v>
      </c>
      <c r="BL98" s="66">
        <f t="shared" si="86"/>
        <v>0.03</v>
      </c>
      <c r="BM98" s="66">
        <f t="shared" si="87"/>
        <v>2.9000000000000001E-2</v>
      </c>
      <c r="BN98" s="66">
        <f t="shared" si="88"/>
        <v>3.6999999999999998E-2</v>
      </c>
      <c r="BO98" s="66">
        <f t="shared" si="89"/>
        <v>-3.9E-2</v>
      </c>
      <c r="BP98" s="66">
        <f t="shared" si="90"/>
        <v>5.8000000000000003E-2</v>
      </c>
      <c r="BQ98" s="66">
        <f t="shared" si="91"/>
        <v>4.2000000000000003E-2</v>
      </c>
      <c r="BR98" s="66">
        <f t="shared" si="92"/>
        <v>-2.4929999999999999</v>
      </c>
      <c r="BS98" s="67">
        <f t="shared" si="93"/>
        <v>0.19900000000000001</v>
      </c>
      <c r="BU98" s="29" t="s">
        <v>122</v>
      </c>
      <c r="BV98" s="34" t="s">
        <v>96</v>
      </c>
      <c r="BW98" s="48">
        <f t="shared" si="94"/>
        <v>48710</v>
      </c>
      <c r="BX98" s="48">
        <f t="shared" si="95"/>
        <v>36871</v>
      </c>
      <c r="BY98" s="48">
        <f t="shared" si="96"/>
        <v>31418</v>
      </c>
      <c r="BZ98" s="48">
        <f t="shared" si="97"/>
        <v>5453</v>
      </c>
      <c r="CA98" s="48">
        <f t="shared" si="98"/>
        <v>2522</v>
      </c>
      <c r="CB98" s="48">
        <f t="shared" si="99"/>
        <v>9317</v>
      </c>
      <c r="CC98" s="48">
        <f t="shared" si="100"/>
        <v>3028</v>
      </c>
      <c r="CD98" s="48">
        <f t="shared" si="101"/>
        <v>535</v>
      </c>
      <c r="CE98" s="49">
        <f t="shared" si="102"/>
        <v>5754</v>
      </c>
    </row>
    <row r="99" spans="1:83" ht="16.5" customHeight="1">
      <c r="A99" s="32" t="s">
        <v>123</v>
      </c>
      <c r="B99" s="35" t="s">
        <v>97</v>
      </c>
      <c r="C99" s="46">
        <v>2274</v>
      </c>
      <c r="D99" s="46">
        <v>1487</v>
      </c>
      <c r="E99" s="46">
        <v>1259</v>
      </c>
      <c r="F99" s="46">
        <v>228</v>
      </c>
      <c r="G99" s="46">
        <v>98</v>
      </c>
      <c r="H99" s="46">
        <v>689</v>
      </c>
      <c r="I99" s="46">
        <v>222</v>
      </c>
      <c r="J99" s="46">
        <v>24</v>
      </c>
      <c r="K99" s="47">
        <v>443</v>
      </c>
      <c r="M99" s="32" t="s">
        <v>123</v>
      </c>
      <c r="N99" s="35" t="s">
        <v>97</v>
      </c>
      <c r="O99" s="72">
        <f t="shared" si="48"/>
        <v>0.309</v>
      </c>
      <c r="P99" s="72">
        <f t="shared" si="49"/>
        <v>-5.0449999999999999</v>
      </c>
      <c r="Q99" s="72">
        <f t="shared" si="50"/>
        <v>-4.5490000000000004</v>
      </c>
      <c r="R99" s="72">
        <f t="shared" si="51"/>
        <v>-7.6920000000000002</v>
      </c>
      <c r="S99" s="72">
        <f t="shared" si="52"/>
        <v>-3.9220000000000002</v>
      </c>
      <c r="T99" s="72">
        <f t="shared" si="53"/>
        <v>15.025</v>
      </c>
      <c r="U99" s="72">
        <f t="shared" si="54"/>
        <v>-7.1130000000000004</v>
      </c>
      <c r="V99" s="72">
        <f t="shared" si="55"/>
        <v>9.0909999999999993</v>
      </c>
      <c r="W99" s="73">
        <f t="shared" si="56"/>
        <v>31.065000000000001</v>
      </c>
      <c r="Y99" s="32" t="s">
        <v>123</v>
      </c>
      <c r="Z99" s="35" t="s">
        <v>97</v>
      </c>
      <c r="AA99" s="72">
        <f t="shared" si="74"/>
        <v>100</v>
      </c>
      <c r="AB99" s="72">
        <f t="shared" si="57"/>
        <v>65.400000000000006</v>
      </c>
      <c r="AC99" s="72">
        <f t="shared" si="58"/>
        <v>55.4</v>
      </c>
      <c r="AD99" s="72">
        <f t="shared" si="59"/>
        <v>10</v>
      </c>
      <c r="AE99" s="72">
        <f t="shared" si="60"/>
        <v>4.3</v>
      </c>
      <c r="AF99" s="72">
        <f t="shared" si="61"/>
        <v>30.3</v>
      </c>
      <c r="AG99" s="72">
        <f t="shared" si="62"/>
        <v>9.8000000000000007</v>
      </c>
      <c r="AH99" s="72">
        <f t="shared" si="63"/>
        <v>1.1000000000000001</v>
      </c>
      <c r="AI99" s="73">
        <f t="shared" si="64"/>
        <v>19.5</v>
      </c>
      <c r="AK99" s="32" t="s">
        <v>123</v>
      </c>
      <c r="AL99" s="35" t="s">
        <v>97</v>
      </c>
      <c r="AM99" s="72">
        <f t="shared" si="75"/>
        <v>0.1</v>
      </c>
      <c r="AN99" s="72">
        <f t="shared" si="76"/>
        <v>0.1</v>
      </c>
      <c r="AO99" s="72">
        <f t="shared" si="77"/>
        <v>0.1</v>
      </c>
      <c r="AP99" s="72">
        <f t="shared" si="78"/>
        <v>0.1</v>
      </c>
      <c r="AQ99" s="72">
        <f t="shared" si="79"/>
        <v>0</v>
      </c>
      <c r="AR99" s="72">
        <f t="shared" si="80"/>
        <v>0.1</v>
      </c>
      <c r="AS99" s="72">
        <f t="shared" si="81"/>
        <v>0.1</v>
      </c>
      <c r="AT99" s="72">
        <f t="shared" si="82"/>
        <v>0.2</v>
      </c>
      <c r="AU99" s="73">
        <f t="shared" si="83"/>
        <v>0.2</v>
      </c>
      <c r="AW99" s="32" t="s">
        <v>123</v>
      </c>
      <c r="AX99" s="35" t="s">
        <v>97</v>
      </c>
      <c r="AY99" s="72">
        <f t="shared" si="84"/>
        <v>0.309</v>
      </c>
      <c r="AZ99" s="72">
        <f t="shared" si="65"/>
        <v>-3.4849999999999999</v>
      </c>
      <c r="BA99" s="72">
        <f t="shared" si="66"/>
        <v>-2.6469999999999998</v>
      </c>
      <c r="BB99" s="72">
        <f t="shared" si="67"/>
        <v>-0.83799999999999997</v>
      </c>
      <c r="BC99" s="72">
        <f t="shared" si="68"/>
        <v>-0.17599999999999999</v>
      </c>
      <c r="BD99" s="72">
        <f t="shared" si="69"/>
        <v>3.97</v>
      </c>
      <c r="BE99" s="72">
        <f t="shared" si="70"/>
        <v>-0.75</v>
      </c>
      <c r="BF99" s="72">
        <f t="shared" si="71"/>
        <v>8.7999999999999995E-2</v>
      </c>
      <c r="BG99" s="73">
        <f t="shared" si="72"/>
        <v>4.6319999999999997</v>
      </c>
      <c r="BI99" s="32" t="s">
        <v>123</v>
      </c>
      <c r="BJ99" s="35" t="s">
        <v>97</v>
      </c>
      <c r="BK99" s="72">
        <f t="shared" si="85"/>
        <v>0</v>
      </c>
      <c r="BL99" s="72">
        <f t="shared" si="86"/>
        <v>-4.0000000000000001E-3</v>
      </c>
      <c r="BM99" s="72">
        <f t="shared" si="87"/>
        <v>-4.0000000000000001E-3</v>
      </c>
      <c r="BN99" s="72">
        <f t="shared" si="88"/>
        <v>-7.0000000000000001E-3</v>
      </c>
      <c r="BO99" s="72">
        <f t="shared" si="89"/>
        <v>-2E-3</v>
      </c>
      <c r="BP99" s="72">
        <f t="shared" si="90"/>
        <v>1.4999999999999999E-2</v>
      </c>
      <c r="BQ99" s="72">
        <f t="shared" si="91"/>
        <v>-5.0000000000000001E-3</v>
      </c>
      <c r="BR99" s="72">
        <f t="shared" si="92"/>
        <v>1.4999999999999999E-2</v>
      </c>
      <c r="BS99" s="73">
        <f t="shared" si="93"/>
        <v>3.7999999999999999E-2</v>
      </c>
      <c r="BU99" s="32" t="s">
        <v>123</v>
      </c>
      <c r="BV99" s="35" t="s">
        <v>97</v>
      </c>
      <c r="BW99" s="54">
        <f t="shared" si="94"/>
        <v>2267</v>
      </c>
      <c r="BX99" s="54">
        <f t="shared" si="95"/>
        <v>1566</v>
      </c>
      <c r="BY99" s="54">
        <f t="shared" si="96"/>
        <v>1319</v>
      </c>
      <c r="BZ99" s="54">
        <f t="shared" si="97"/>
        <v>247</v>
      </c>
      <c r="CA99" s="54">
        <f t="shared" si="98"/>
        <v>102</v>
      </c>
      <c r="CB99" s="54">
        <f t="shared" si="99"/>
        <v>599</v>
      </c>
      <c r="CC99" s="54">
        <f t="shared" si="100"/>
        <v>239</v>
      </c>
      <c r="CD99" s="54">
        <f t="shared" si="101"/>
        <v>22</v>
      </c>
      <c r="CE99" s="55">
        <f t="shared" si="102"/>
        <v>338</v>
      </c>
    </row>
    <row r="100" spans="1:83" ht="16.5" customHeight="1">
      <c r="A100" s="31" t="s">
        <v>124</v>
      </c>
      <c r="B100" s="33" t="s">
        <v>98</v>
      </c>
      <c r="C100" s="42">
        <v>8450</v>
      </c>
      <c r="D100" s="42">
        <v>5563</v>
      </c>
      <c r="E100" s="42">
        <v>4737</v>
      </c>
      <c r="F100" s="42">
        <v>826</v>
      </c>
      <c r="G100" s="42">
        <v>361</v>
      </c>
      <c r="H100" s="42">
        <v>2526</v>
      </c>
      <c r="I100" s="42">
        <v>1060</v>
      </c>
      <c r="J100" s="42">
        <v>67</v>
      </c>
      <c r="K100" s="43">
        <v>1399</v>
      </c>
      <c r="M100" s="31" t="s">
        <v>124</v>
      </c>
      <c r="N100" s="33" t="s">
        <v>98</v>
      </c>
      <c r="O100" s="68">
        <f t="shared" si="48"/>
        <v>1.9179999999999999</v>
      </c>
      <c r="P100" s="68">
        <f t="shared" si="49"/>
        <v>-1.835</v>
      </c>
      <c r="Q100" s="68">
        <f t="shared" si="50"/>
        <v>-2.0070000000000001</v>
      </c>
      <c r="R100" s="68">
        <f t="shared" si="51"/>
        <v>-0.84</v>
      </c>
      <c r="S100" s="68">
        <f t="shared" si="52"/>
        <v>-13.221</v>
      </c>
      <c r="T100" s="68">
        <f t="shared" si="53"/>
        <v>14.401999999999999</v>
      </c>
      <c r="U100" s="68">
        <f t="shared" si="54"/>
        <v>28.173999999999999</v>
      </c>
      <c r="V100" s="68">
        <f t="shared" si="55"/>
        <v>-26.373999999999999</v>
      </c>
      <c r="W100" s="69">
        <f t="shared" si="56"/>
        <v>8.4499999999999993</v>
      </c>
      <c r="Y100" s="31" t="s">
        <v>124</v>
      </c>
      <c r="Z100" s="33" t="s">
        <v>98</v>
      </c>
      <c r="AA100" s="68">
        <f t="shared" si="74"/>
        <v>100</v>
      </c>
      <c r="AB100" s="68">
        <f t="shared" si="57"/>
        <v>65.8</v>
      </c>
      <c r="AC100" s="68">
        <f t="shared" si="58"/>
        <v>56.1</v>
      </c>
      <c r="AD100" s="68">
        <f t="shared" si="59"/>
        <v>9.8000000000000007</v>
      </c>
      <c r="AE100" s="68">
        <f t="shared" si="60"/>
        <v>4.3</v>
      </c>
      <c r="AF100" s="68">
        <f t="shared" si="61"/>
        <v>29.9</v>
      </c>
      <c r="AG100" s="68">
        <f t="shared" si="62"/>
        <v>12.5</v>
      </c>
      <c r="AH100" s="68">
        <f t="shared" si="63"/>
        <v>0.8</v>
      </c>
      <c r="AI100" s="69">
        <f t="shared" si="64"/>
        <v>16.600000000000001</v>
      </c>
      <c r="AK100" s="31" t="s">
        <v>124</v>
      </c>
      <c r="AL100" s="33" t="s">
        <v>98</v>
      </c>
      <c r="AM100" s="68">
        <f t="shared" si="75"/>
        <v>0.3</v>
      </c>
      <c r="AN100" s="68">
        <f t="shared" si="76"/>
        <v>0.3</v>
      </c>
      <c r="AO100" s="68">
        <f t="shared" si="77"/>
        <v>0.3</v>
      </c>
      <c r="AP100" s="68">
        <f t="shared" si="78"/>
        <v>0.3</v>
      </c>
      <c r="AQ100" s="68">
        <f t="shared" si="79"/>
        <v>0.2</v>
      </c>
      <c r="AR100" s="68">
        <f t="shared" si="80"/>
        <v>0.4</v>
      </c>
      <c r="AS100" s="68">
        <f t="shared" si="81"/>
        <v>0.3</v>
      </c>
      <c r="AT100" s="68">
        <f t="shared" si="82"/>
        <v>0.5</v>
      </c>
      <c r="AU100" s="69">
        <f t="shared" si="83"/>
        <v>0.5</v>
      </c>
      <c r="AW100" s="31" t="s">
        <v>124</v>
      </c>
      <c r="AX100" s="33" t="s">
        <v>98</v>
      </c>
      <c r="AY100" s="68">
        <f t="shared" si="84"/>
        <v>1.9179999999999999</v>
      </c>
      <c r="AZ100" s="68">
        <f t="shared" si="65"/>
        <v>-1.254</v>
      </c>
      <c r="BA100" s="68">
        <f t="shared" si="66"/>
        <v>-1.17</v>
      </c>
      <c r="BB100" s="68">
        <f t="shared" si="67"/>
        <v>-8.4000000000000005E-2</v>
      </c>
      <c r="BC100" s="68">
        <f t="shared" si="68"/>
        <v>-0.66300000000000003</v>
      </c>
      <c r="BD100" s="68">
        <f t="shared" si="69"/>
        <v>3.835</v>
      </c>
      <c r="BE100" s="68">
        <f t="shared" si="70"/>
        <v>2.81</v>
      </c>
      <c r="BF100" s="68">
        <f t="shared" si="71"/>
        <v>-0.28899999999999998</v>
      </c>
      <c r="BG100" s="69">
        <f t="shared" si="72"/>
        <v>1.3149999999999999</v>
      </c>
      <c r="BI100" s="31" t="s">
        <v>124</v>
      </c>
      <c r="BJ100" s="33" t="s">
        <v>98</v>
      </c>
      <c r="BK100" s="68">
        <f t="shared" si="85"/>
        <v>6.0000000000000001E-3</v>
      </c>
      <c r="BL100" s="68">
        <f t="shared" si="86"/>
        <v>-5.0000000000000001E-3</v>
      </c>
      <c r="BM100" s="68">
        <f t="shared" si="87"/>
        <v>-6.0000000000000001E-3</v>
      </c>
      <c r="BN100" s="68">
        <f t="shared" si="88"/>
        <v>-2E-3</v>
      </c>
      <c r="BO100" s="68">
        <f t="shared" si="89"/>
        <v>-2.4E-2</v>
      </c>
      <c r="BP100" s="68">
        <f t="shared" si="90"/>
        <v>5.0999999999999997E-2</v>
      </c>
      <c r="BQ100" s="68">
        <f t="shared" si="91"/>
        <v>7.0000000000000007E-2</v>
      </c>
      <c r="BR100" s="68">
        <f t="shared" si="92"/>
        <v>-0.185</v>
      </c>
      <c r="BS100" s="69">
        <f t="shared" si="93"/>
        <v>0.04</v>
      </c>
      <c r="BU100" s="31" t="s">
        <v>124</v>
      </c>
      <c r="BV100" s="33" t="s">
        <v>98</v>
      </c>
      <c r="BW100" s="50">
        <f t="shared" si="94"/>
        <v>8291</v>
      </c>
      <c r="BX100" s="50">
        <f t="shared" si="95"/>
        <v>5667</v>
      </c>
      <c r="BY100" s="50">
        <f t="shared" si="96"/>
        <v>4834</v>
      </c>
      <c r="BZ100" s="50">
        <f t="shared" si="97"/>
        <v>833</v>
      </c>
      <c r="CA100" s="50">
        <f t="shared" si="98"/>
        <v>416</v>
      </c>
      <c r="CB100" s="50">
        <f t="shared" si="99"/>
        <v>2208</v>
      </c>
      <c r="CC100" s="50">
        <f t="shared" si="100"/>
        <v>827</v>
      </c>
      <c r="CD100" s="50">
        <f t="shared" si="101"/>
        <v>91</v>
      </c>
      <c r="CE100" s="51">
        <f t="shared" si="102"/>
        <v>1290</v>
      </c>
    </row>
    <row r="101" spans="1:83" ht="16.5" customHeight="1">
      <c r="A101" s="30" t="s">
        <v>125</v>
      </c>
      <c r="B101" s="28" t="s">
        <v>99</v>
      </c>
      <c r="C101" s="44">
        <v>4131</v>
      </c>
      <c r="D101" s="44">
        <v>3051</v>
      </c>
      <c r="E101" s="44">
        <v>2596</v>
      </c>
      <c r="F101" s="44">
        <v>455</v>
      </c>
      <c r="G101" s="44">
        <v>191</v>
      </c>
      <c r="H101" s="44">
        <v>889</v>
      </c>
      <c r="I101" s="44">
        <v>372</v>
      </c>
      <c r="J101" s="44">
        <v>6</v>
      </c>
      <c r="K101" s="45">
        <v>511</v>
      </c>
      <c r="M101" s="30" t="s">
        <v>125</v>
      </c>
      <c r="N101" s="28" t="s">
        <v>99</v>
      </c>
      <c r="O101" s="70">
        <f t="shared" si="48"/>
        <v>3.4039999999999999</v>
      </c>
      <c r="P101" s="70">
        <f t="shared" si="49"/>
        <v>6.4550000000000001</v>
      </c>
      <c r="Q101" s="70">
        <f t="shared" si="50"/>
        <v>6.4370000000000003</v>
      </c>
      <c r="R101" s="70">
        <f t="shared" si="51"/>
        <v>6.5570000000000004</v>
      </c>
      <c r="S101" s="70">
        <f t="shared" si="52"/>
        <v>-3.0459999999999998</v>
      </c>
      <c r="T101" s="70">
        <f t="shared" si="53"/>
        <v>-4.6139999999999999</v>
      </c>
      <c r="U101" s="70">
        <f t="shared" si="54"/>
        <v>-15.262</v>
      </c>
      <c r="V101" s="70">
        <f t="shared" si="55"/>
        <v>-66.667000000000002</v>
      </c>
      <c r="W101" s="71">
        <f t="shared" si="56"/>
        <v>7.5789999999999997</v>
      </c>
      <c r="Y101" s="30" t="s">
        <v>125</v>
      </c>
      <c r="Z101" s="28" t="s">
        <v>99</v>
      </c>
      <c r="AA101" s="70">
        <f t="shared" si="74"/>
        <v>100</v>
      </c>
      <c r="AB101" s="70">
        <f t="shared" si="57"/>
        <v>73.900000000000006</v>
      </c>
      <c r="AC101" s="70">
        <f t="shared" si="58"/>
        <v>62.8</v>
      </c>
      <c r="AD101" s="70">
        <f t="shared" si="59"/>
        <v>11</v>
      </c>
      <c r="AE101" s="70">
        <f t="shared" si="60"/>
        <v>4.5999999999999996</v>
      </c>
      <c r="AF101" s="70">
        <f t="shared" si="61"/>
        <v>21.5</v>
      </c>
      <c r="AG101" s="70">
        <f t="shared" si="62"/>
        <v>9</v>
      </c>
      <c r="AH101" s="70">
        <f t="shared" si="63"/>
        <v>0.1</v>
      </c>
      <c r="AI101" s="71">
        <f t="shared" si="64"/>
        <v>12.4</v>
      </c>
      <c r="AK101" s="30" t="s">
        <v>125</v>
      </c>
      <c r="AL101" s="28" t="s">
        <v>99</v>
      </c>
      <c r="AM101" s="70">
        <f t="shared" si="75"/>
        <v>0.1</v>
      </c>
      <c r="AN101" s="70">
        <f t="shared" si="76"/>
        <v>0.2</v>
      </c>
      <c r="AO101" s="70">
        <f t="shared" si="77"/>
        <v>0.2</v>
      </c>
      <c r="AP101" s="70">
        <f t="shared" si="78"/>
        <v>0.2</v>
      </c>
      <c r="AQ101" s="70">
        <f t="shared" si="79"/>
        <v>0.1</v>
      </c>
      <c r="AR101" s="70">
        <f t="shared" si="80"/>
        <v>0.1</v>
      </c>
      <c r="AS101" s="70">
        <f t="shared" si="81"/>
        <v>0.1</v>
      </c>
      <c r="AT101" s="70">
        <f t="shared" si="82"/>
        <v>0</v>
      </c>
      <c r="AU101" s="71">
        <f t="shared" si="83"/>
        <v>0.2</v>
      </c>
      <c r="AW101" s="30" t="s">
        <v>125</v>
      </c>
      <c r="AX101" s="28" t="s">
        <v>99</v>
      </c>
      <c r="AY101" s="70">
        <f t="shared" si="84"/>
        <v>3.4039999999999999</v>
      </c>
      <c r="AZ101" s="70">
        <f t="shared" si="65"/>
        <v>4.6310000000000002</v>
      </c>
      <c r="BA101" s="70">
        <f t="shared" si="66"/>
        <v>3.93</v>
      </c>
      <c r="BB101" s="70">
        <f t="shared" si="67"/>
        <v>0.70099999999999996</v>
      </c>
      <c r="BC101" s="70">
        <f t="shared" si="68"/>
        <v>-0.15</v>
      </c>
      <c r="BD101" s="70">
        <f t="shared" si="69"/>
        <v>-1.0760000000000001</v>
      </c>
      <c r="BE101" s="70">
        <f t="shared" si="70"/>
        <v>-1.677</v>
      </c>
      <c r="BF101" s="70">
        <f t="shared" si="71"/>
        <v>-0.3</v>
      </c>
      <c r="BG101" s="71">
        <f t="shared" si="72"/>
        <v>0.90100000000000002</v>
      </c>
      <c r="BI101" s="30" t="s">
        <v>125</v>
      </c>
      <c r="BJ101" s="28" t="s">
        <v>99</v>
      </c>
      <c r="BK101" s="70">
        <f t="shared" si="85"/>
        <v>5.0000000000000001E-3</v>
      </c>
      <c r="BL101" s="70">
        <f t="shared" si="86"/>
        <v>8.9999999999999993E-3</v>
      </c>
      <c r="BM101" s="70">
        <f t="shared" si="87"/>
        <v>8.9999999999999993E-3</v>
      </c>
      <c r="BN101" s="70">
        <f t="shared" si="88"/>
        <v>0.01</v>
      </c>
      <c r="BO101" s="70">
        <f t="shared" si="89"/>
        <v>-3.0000000000000001E-3</v>
      </c>
      <c r="BP101" s="70">
        <f t="shared" si="90"/>
        <v>-7.0000000000000001E-3</v>
      </c>
      <c r="BQ101" s="70">
        <f t="shared" si="91"/>
        <v>-0.02</v>
      </c>
      <c r="BR101" s="70">
        <f t="shared" si="92"/>
        <v>-9.1999999999999998E-2</v>
      </c>
      <c r="BS101" s="71">
        <f t="shared" si="93"/>
        <v>1.2999999999999999E-2</v>
      </c>
      <c r="BU101" s="30" t="s">
        <v>125</v>
      </c>
      <c r="BV101" s="28" t="s">
        <v>99</v>
      </c>
      <c r="BW101" s="52">
        <f t="shared" si="94"/>
        <v>3995</v>
      </c>
      <c r="BX101" s="52">
        <f t="shared" si="95"/>
        <v>2866</v>
      </c>
      <c r="BY101" s="52">
        <f t="shared" si="96"/>
        <v>2439</v>
      </c>
      <c r="BZ101" s="52">
        <f t="shared" si="97"/>
        <v>427</v>
      </c>
      <c r="CA101" s="52">
        <f t="shared" si="98"/>
        <v>197</v>
      </c>
      <c r="CB101" s="52">
        <f t="shared" si="99"/>
        <v>932</v>
      </c>
      <c r="CC101" s="52">
        <f t="shared" si="100"/>
        <v>439</v>
      </c>
      <c r="CD101" s="52">
        <f t="shared" si="101"/>
        <v>18</v>
      </c>
      <c r="CE101" s="53">
        <f t="shared" si="102"/>
        <v>475</v>
      </c>
    </row>
    <row r="102" spans="1:83" ht="16.5" customHeight="1">
      <c r="A102" s="31" t="s">
        <v>126</v>
      </c>
      <c r="B102" s="33" t="s">
        <v>100</v>
      </c>
      <c r="C102" s="42">
        <v>243129</v>
      </c>
      <c r="D102" s="42">
        <v>158884</v>
      </c>
      <c r="E102" s="42">
        <v>135791</v>
      </c>
      <c r="F102" s="42">
        <v>23093</v>
      </c>
      <c r="G102" s="42">
        <v>23712</v>
      </c>
      <c r="H102" s="42">
        <v>60533</v>
      </c>
      <c r="I102" s="42">
        <v>29009</v>
      </c>
      <c r="J102" s="42">
        <v>1529</v>
      </c>
      <c r="K102" s="43">
        <v>29995</v>
      </c>
      <c r="M102" s="31" t="s">
        <v>126</v>
      </c>
      <c r="N102" s="33" t="s">
        <v>100</v>
      </c>
      <c r="O102" s="68">
        <f t="shared" si="48"/>
        <v>0.73899999999999999</v>
      </c>
      <c r="P102" s="68">
        <f t="shared" si="49"/>
        <v>1.532</v>
      </c>
      <c r="Q102" s="68">
        <f t="shared" si="50"/>
        <v>1.2410000000000001</v>
      </c>
      <c r="R102" s="68">
        <f t="shared" si="51"/>
        <v>3.278</v>
      </c>
      <c r="S102" s="68">
        <f t="shared" si="52"/>
        <v>-1.0640000000000001</v>
      </c>
      <c r="T102" s="68">
        <f t="shared" si="53"/>
        <v>-0.58799999999999997</v>
      </c>
      <c r="U102" s="68">
        <f t="shared" si="54"/>
        <v>-5.351</v>
      </c>
      <c r="V102" s="68">
        <f t="shared" si="55"/>
        <v>-21.75</v>
      </c>
      <c r="W102" s="69">
        <f t="shared" si="56"/>
        <v>6.0339999999999998</v>
      </c>
      <c r="Y102" s="31" t="s">
        <v>126</v>
      </c>
      <c r="Z102" s="33" t="s">
        <v>100</v>
      </c>
      <c r="AA102" s="68">
        <f t="shared" si="74"/>
        <v>100</v>
      </c>
      <c r="AB102" s="68">
        <f t="shared" si="57"/>
        <v>65.3</v>
      </c>
      <c r="AC102" s="68">
        <f t="shared" si="58"/>
        <v>55.9</v>
      </c>
      <c r="AD102" s="68">
        <f t="shared" si="59"/>
        <v>9.5</v>
      </c>
      <c r="AE102" s="68">
        <f t="shared" si="60"/>
        <v>9.8000000000000007</v>
      </c>
      <c r="AF102" s="68">
        <f t="shared" si="61"/>
        <v>24.9</v>
      </c>
      <c r="AG102" s="68">
        <f t="shared" si="62"/>
        <v>11.9</v>
      </c>
      <c r="AH102" s="68">
        <f t="shared" si="63"/>
        <v>0.6</v>
      </c>
      <c r="AI102" s="69">
        <f t="shared" si="64"/>
        <v>12.3</v>
      </c>
      <c r="AK102" s="31" t="s">
        <v>126</v>
      </c>
      <c r="AL102" s="33" t="s">
        <v>100</v>
      </c>
      <c r="AM102" s="68">
        <f t="shared" si="75"/>
        <v>8.5</v>
      </c>
      <c r="AN102" s="68">
        <f t="shared" si="76"/>
        <v>8</v>
      </c>
      <c r="AO102" s="68">
        <f t="shared" si="77"/>
        <v>8</v>
      </c>
      <c r="AP102" s="68">
        <f t="shared" si="78"/>
        <v>8</v>
      </c>
      <c r="AQ102" s="68">
        <f t="shared" si="79"/>
        <v>10.4</v>
      </c>
      <c r="AR102" s="68">
        <f t="shared" si="80"/>
        <v>9.6</v>
      </c>
      <c r="AS102" s="68">
        <f t="shared" si="81"/>
        <v>8.6999999999999993</v>
      </c>
      <c r="AT102" s="68">
        <f t="shared" si="82"/>
        <v>12.4</v>
      </c>
      <c r="AU102" s="69">
        <f t="shared" si="83"/>
        <v>10.7</v>
      </c>
      <c r="AW102" s="31" t="s">
        <v>126</v>
      </c>
      <c r="AX102" s="33" t="s">
        <v>100</v>
      </c>
      <c r="AY102" s="68">
        <f t="shared" si="84"/>
        <v>0.73899999999999999</v>
      </c>
      <c r="AZ102" s="68">
        <f t="shared" si="65"/>
        <v>0.99299999999999999</v>
      </c>
      <c r="BA102" s="68">
        <f t="shared" si="66"/>
        <v>0.68899999999999995</v>
      </c>
      <c r="BB102" s="68">
        <f t="shared" si="67"/>
        <v>0.30399999999999999</v>
      </c>
      <c r="BC102" s="68">
        <f t="shared" si="68"/>
        <v>-0.106</v>
      </c>
      <c r="BD102" s="68">
        <f t="shared" si="69"/>
        <v>-0.14799999999999999</v>
      </c>
      <c r="BE102" s="68">
        <f t="shared" si="70"/>
        <v>-0.68</v>
      </c>
      <c r="BF102" s="68">
        <f t="shared" si="71"/>
        <v>-0.17599999999999999</v>
      </c>
      <c r="BG102" s="69">
        <f t="shared" si="72"/>
        <v>0.70699999999999996</v>
      </c>
      <c r="BI102" s="31" t="s">
        <v>126</v>
      </c>
      <c r="BJ102" s="33" t="s">
        <v>100</v>
      </c>
      <c r="BK102" s="68">
        <f t="shared" si="85"/>
        <v>6.3E-2</v>
      </c>
      <c r="BL102" s="68">
        <f t="shared" si="86"/>
        <v>0.12</v>
      </c>
      <c r="BM102" s="68">
        <f t="shared" si="87"/>
        <v>9.7000000000000003E-2</v>
      </c>
      <c r="BN102" s="68">
        <f t="shared" si="88"/>
        <v>0.25600000000000001</v>
      </c>
      <c r="BO102" s="68">
        <f t="shared" si="89"/>
        <v>-0.11</v>
      </c>
      <c r="BP102" s="68">
        <f t="shared" si="90"/>
        <v>-5.8000000000000003E-2</v>
      </c>
      <c r="BQ102" s="68">
        <f t="shared" si="91"/>
        <v>-0.49199999999999999</v>
      </c>
      <c r="BR102" s="68">
        <f t="shared" si="92"/>
        <v>-3.27</v>
      </c>
      <c r="BS102" s="69">
        <f t="shared" si="93"/>
        <v>0.624</v>
      </c>
      <c r="BU102" s="31" t="s">
        <v>126</v>
      </c>
      <c r="BV102" s="33" t="s">
        <v>100</v>
      </c>
      <c r="BW102" s="50">
        <f t="shared" si="94"/>
        <v>241345</v>
      </c>
      <c r="BX102" s="50">
        <f t="shared" si="95"/>
        <v>156487</v>
      </c>
      <c r="BY102" s="50">
        <f t="shared" si="96"/>
        <v>134127</v>
      </c>
      <c r="BZ102" s="50">
        <f t="shared" si="97"/>
        <v>22360</v>
      </c>
      <c r="CA102" s="50">
        <f t="shared" si="98"/>
        <v>23967</v>
      </c>
      <c r="CB102" s="50">
        <f t="shared" si="99"/>
        <v>60891</v>
      </c>
      <c r="CC102" s="50">
        <f t="shared" si="100"/>
        <v>30649</v>
      </c>
      <c r="CD102" s="50">
        <f t="shared" si="101"/>
        <v>1954</v>
      </c>
      <c r="CE102" s="51">
        <f t="shared" si="102"/>
        <v>28288</v>
      </c>
    </row>
    <row r="103" spans="1:83" ht="16.5" customHeight="1">
      <c r="A103" s="29" t="s">
        <v>36</v>
      </c>
      <c r="B103" s="34" t="s">
        <v>101</v>
      </c>
      <c r="C103" s="40">
        <v>1185907</v>
      </c>
      <c r="D103" s="40">
        <v>828857</v>
      </c>
      <c r="E103" s="40">
        <v>710617</v>
      </c>
      <c r="F103" s="40">
        <v>118240</v>
      </c>
      <c r="G103" s="40">
        <v>121871</v>
      </c>
      <c r="H103" s="40">
        <v>235179</v>
      </c>
      <c r="I103" s="40">
        <v>114667</v>
      </c>
      <c r="J103" s="40">
        <v>6931</v>
      </c>
      <c r="K103" s="41">
        <v>113581</v>
      </c>
      <c r="M103" s="29" t="s">
        <v>36</v>
      </c>
      <c r="N103" s="34" t="s">
        <v>101</v>
      </c>
      <c r="O103" s="66">
        <f t="shared" si="48"/>
        <v>-0.64300000000000002</v>
      </c>
      <c r="P103" s="66">
        <f t="shared" si="49"/>
        <v>-0.88300000000000001</v>
      </c>
      <c r="Q103" s="66">
        <f t="shared" si="50"/>
        <v>-1.083</v>
      </c>
      <c r="R103" s="66">
        <f t="shared" si="51"/>
        <v>0.33600000000000002</v>
      </c>
      <c r="S103" s="66">
        <f t="shared" si="52"/>
        <v>-0.497</v>
      </c>
      <c r="T103" s="66">
        <f t="shared" si="53"/>
        <v>0.13600000000000001</v>
      </c>
      <c r="U103" s="66">
        <f t="shared" si="54"/>
        <v>-1.6659999999999999</v>
      </c>
      <c r="V103" s="66">
        <f t="shared" si="55"/>
        <v>12.407</v>
      </c>
      <c r="W103" s="67">
        <f t="shared" si="56"/>
        <v>1.337</v>
      </c>
      <c r="Y103" s="29" t="s">
        <v>36</v>
      </c>
      <c r="Z103" s="34" t="s">
        <v>101</v>
      </c>
      <c r="AA103" s="66">
        <f t="shared" si="74"/>
        <v>100</v>
      </c>
      <c r="AB103" s="66">
        <f t="shared" si="57"/>
        <v>69.900000000000006</v>
      </c>
      <c r="AC103" s="66">
        <f t="shared" si="58"/>
        <v>59.9</v>
      </c>
      <c r="AD103" s="66">
        <f t="shared" si="59"/>
        <v>10</v>
      </c>
      <c r="AE103" s="66">
        <f t="shared" si="60"/>
        <v>10.3</v>
      </c>
      <c r="AF103" s="66">
        <f t="shared" si="61"/>
        <v>19.8</v>
      </c>
      <c r="AG103" s="66">
        <f t="shared" si="62"/>
        <v>9.6999999999999993</v>
      </c>
      <c r="AH103" s="66">
        <f t="shared" si="63"/>
        <v>0.6</v>
      </c>
      <c r="AI103" s="67">
        <f t="shared" si="64"/>
        <v>9.6</v>
      </c>
      <c r="AK103" s="29" t="s">
        <v>36</v>
      </c>
      <c r="AL103" s="34" t="s">
        <v>101</v>
      </c>
      <c r="AM103" s="66">
        <f t="shared" si="75"/>
        <v>41.6</v>
      </c>
      <c r="AN103" s="66">
        <f t="shared" si="76"/>
        <v>41.6</v>
      </c>
      <c r="AO103" s="66">
        <f t="shared" si="77"/>
        <v>41.7</v>
      </c>
      <c r="AP103" s="66">
        <f t="shared" si="78"/>
        <v>40.9</v>
      </c>
      <c r="AQ103" s="66">
        <f t="shared" si="79"/>
        <v>53.4</v>
      </c>
      <c r="AR103" s="66">
        <f t="shared" si="80"/>
        <v>37.5</v>
      </c>
      <c r="AS103" s="66">
        <f t="shared" si="81"/>
        <v>34.4</v>
      </c>
      <c r="AT103" s="66">
        <f t="shared" si="82"/>
        <v>56.2</v>
      </c>
      <c r="AU103" s="67">
        <f t="shared" si="83"/>
        <v>40.299999999999997</v>
      </c>
      <c r="AW103" s="29" t="s">
        <v>36</v>
      </c>
      <c r="AX103" s="34" t="s">
        <v>101</v>
      </c>
      <c r="AY103" s="66">
        <f t="shared" si="84"/>
        <v>-0.64300000000000002</v>
      </c>
      <c r="AZ103" s="66">
        <f t="shared" si="65"/>
        <v>-0.61799999999999999</v>
      </c>
      <c r="BA103" s="66">
        <f t="shared" si="66"/>
        <v>-0.65200000000000002</v>
      </c>
      <c r="BB103" s="66">
        <f t="shared" si="67"/>
        <v>3.3000000000000002E-2</v>
      </c>
      <c r="BC103" s="66">
        <f t="shared" si="68"/>
        <v>-5.0999999999999997E-2</v>
      </c>
      <c r="BD103" s="66">
        <f t="shared" si="69"/>
        <v>2.7E-2</v>
      </c>
      <c r="BE103" s="66">
        <f t="shared" si="70"/>
        <v>-0.16300000000000001</v>
      </c>
      <c r="BF103" s="66">
        <f t="shared" si="71"/>
        <v>6.4000000000000001E-2</v>
      </c>
      <c r="BG103" s="67">
        <f t="shared" si="72"/>
        <v>0.126</v>
      </c>
      <c r="BI103" s="29" t="s">
        <v>36</v>
      </c>
      <c r="BJ103" s="34" t="s">
        <v>101</v>
      </c>
      <c r="BK103" s="66">
        <f t="shared" si="85"/>
        <v>-0.26900000000000002</v>
      </c>
      <c r="BL103" s="66">
        <f t="shared" si="86"/>
        <v>-0.36899999999999999</v>
      </c>
      <c r="BM103" s="66">
        <f t="shared" si="87"/>
        <v>-0.45400000000000001</v>
      </c>
      <c r="BN103" s="66">
        <f t="shared" si="88"/>
        <v>0.13800000000000001</v>
      </c>
      <c r="BO103" s="66">
        <f t="shared" si="89"/>
        <v>-0.26200000000000001</v>
      </c>
      <c r="BP103" s="66">
        <f t="shared" si="90"/>
        <v>5.1999999999999998E-2</v>
      </c>
      <c r="BQ103" s="66">
        <f t="shared" si="91"/>
        <v>-0.58299999999999996</v>
      </c>
      <c r="BR103" s="66">
        <f t="shared" si="92"/>
        <v>5.8860000000000001</v>
      </c>
      <c r="BS103" s="67">
        <f t="shared" si="93"/>
        <v>0.54700000000000004</v>
      </c>
      <c r="BU103" s="29" t="s">
        <v>36</v>
      </c>
      <c r="BV103" s="34" t="s">
        <v>101</v>
      </c>
      <c r="BW103" s="48">
        <f t="shared" si="94"/>
        <v>1193577</v>
      </c>
      <c r="BX103" s="48">
        <f t="shared" si="95"/>
        <v>836238</v>
      </c>
      <c r="BY103" s="48">
        <f t="shared" si="96"/>
        <v>718394</v>
      </c>
      <c r="BZ103" s="48">
        <f t="shared" si="97"/>
        <v>117844</v>
      </c>
      <c r="CA103" s="48">
        <f t="shared" si="98"/>
        <v>122480</v>
      </c>
      <c r="CB103" s="48">
        <f t="shared" si="99"/>
        <v>234859</v>
      </c>
      <c r="CC103" s="48">
        <f t="shared" si="100"/>
        <v>116610</v>
      </c>
      <c r="CD103" s="48">
        <f t="shared" si="101"/>
        <v>6166</v>
      </c>
      <c r="CE103" s="49">
        <f t="shared" si="102"/>
        <v>112083</v>
      </c>
    </row>
    <row r="104" spans="1:83" ht="16.5" customHeight="1">
      <c r="A104" s="29" t="s">
        <v>37</v>
      </c>
      <c r="B104" s="34" t="s">
        <v>102</v>
      </c>
      <c r="C104" s="40">
        <v>476134</v>
      </c>
      <c r="D104" s="40">
        <v>359173</v>
      </c>
      <c r="E104" s="40">
        <v>307050</v>
      </c>
      <c r="F104" s="40">
        <v>52123</v>
      </c>
      <c r="G104" s="40">
        <v>23282</v>
      </c>
      <c r="H104" s="40">
        <v>93679</v>
      </c>
      <c r="I104" s="40">
        <v>42430</v>
      </c>
      <c r="J104" s="40">
        <v>1819</v>
      </c>
      <c r="K104" s="41">
        <v>49430</v>
      </c>
      <c r="M104" s="29" t="s">
        <v>37</v>
      </c>
      <c r="N104" s="34" t="s">
        <v>102</v>
      </c>
      <c r="O104" s="66">
        <f t="shared" si="48"/>
        <v>0.54100000000000004</v>
      </c>
      <c r="P104" s="66">
        <f t="shared" si="49"/>
        <v>0.76400000000000001</v>
      </c>
      <c r="Q104" s="66">
        <f t="shared" si="50"/>
        <v>0.60899999999999999</v>
      </c>
      <c r="R104" s="66">
        <f t="shared" si="51"/>
        <v>1.6859999999999999</v>
      </c>
      <c r="S104" s="66">
        <f t="shared" si="52"/>
        <v>-6.1929999999999996</v>
      </c>
      <c r="T104" s="66">
        <f t="shared" si="53"/>
        <v>1.492</v>
      </c>
      <c r="U104" s="66">
        <f t="shared" si="54"/>
        <v>0.46400000000000002</v>
      </c>
      <c r="V104" s="66">
        <f t="shared" si="55"/>
        <v>-41.792000000000002</v>
      </c>
      <c r="W104" s="67">
        <f t="shared" si="56"/>
        <v>5.298</v>
      </c>
      <c r="Y104" s="29" t="s">
        <v>37</v>
      </c>
      <c r="Z104" s="34" t="s">
        <v>102</v>
      </c>
      <c r="AA104" s="66">
        <f t="shared" si="74"/>
        <v>100</v>
      </c>
      <c r="AB104" s="66">
        <f t="shared" si="57"/>
        <v>75.400000000000006</v>
      </c>
      <c r="AC104" s="66">
        <f t="shared" si="58"/>
        <v>64.5</v>
      </c>
      <c r="AD104" s="66">
        <f t="shared" si="59"/>
        <v>10.9</v>
      </c>
      <c r="AE104" s="66">
        <f t="shared" si="60"/>
        <v>4.9000000000000004</v>
      </c>
      <c r="AF104" s="66">
        <f t="shared" si="61"/>
        <v>19.7</v>
      </c>
      <c r="AG104" s="66">
        <f t="shared" si="62"/>
        <v>8.9</v>
      </c>
      <c r="AH104" s="66">
        <f t="shared" si="63"/>
        <v>0.4</v>
      </c>
      <c r="AI104" s="67">
        <f t="shared" si="64"/>
        <v>10.4</v>
      </c>
      <c r="AK104" s="29" t="s">
        <v>37</v>
      </c>
      <c r="AL104" s="34" t="s">
        <v>102</v>
      </c>
      <c r="AM104" s="66">
        <f t="shared" si="75"/>
        <v>16.7</v>
      </c>
      <c r="AN104" s="66">
        <f t="shared" si="76"/>
        <v>18</v>
      </c>
      <c r="AO104" s="66">
        <f t="shared" si="77"/>
        <v>18</v>
      </c>
      <c r="AP104" s="66">
        <f t="shared" si="78"/>
        <v>18</v>
      </c>
      <c r="AQ104" s="66">
        <f t="shared" si="79"/>
        <v>10.199999999999999</v>
      </c>
      <c r="AR104" s="66">
        <f t="shared" si="80"/>
        <v>14.9</v>
      </c>
      <c r="AS104" s="66">
        <f t="shared" si="81"/>
        <v>12.7</v>
      </c>
      <c r="AT104" s="66">
        <f t="shared" si="82"/>
        <v>14.8</v>
      </c>
      <c r="AU104" s="67">
        <f t="shared" si="83"/>
        <v>17.600000000000001</v>
      </c>
      <c r="AW104" s="29" t="s">
        <v>37</v>
      </c>
      <c r="AX104" s="34" t="s">
        <v>102</v>
      </c>
      <c r="AY104" s="66">
        <f t="shared" si="84"/>
        <v>0.54100000000000004</v>
      </c>
      <c r="AZ104" s="66">
        <f t="shared" si="65"/>
        <v>0.57499999999999996</v>
      </c>
      <c r="BA104" s="66">
        <f t="shared" si="66"/>
        <v>0.39300000000000002</v>
      </c>
      <c r="BB104" s="66">
        <f t="shared" si="67"/>
        <v>0.182</v>
      </c>
      <c r="BC104" s="66">
        <f t="shared" si="68"/>
        <v>-0.32500000000000001</v>
      </c>
      <c r="BD104" s="66">
        <f t="shared" si="69"/>
        <v>0.29099999999999998</v>
      </c>
      <c r="BE104" s="66">
        <f t="shared" si="70"/>
        <v>4.1000000000000002E-2</v>
      </c>
      <c r="BF104" s="66">
        <f t="shared" si="71"/>
        <v>-0.27600000000000002</v>
      </c>
      <c r="BG104" s="67">
        <f t="shared" si="72"/>
        <v>0.52500000000000002</v>
      </c>
      <c r="BI104" s="29" t="s">
        <v>37</v>
      </c>
      <c r="BJ104" s="34" t="s">
        <v>102</v>
      </c>
      <c r="BK104" s="66">
        <f t="shared" si="85"/>
        <v>0.09</v>
      </c>
      <c r="BL104" s="66">
        <f t="shared" si="86"/>
        <v>0.13600000000000001</v>
      </c>
      <c r="BM104" s="66">
        <f t="shared" si="87"/>
        <v>0.108</v>
      </c>
      <c r="BN104" s="66">
        <f t="shared" si="88"/>
        <v>0.30199999999999999</v>
      </c>
      <c r="BO104" s="66">
        <f t="shared" si="89"/>
        <v>-0.66100000000000003</v>
      </c>
      <c r="BP104" s="66">
        <f t="shared" si="90"/>
        <v>0.222</v>
      </c>
      <c r="BQ104" s="66">
        <f t="shared" si="91"/>
        <v>5.8999999999999997E-2</v>
      </c>
      <c r="BR104" s="66">
        <f t="shared" si="92"/>
        <v>-10.048</v>
      </c>
      <c r="BS104" s="67">
        <f t="shared" si="93"/>
        <v>0.90900000000000003</v>
      </c>
      <c r="BU104" s="29" t="s">
        <v>37</v>
      </c>
      <c r="BV104" s="34" t="s">
        <v>102</v>
      </c>
      <c r="BW104" s="48">
        <f t="shared" si="94"/>
        <v>473571</v>
      </c>
      <c r="BX104" s="48">
        <f t="shared" si="95"/>
        <v>356450</v>
      </c>
      <c r="BY104" s="48">
        <f t="shared" si="96"/>
        <v>305191</v>
      </c>
      <c r="BZ104" s="48">
        <f t="shared" si="97"/>
        <v>51259</v>
      </c>
      <c r="CA104" s="48">
        <f t="shared" si="98"/>
        <v>24819</v>
      </c>
      <c r="CB104" s="48">
        <f t="shared" si="99"/>
        <v>92302</v>
      </c>
      <c r="CC104" s="48">
        <f t="shared" si="100"/>
        <v>42234</v>
      </c>
      <c r="CD104" s="48">
        <f t="shared" si="101"/>
        <v>3125</v>
      </c>
      <c r="CE104" s="49">
        <f t="shared" si="102"/>
        <v>46943</v>
      </c>
    </row>
    <row r="105" spans="1:83" ht="16.5" customHeight="1">
      <c r="A105" s="29" t="s">
        <v>127</v>
      </c>
      <c r="B105" s="34" t="s">
        <v>103</v>
      </c>
      <c r="C105" s="40">
        <v>736532</v>
      </c>
      <c r="D105" s="40">
        <v>500103</v>
      </c>
      <c r="E105" s="40">
        <v>426633</v>
      </c>
      <c r="F105" s="40">
        <v>73470</v>
      </c>
      <c r="G105" s="40">
        <v>49988</v>
      </c>
      <c r="H105" s="40">
        <v>186441</v>
      </c>
      <c r="I105" s="40">
        <v>125462</v>
      </c>
      <c r="J105" s="40">
        <v>952</v>
      </c>
      <c r="K105" s="41">
        <v>60027</v>
      </c>
      <c r="M105" s="29" t="s">
        <v>127</v>
      </c>
      <c r="N105" s="34" t="s">
        <v>103</v>
      </c>
      <c r="O105" s="66">
        <f t="shared" si="48"/>
        <v>3.6999999999999998E-2</v>
      </c>
      <c r="P105" s="66">
        <f t="shared" si="49"/>
        <v>-0.54100000000000004</v>
      </c>
      <c r="Q105" s="66">
        <f t="shared" si="50"/>
        <v>-0.71099999999999997</v>
      </c>
      <c r="R105" s="66">
        <f t="shared" si="51"/>
        <v>0.45400000000000001</v>
      </c>
      <c r="S105" s="66">
        <f t="shared" si="52"/>
        <v>-2.7090000000000001</v>
      </c>
      <c r="T105" s="66">
        <f t="shared" si="53"/>
        <v>2.4089999999999998</v>
      </c>
      <c r="U105" s="66">
        <f t="shared" si="54"/>
        <v>3.0289999999999999</v>
      </c>
      <c r="V105" s="66">
        <f t="shared" si="55"/>
        <v>934.78300000000002</v>
      </c>
      <c r="W105" s="67">
        <f t="shared" si="56"/>
        <v>-0.27100000000000002</v>
      </c>
      <c r="Y105" s="29" t="s">
        <v>127</v>
      </c>
      <c r="Z105" s="34" t="s">
        <v>103</v>
      </c>
      <c r="AA105" s="66">
        <f t="shared" si="74"/>
        <v>100</v>
      </c>
      <c r="AB105" s="66">
        <f t="shared" si="57"/>
        <v>67.900000000000006</v>
      </c>
      <c r="AC105" s="66">
        <f t="shared" si="58"/>
        <v>57.9</v>
      </c>
      <c r="AD105" s="66">
        <f t="shared" si="59"/>
        <v>10</v>
      </c>
      <c r="AE105" s="66">
        <f t="shared" si="60"/>
        <v>6.8</v>
      </c>
      <c r="AF105" s="66">
        <f t="shared" si="61"/>
        <v>25.3</v>
      </c>
      <c r="AG105" s="66">
        <f t="shared" si="62"/>
        <v>17</v>
      </c>
      <c r="AH105" s="66">
        <f t="shared" si="63"/>
        <v>0.1</v>
      </c>
      <c r="AI105" s="67">
        <f t="shared" si="64"/>
        <v>8.1</v>
      </c>
      <c r="AK105" s="29" t="s">
        <v>127</v>
      </c>
      <c r="AL105" s="34" t="s">
        <v>103</v>
      </c>
      <c r="AM105" s="66">
        <f t="shared" si="75"/>
        <v>25.8</v>
      </c>
      <c r="AN105" s="66">
        <f t="shared" si="76"/>
        <v>25.1</v>
      </c>
      <c r="AO105" s="66">
        <f t="shared" si="77"/>
        <v>25</v>
      </c>
      <c r="AP105" s="66">
        <f t="shared" si="78"/>
        <v>25.4</v>
      </c>
      <c r="AQ105" s="66">
        <f t="shared" si="79"/>
        <v>21.9</v>
      </c>
      <c r="AR105" s="66">
        <f t="shared" si="80"/>
        <v>29.7</v>
      </c>
      <c r="AS105" s="66">
        <f t="shared" si="81"/>
        <v>37.6</v>
      </c>
      <c r="AT105" s="66">
        <f t="shared" si="82"/>
        <v>7.7</v>
      </c>
      <c r="AU105" s="67">
        <f t="shared" si="83"/>
        <v>21.3</v>
      </c>
      <c r="AW105" s="29" t="s">
        <v>127</v>
      </c>
      <c r="AX105" s="34" t="s">
        <v>103</v>
      </c>
      <c r="AY105" s="66">
        <f t="shared" si="84"/>
        <v>3.6999999999999998E-2</v>
      </c>
      <c r="AZ105" s="66">
        <f t="shared" si="65"/>
        <v>-0.37</v>
      </c>
      <c r="BA105" s="66">
        <f t="shared" si="66"/>
        <v>-0.41499999999999998</v>
      </c>
      <c r="BB105" s="66">
        <f t="shared" si="67"/>
        <v>4.4999999999999998E-2</v>
      </c>
      <c r="BC105" s="66">
        <f t="shared" si="68"/>
        <v>-0.189</v>
      </c>
      <c r="BD105" s="66">
        <f t="shared" si="69"/>
        <v>0.59599999999999997</v>
      </c>
      <c r="BE105" s="66">
        <f t="shared" si="70"/>
        <v>0.501</v>
      </c>
      <c r="BF105" s="66">
        <f t="shared" si="71"/>
        <v>0.11700000000000001</v>
      </c>
      <c r="BG105" s="67">
        <f t="shared" si="72"/>
        <v>-2.1999999999999999E-2</v>
      </c>
      <c r="BI105" s="29" t="s">
        <v>127</v>
      </c>
      <c r="BJ105" s="34" t="s">
        <v>103</v>
      </c>
      <c r="BK105" s="66">
        <f t="shared" si="85"/>
        <v>0.01</v>
      </c>
      <c r="BL105" s="66">
        <f t="shared" si="86"/>
        <v>-0.13600000000000001</v>
      </c>
      <c r="BM105" s="66">
        <f t="shared" si="87"/>
        <v>-0.17799999999999999</v>
      </c>
      <c r="BN105" s="66">
        <f t="shared" si="88"/>
        <v>0.11600000000000001</v>
      </c>
      <c r="BO105" s="66">
        <f t="shared" si="89"/>
        <v>-0.59899999999999998</v>
      </c>
      <c r="BP105" s="66">
        <f t="shared" si="90"/>
        <v>0.70799999999999996</v>
      </c>
      <c r="BQ105" s="66">
        <f t="shared" si="91"/>
        <v>1.107</v>
      </c>
      <c r="BR105" s="66">
        <f t="shared" si="92"/>
        <v>6.617</v>
      </c>
      <c r="BS105" s="67">
        <f t="shared" si="93"/>
        <v>-0.06</v>
      </c>
      <c r="BU105" s="29" t="s">
        <v>127</v>
      </c>
      <c r="BV105" s="34" t="s">
        <v>103</v>
      </c>
      <c r="BW105" s="48">
        <f t="shared" si="94"/>
        <v>736260</v>
      </c>
      <c r="BX105" s="48">
        <f t="shared" si="95"/>
        <v>502825</v>
      </c>
      <c r="BY105" s="48">
        <f t="shared" si="96"/>
        <v>429687</v>
      </c>
      <c r="BZ105" s="48">
        <f t="shared" si="97"/>
        <v>73138</v>
      </c>
      <c r="CA105" s="48">
        <f t="shared" si="98"/>
        <v>51380</v>
      </c>
      <c r="CB105" s="48">
        <f t="shared" si="99"/>
        <v>182055</v>
      </c>
      <c r="CC105" s="48">
        <f t="shared" si="100"/>
        <v>121773</v>
      </c>
      <c r="CD105" s="48">
        <f t="shared" si="101"/>
        <v>92</v>
      </c>
      <c r="CE105" s="49">
        <f t="shared" si="102"/>
        <v>60190</v>
      </c>
    </row>
    <row r="106" spans="1:83" ht="16.5" customHeight="1">
      <c r="A106" s="29" t="s">
        <v>128</v>
      </c>
      <c r="B106" s="34" t="s">
        <v>104</v>
      </c>
      <c r="C106" s="40">
        <v>101489</v>
      </c>
      <c r="D106" s="40">
        <v>72418</v>
      </c>
      <c r="E106" s="40">
        <v>61569</v>
      </c>
      <c r="F106" s="40">
        <v>10849</v>
      </c>
      <c r="G106" s="40">
        <v>4646</v>
      </c>
      <c r="H106" s="40">
        <v>24425</v>
      </c>
      <c r="I106" s="40">
        <v>10474</v>
      </c>
      <c r="J106" s="40">
        <v>611</v>
      </c>
      <c r="K106" s="41">
        <v>13340</v>
      </c>
      <c r="M106" s="29" t="s">
        <v>128</v>
      </c>
      <c r="N106" s="34" t="s">
        <v>104</v>
      </c>
      <c r="O106" s="66">
        <f t="shared" si="48"/>
        <v>-0.40200000000000002</v>
      </c>
      <c r="P106" s="66">
        <f t="shared" si="49"/>
        <v>-2.0760000000000001</v>
      </c>
      <c r="Q106" s="66">
        <f t="shared" si="50"/>
        <v>-2.2309999999999999</v>
      </c>
      <c r="R106" s="66">
        <f t="shared" si="51"/>
        <v>-1.1839999999999999</v>
      </c>
      <c r="S106" s="66">
        <f t="shared" si="52"/>
        <v>-4.6970000000000001</v>
      </c>
      <c r="T106" s="66">
        <f t="shared" si="53"/>
        <v>5.8689999999999998</v>
      </c>
      <c r="U106" s="66">
        <f t="shared" si="54"/>
        <v>1.4530000000000001</v>
      </c>
      <c r="V106" s="66">
        <f t="shared" si="55"/>
        <v>-27.434999999999999</v>
      </c>
      <c r="W106" s="67">
        <f t="shared" si="56"/>
        <v>12.054</v>
      </c>
      <c r="Y106" s="29" t="s">
        <v>128</v>
      </c>
      <c r="Z106" s="34" t="s">
        <v>104</v>
      </c>
      <c r="AA106" s="66">
        <f t="shared" si="74"/>
        <v>100</v>
      </c>
      <c r="AB106" s="66">
        <f t="shared" si="57"/>
        <v>71.400000000000006</v>
      </c>
      <c r="AC106" s="66">
        <f t="shared" si="58"/>
        <v>60.7</v>
      </c>
      <c r="AD106" s="66">
        <f t="shared" si="59"/>
        <v>10.7</v>
      </c>
      <c r="AE106" s="66">
        <f t="shared" si="60"/>
        <v>4.5999999999999996</v>
      </c>
      <c r="AF106" s="66">
        <f t="shared" si="61"/>
        <v>24.1</v>
      </c>
      <c r="AG106" s="66">
        <f t="shared" si="62"/>
        <v>10.3</v>
      </c>
      <c r="AH106" s="66">
        <f t="shared" si="63"/>
        <v>0.6</v>
      </c>
      <c r="AI106" s="67">
        <f t="shared" si="64"/>
        <v>13.1</v>
      </c>
      <c r="AK106" s="29" t="s">
        <v>128</v>
      </c>
      <c r="AL106" s="34" t="s">
        <v>104</v>
      </c>
      <c r="AM106" s="66">
        <f t="shared" si="75"/>
        <v>3.6</v>
      </c>
      <c r="AN106" s="66">
        <f t="shared" si="76"/>
        <v>3.6</v>
      </c>
      <c r="AO106" s="66">
        <f t="shared" si="77"/>
        <v>3.6</v>
      </c>
      <c r="AP106" s="66">
        <f t="shared" si="78"/>
        <v>3.8</v>
      </c>
      <c r="AQ106" s="66">
        <f t="shared" si="79"/>
        <v>2</v>
      </c>
      <c r="AR106" s="66">
        <f t="shared" si="80"/>
        <v>3.9</v>
      </c>
      <c r="AS106" s="66">
        <f t="shared" si="81"/>
        <v>3.1</v>
      </c>
      <c r="AT106" s="66">
        <f t="shared" si="82"/>
        <v>5</v>
      </c>
      <c r="AU106" s="67">
        <f t="shared" si="83"/>
        <v>4.7</v>
      </c>
      <c r="AW106" s="29" t="s">
        <v>128</v>
      </c>
      <c r="AX106" s="34" t="s">
        <v>104</v>
      </c>
      <c r="AY106" s="66">
        <f t="shared" si="84"/>
        <v>-0.40200000000000002</v>
      </c>
      <c r="AZ106" s="66">
        <f t="shared" si="65"/>
        <v>-1.506</v>
      </c>
      <c r="BA106" s="66">
        <f t="shared" si="66"/>
        <v>-1.379</v>
      </c>
      <c r="BB106" s="66">
        <f t="shared" si="67"/>
        <v>-0.128</v>
      </c>
      <c r="BC106" s="66">
        <f t="shared" si="68"/>
        <v>-0.22500000000000001</v>
      </c>
      <c r="BD106" s="66">
        <f t="shared" si="69"/>
        <v>1.329</v>
      </c>
      <c r="BE106" s="66">
        <f t="shared" si="70"/>
        <v>0.14699999999999999</v>
      </c>
      <c r="BF106" s="66">
        <f t="shared" si="71"/>
        <v>-0.22700000000000001</v>
      </c>
      <c r="BG106" s="67">
        <f t="shared" si="72"/>
        <v>1.4079999999999999</v>
      </c>
      <c r="BI106" s="29" t="s">
        <v>128</v>
      </c>
      <c r="BJ106" s="34" t="s">
        <v>104</v>
      </c>
      <c r="BK106" s="66">
        <f t="shared" si="85"/>
        <v>-1.4E-2</v>
      </c>
      <c r="BL106" s="66">
        <f t="shared" si="86"/>
        <v>-7.6999999999999999E-2</v>
      </c>
      <c r="BM106" s="66">
        <f t="shared" si="87"/>
        <v>-8.2000000000000003E-2</v>
      </c>
      <c r="BN106" s="66">
        <f t="shared" si="88"/>
        <v>-4.4999999999999998E-2</v>
      </c>
      <c r="BO106" s="66">
        <f t="shared" si="89"/>
        <v>-9.8000000000000004E-2</v>
      </c>
      <c r="BP106" s="66">
        <f t="shared" si="90"/>
        <v>0.218</v>
      </c>
      <c r="BQ106" s="66">
        <f t="shared" si="91"/>
        <v>4.4999999999999998E-2</v>
      </c>
      <c r="BR106" s="66">
        <f t="shared" si="92"/>
        <v>-1.7769999999999999</v>
      </c>
      <c r="BS106" s="67">
        <f t="shared" si="93"/>
        <v>0.52400000000000002</v>
      </c>
      <c r="BU106" s="29" t="s">
        <v>128</v>
      </c>
      <c r="BV106" s="34" t="s">
        <v>104</v>
      </c>
      <c r="BW106" s="48">
        <f t="shared" si="94"/>
        <v>101899</v>
      </c>
      <c r="BX106" s="48">
        <f t="shared" si="95"/>
        <v>73953</v>
      </c>
      <c r="BY106" s="48">
        <f t="shared" si="96"/>
        <v>62974</v>
      </c>
      <c r="BZ106" s="48">
        <f t="shared" si="97"/>
        <v>10979</v>
      </c>
      <c r="CA106" s="48">
        <f t="shared" si="98"/>
        <v>4875</v>
      </c>
      <c r="CB106" s="48">
        <f t="shared" si="99"/>
        <v>23071</v>
      </c>
      <c r="CC106" s="48">
        <f t="shared" si="100"/>
        <v>10324</v>
      </c>
      <c r="CD106" s="48">
        <f t="shared" si="101"/>
        <v>842</v>
      </c>
      <c r="CE106" s="49">
        <f t="shared" si="102"/>
        <v>11905</v>
      </c>
    </row>
    <row r="107" spans="1:83" ht="16.5" customHeight="1">
      <c r="A107" s="30" t="s">
        <v>129</v>
      </c>
      <c r="B107" s="28" t="s">
        <v>105</v>
      </c>
      <c r="C107" s="44">
        <v>107003</v>
      </c>
      <c r="D107" s="44">
        <v>75138</v>
      </c>
      <c r="E107" s="44">
        <v>64136</v>
      </c>
      <c r="F107" s="44">
        <v>11002</v>
      </c>
      <c r="G107" s="44">
        <v>4721</v>
      </c>
      <c r="H107" s="44">
        <v>27144</v>
      </c>
      <c r="I107" s="44">
        <v>11519</v>
      </c>
      <c r="J107" s="44">
        <v>481</v>
      </c>
      <c r="K107" s="45">
        <v>15144</v>
      </c>
      <c r="M107" s="30" t="s">
        <v>129</v>
      </c>
      <c r="N107" s="28" t="s">
        <v>105</v>
      </c>
      <c r="O107" s="70">
        <f t="shared" si="48"/>
        <v>1.238</v>
      </c>
      <c r="P107" s="70">
        <f t="shared" si="49"/>
        <v>1.4239999999999999</v>
      </c>
      <c r="Q107" s="70">
        <f t="shared" si="50"/>
        <v>1.155</v>
      </c>
      <c r="R107" s="70">
        <f t="shared" si="51"/>
        <v>3.0249999999999999</v>
      </c>
      <c r="S107" s="70">
        <f t="shared" si="52"/>
        <v>-5.6740000000000004</v>
      </c>
      <c r="T107" s="70">
        <f t="shared" si="53"/>
        <v>2.0179999999999998</v>
      </c>
      <c r="U107" s="70">
        <f t="shared" si="54"/>
        <v>-0.182</v>
      </c>
      <c r="V107" s="70">
        <f t="shared" si="55"/>
        <v>-41.198</v>
      </c>
      <c r="W107" s="71">
        <f t="shared" si="56"/>
        <v>6.2809999999999997</v>
      </c>
      <c r="Y107" s="30" t="s">
        <v>129</v>
      </c>
      <c r="Z107" s="28" t="s">
        <v>105</v>
      </c>
      <c r="AA107" s="70">
        <f t="shared" si="74"/>
        <v>100</v>
      </c>
      <c r="AB107" s="70">
        <f t="shared" si="57"/>
        <v>70.2</v>
      </c>
      <c r="AC107" s="70">
        <f t="shared" si="58"/>
        <v>59.9</v>
      </c>
      <c r="AD107" s="70">
        <f t="shared" si="59"/>
        <v>10.3</v>
      </c>
      <c r="AE107" s="70">
        <f t="shared" si="60"/>
        <v>4.4000000000000004</v>
      </c>
      <c r="AF107" s="70">
        <f t="shared" si="61"/>
        <v>25.4</v>
      </c>
      <c r="AG107" s="70">
        <f t="shared" si="62"/>
        <v>10.8</v>
      </c>
      <c r="AH107" s="70">
        <f t="shared" si="63"/>
        <v>0.4</v>
      </c>
      <c r="AI107" s="71">
        <f t="shared" si="64"/>
        <v>14.2</v>
      </c>
      <c r="AK107" s="30" t="s">
        <v>129</v>
      </c>
      <c r="AL107" s="28" t="s">
        <v>105</v>
      </c>
      <c r="AM107" s="70">
        <f t="shared" si="75"/>
        <v>3.8</v>
      </c>
      <c r="AN107" s="70">
        <f t="shared" si="76"/>
        <v>3.8</v>
      </c>
      <c r="AO107" s="70">
        <f t="shared" si="77"/>
        <v>3.8</v>
      </c>
      <c r="AP107" s="70">
        <f t="shared" si="78"/>
        <v>3.8</v>
      </c>
      <c r="AQ107" s="70">
        <f t="shared" si="79"/>
        <v>2.1</v>
      </c>
      <c r="AR107" s="70">
        <f t="shared" si="80"/>
        <v>4.3</v>
      </c>
      <c r="AS107" s="70">
        <f t="shared" si="81"/>
        <v>3.5</v>
      </c>
      <c r="AT107" s="70">
        <f t="shared" si="82"/>
        <v>3.9</v>
      </c>
      <c r="AU107" s="71">
        <f t="shared" si="83"/>
        <v>5.4</v>
      </c>
      <c r="AW107" s="30" t="s">
        <v>129</v>
      </c>
      <c r="AX107" s="28" t="s">
        <v>105</v>
      </c>
      <c r="AY107" s="70">
        <f t="shared" si="84"/>
        <v>1.238</v>
      </c>
      <c r="AZ107" s="70">
        <f t="shared" si="65"/>
        <v>0.998</v>
      </c>
      <c r="BA107" s="70">
        <f t="shared" si="66"/>
        <v>0.69299999999999995</v>
      </c>
      <c r="BB107" s="70">
        <f t="shared" si="67"/>
        <v>0.30599999999999999</v>
      </c>
      <c r="BC107" s="70">
        <f t="shared" si="68"/>
        <v>-0.26900000000000002</v>
      </c>
      <c r="BD107" s="70">
        <f t="shared" si="69"/>
        <v>0.50800000000000001</v>
      </c>
      <c r="BE107" s="70">
        <f t="shared" si="70"/>
        <v>-0.02</v>
      </c>
      <c r="BF107" s="70">
        <f t="shared" si="71"/>
        <v>-0.31900000000000001</v>
      </c>
      <c r="BG107" s="71">
        <f t="shared" si="72"/>
        <v>0.84699999999999998</v>
      </c>
      <c r="BI107" s="30" t="s">
        <v>129</v>
      </c>
      <c r="BJ107" s="28" t="s">
        <v>105</v>
      </c>
      <c r="BK107" s="70">
        <f t="shared" si="85"/>
        <v>4.5999999999999999E-2</v>
      </c>
      <c r="BL107" s="70">
        <f t="shared" si="86"/>
        <v>5.2999999999999999E-2</v>
      </c>
      <c r="BM107" s="70">
        <f t="shared" si="87"/>
        <v>4.2999999999999997E-2</v>
      </c>
      <c r="BN107" s="70">
        <f t="shared" si="88"/>
        <v>0.113</v>
      </c>
      <c r="BO107" s="70">
        <f t="shared" si="89"/>
        <v>-0.122</v>
      </c>
      <c r="BP107" s="70">
        <f t="shared" si="90"/>
        <v>8.6999999999999994E-2</v>
      </c>
      <c r="BQ107" s="70">
        <f t="shared" si="91"/>
        <v>-6.0000000000000001E-3</v>
      </c>
      <c r="BR107" s="70">
        <f t="shared" si="92"/>
        <v>-2.593</v>
      </c>
      <c r="BS107" s="71">
        <f t="shared" si="93"/>
        <v>0.32700000000000001</v>
      </c>
      <c r="BU107" s="30" t="s">
        <v>129</v>
      </c>
      <c r="BV107" s="28" t="s">
        <v>105</v>
      </c>
      <c r="BW107" s="52">
        <f t="shared" si="94"/>
        <v>105695</v>
      </c>
      <c r="BX107" s="52">
        <f t="shared" si="95"/>
        <v>74083</v>
      </c>
      <c r="BY107" s="52">
        <f t="shared" si="96"/>
        <v>63404</v>
      </c>
      <c r="BZ107" s="52">
        <f t="shared" si="97"/>
        <v>10679</v>
      </c>
      <c r="CA107" s="52">
        <f t="shared" si="98"/>
        <v>5005</v>
      </c>
      <c r="CB107" s="52">
        <f t="shared" si="99"/>
        <v>26607</v>
      </c>
      <c r="CC107" s="52">
        <f t="shared" si="100"/>
        <v>11540</v>
      </c>
      <c r="CD107" s="52">
        <f t="shared" si="101"/>
        <v>818</v>
      </c>
      <c r="CE107" s="53">
        <f t="shared" si="102"/>
        <v>14249</v>
      </c>
    </row>
    <row r="110" spans="1:83" ht="16.5" customHeight="1">
      <c r="A110" s="36">
        <f>A56+1</f>
        <v>25</v>
      </c>
      <c r="B110" s="20" t="str">
        <f>IF(A110&lt;22,"令和"&amp;A110&amp;"年度","平成"&amp;A110&amp;"年度")</f>
        <v>平成25年度</v>
      </c>
      <c r="C110" s="1" t="s">
        <v>48</v>
      </c>
      <c r="N110" s="20" t="str">
        <f>B110</f>
        <v>平成25年度</v>
      </c>
      <c r="O110" s="1" t="s">
        <v>131</v>
      </c>
      <c r="Z110" s="20" t="str">
        <f>B110</f>
        <v>平成25年度</v>
      </c>
      <c r="AA110" s="1" t="s">
        <v>132</v>
      </c>
      <c r="AL110" s="20" t="str">
        <f>B110</f>
        <v>平成25年度</v>
      </c>
      <c r="AM110" s="1" t="s">
        <v>133</v>
      </c>
      <c r="AX110" s="20" t="str">
        <f>N110</f>
        <v>平成25年度</v>
      </c>
      <c r="AY110" s="1" t="s">
        <v>134</v>
      </c>
      <c r="BJ110" s="20" t="str">
        <f>Z110</f>
        <v>平成25年度</v>
      </c>
      <c r="BK110" s="1" t="s">
        <v>135</v>
      </c>
      <c r="BU110" s="36">
        <f>IF(A110=1,30,A110-1)</f>
        <v>24</v>
      </c>
      <c r="BV110" s="20" t="str">
        <f>IF(BU110&lt;22,"令和"&amp;BU110&amp;"年度","平成"&amp;BU110&amp;"年度")</f>
        <v>平成24年度</v>
      </c>
      <c r="BW110" s="1" t="s">
        <v>130</v>
      </c>
    </row>
    <row r="111" spans="1:83" ht="16.5" customHeight="1">
      <c r="A111" s="21"/>
      <c r="B111" s="5"/>
      <c r="C111" s="4" t="s">
        <v>49</v>
      </c>
      <c r="D111" s="24"/>
      <c r="E111" s="24"/>
      <c r="F111" s="24"/>
      <c r="G111" s="24"/>
      <c r="H111" s="24"/>
      <c r="I111" s="24"/>
      <c r="J111" s="24"/>
      <c r="K111" s="15"/>
      <c r="M111" s="21"/>
      <c r="N111" s="5"/>
      <c r="O111" s="4" t="s">
        <v>49</v>
      </c>
      <c r="P111" s="24"/>
      <c r="Q111" s="24"/>
      <c r="R111" s="24"/>
      <c r="S111" s="24"/>
      <c r="T111" s="24"/>
      <c r="U111" s="24"/>
      <c r="V111" s="24"/>
      <c r="W111" s="15"/>
      <c r="Y111" s="21"/>
      <c r="Z111" s="5"/>
      <c r="AA111" s="4" t="s">
        <v>49</v>
      </c>
      <c r="AB111" s="24"/>
      <c r="AC111" s="24"/>
      <c r="AD111" s="24"/>
      <c r="AE111" s="24"/>
      <c r="AF111" s="24"/>
      <c r="AG111" s="24"/>
      <c r="AH111" s="24"/>
      <c r="AI111" s="15"/>
      <c r="AK111" s="21"/>
      <c r="AL111" s="5"/>
      <c r="AM111" s="4" t="s">
        <v>49</v>
      </c>
      <c r="AN111" s="24"/>
      <c r="AO111" s="24"/>
      <c r="AP111" s="24"/>
      <c r="AQ111" s="24"/>
      <c r="AR111" s="24"/>
      <c r="AS111" s="24"/>
      <c r="AT111" s="24"/>
      <c r="AU111" s="15"/>
      <c r="AW111" s="21"/>
      <c r="AX111" s="5"/>
      <c r="AY111" s="4" t="s">
        <v>49</v>
      </c>
      <c r="AZ111" s="24"/>
      <c r="BA111" s="24"/>
      <c r="BB111" s="24"/>
      <c r="BC111" s="24"/>
      <c r="BD111" s="24"/>
      <c r="BE111" s="24"/>
      <c r="BF111" s="24"/>
      <c r="BG111" s="15"/>
      <c r="BI111" s="21"/>
      <c r="BJ111" s="5"/>
      <c r="BK111" s="4" t="s">
        <v>49</v>
      </c>
      <c r="BL111" s="24"/>
      <c r="BM111" s="24"/>
      <c r="BN111" s="24"/>
      <c r="BO111" s="24"/>
      <c r="BP111" s="24"/>
      <c r="BQ111" s="24"/>
      <c r="BR111" s="24"/>
      <c r="BS111" s="15"/>
      <c r="BU111" s="21"/>
      <c r="BV111" s="5"/>
      <c r="BW111" s="4" t="s">
        <v>49</v>
      </c>
      <c r="BX111" s="24"/>
      <c r="BY111" s="24"/>
      <c r="BZ111" s="24"/>
      <c r="CA111" s="24"/>
      <c r="CB111" s="24"/>
      <c r="CC111" s="24"/>
      <c r="CD111" s="24"/>
      <c r="CE111" s="15"/>
    </row>
    <row r="112" spans="1:83" ht="16.5" customHeight="1">
      <c r="A112" s="22"/>
      <c r="B112" s="8"/>
      <c r="C112" s="7"/>
      <c r="D112" s="27" t="s">
        <v>50</v>
      </c>
      <c r="E112" s="24"/>
      <c r="F112" s="15"/>
      <c r="G112" s="6" t="s">
        <v>53</v>
      </c>
      <c r="H112" s="27" t="s">
        <v>54</v>
      </c>
      <c r="I112" s="24"/>
      <c r="J112" s="24"/>
      <c r="K112" s="15"/>
      <c r="M112" s="22"/>
      <c r="N112" s="8"/>
      <c r="O112" s="7"/>
      <c r="P112" s="27" t="s">
        <v>50</v>
      </c>
      <c r="Q112" s="24"/>
      <c r="R112" s="15"/>
      <c r="S112" s="6" t="s">
        <v>53</v>
      </c>
      <c r="T112" s="27" t="s">
        <v>54</v>
      </c>
      <c r="U112" s="24"/>
      <c r="V112" s="24"/>
      <c r="W112" s="15"/>
      <c r="Y112" s="22"/>
      <c r="Z112" s="8"/>
      <c r="AA112" s="7"/>
      <c r="AB112" s="27" t="s">
        <v>50</v>
      </c>
      <c r="AC112" s="24"/>
      <c r="AD112" s="15"/>
      <c r="AE112" s="6" t="s">
        <v>53</v>
      </c>
      <c r="AF112" s="27" t="s">
        <v>54</v>
      </c>
      <c r="AG112" s="24"/>
      <c r="AH112" s="24"/>
      <c r="AI112" s="15"/>
      <c r="AK112" s="22"/>
      <c r="AL112" s="8"/>
      <c r="AM112" s="7"/>
      <c r="AN112" s="27" t="s">
        <v>50</v>
      </c>
      <c r="AO112" s="24"/>
      <c r="AP112" s="15"/>
      <c r="AQ112" s="6" t="s">
        <v>53</v>
      </c>
      <c r="AR112" s="27" t="s">
        <v>54</v>
      </c>
      <c r="AS112" s="24"/>
      <c r="AT112" s="24"/>
      <c r="AU112" s="15"/>
      <c r="AW112" s="22"/>
      <c r="AX112" s="8"/>
      <c r="AY112" s="7"/>
      <c r="AZ112" s="27" t="s">
        <v>50</v>
      </c>
      <c r="BA112" s="24"/>
      <c r="BB112" s="15"/>
      <c r="BC112" s="6" t="s">
        <v>53</v>
      </c>
      <c r="BD112" s="27" t="s">
        <v>54</v>
      </c>
      <c r="BE112" s="24"/>
      <c r="BF112" s="24"/>
      <c r="BG112" s="15"/>
      <c r="BI112" s="22"/>
      <c r="BJ112" s="8"/>
      <c r="BK112" s="7"/>
      <c r="BL112" s="27" t="s">
        <v>50</v>
      </c>
      <c r="BM112" s="24"/>
      <c r="BN112" s="15"/>
      <c r="BO112" s="6" t="s">
        <v>53</v>
      </c>
      <c r="BP112" s="27" t="s">
        <v>54</v>
      </c>
      <c r="BQ112" s="24"/>
      <c r="BR112" s="24"/>
      <c r="BS112" s="15"/>
      <c r="BU112" s="22"/>
      <c r="BV112" s="8"/>
      <c r="BW112" s="7"/>
      <c r="BX112" s="27" t="s">
        <v>50</v>
      </c>
      <c r="BY112" s="24"/>
      <c r="BZ112" s="15"/>
      <c r="CA112" s="6" t="s">
        <v>53</v>
      </c>
      <c r="CB112" s="27" t="s">
        <v>54</v>
      </c>
      <c r="CC112" s="24"/>
      <c r="CD112" s="24"/>
      <c r="CE112" s="15"/>
    </row>
    <row r="113" spans="1:83" ht="27" customHeight="1">
      <c r="A113" s="23"/>
      <c r="B113" s="11"/>
      <c r="C113" s="10"/>
      <c r="D113" s="10"/>
      <c r="E113" s="16" t="s">
        <v>51</v>
      </c>
      <c r="F113" s="26" t="s">
        <v>52</v>
      </c>
      <c r="G113" s="12"/>
      <c r="H113" s="12"/>
      <c r="I113" s="16" t="s">
        <v>55</v>
      </c>
      <c r="J113" s="16" t="s">
        <v>56</v>
      </c>
      <c r="K113" s="16" t="s">
        <v>57</v>
      </c>
      <c r="M113" s="23"/>
      <c r="N113" s="11"/>
      <c r="O113" s="10"/>
      <c r="P113" s="10"/>
      <c r="Q113" s="16" t="s">
        <v>51</v>
      </c>
      <c r="R113" s="26" t="s">
        <v>52</v>
      </c>
      <c r="S113" s="12"/>
      <c r="T113" s="12"/>
      <c r="U113" s="16" t="s">
        <v>55</v>
      </c>
      <c r="V113" s="16" t="s">
        <v>56</v>
      </c>
      <c r="W113" s="16" t="s">
        <v>57</v>
      </c>
      <c r="Y113" s="23"/>
      <c r="Z113" s="11"/>
      <c r="AA113" s="10"/>
      <c r="AB113" s="10"/>
      <c r="AC113" s="16" t="s">
        <v>51</v>
      </c>
      <c r="AD113" s="26" t="s">
        <v>52</v>
      </c>
      <c r="AE113" s="12"/>
      <c r="AF113" s="12"/>
      <c r="AG113" s="16" t="s">
        <v>55</v>
      </c>
      <c r="AH113" s="16" t="s">
        <v>56</v>
      </c>
      <c r="AI113" s="16" t="s">
        <v>57</v>
      </c>
      <c r="AK113" s="23"/>
      <c r="AL113" s="11"/>
      <c r="AM113" s="10"/>
      <c r="AN113" s="10"/>
      <c r="AO113" s="16" t="s">
        <v>51</v>
      </c>
      <c r="AP113" s="26" t="s">
        <v>52</v>
      </c>
      <c r="AQ113" s="12"/>
      <c r="AR113" s="12"/>
      <c r="AS113" s="16" t="s">
        <v>55</v>
      </c>
      <c r="AT113" s="16" t="s">
        <v>56</v>
      </c>
      <c r="AU113" s="16" t="s">
        <v>57</v>
      </c>
      <c r="AW113" s="23"/>
      <c r="AX113" s="11"/>
      <c r="AY113" s="10"/>
      <c r="AZ113" s="10"/>
      <c r="BA113" s="16" t="s">
        <v>51</v>
      </c>
      <c r="BB113" s="26" t="s">
        <v>52</v>
      </c>
      <c r="BC113" s="12"/>
      <c r="BD113" s="12"/>
      <c r="BE113" s="16" t="s">
        <v>55</v>
      </c>
      <c r="BF113" s="16" t="s">
        <v>56</v>
      </c>
      <c r="BG113" s="16" t="s">
        <v>57</v>
      </c>
      <c r="BI113" s="23"/>
      <c r="BJ113" s="11"/>
      <c r="BK113" s="10"/>
      <c r="BL113" s="10"/>
      <c r="BM113" s="16" t="s">
        <v>51</v>
      </c>
      <c r="BN113" s="26" t="s">
        <v>52</v>
      </c>
      <c r="BO113" s="12"/>
      <c r="BP113" s="12"/>
      <c r="BQ113" s="16" t="s">
        <v>55</v>
      </c>
      <c r="BR113" s="16" t="s">
        <v>56</v>
      </c>
      <c r="BS113" s="16" t="s">
        <v>57</v>
      </c>
      <c r="BU113" s="23"/>
      <c r="BV113" s="11"/>
      <c r="BW113" s="10"/>
      <c r="BX113" s="10"/>
      <c r="BY113" s="16" t="s">
        <v>51</v>
      </c>
      <c r="BZ113" s="26" t="s">
        <v>52</v>
      </c>
      <c r="CA113" s="12"/>
      <c r="CB113" s="12"/>
      <c r="CC113" s="16" t="s">
        <v>55</v>
      </c>
      <c r="CD113" s="16" t="s">
        <v>56</v>
      </c>
      <c r="CE113" s="16" t="s">
        <v>57</v>
      </c>
    </row>
    <row r="114" spans="1:83" ht="16.5" customHeight="1">
      <c r="A114" s="31" t="s">
        <v>58</v>
      </c>
      <c r="B114" s="33" t="s">
        <v>106</v>
      </c>
      <c r="C114" s="13">
        <v>2981291</v>
      </c>
      <c r="D114" s="13">
        <v>2020221</v>
      </c>
      <c r="E114" s="13">
        <v>1729824</v>
      </c>
      <c r="F114" s="13">
        <v>290397</v>
      </c>
      <c r="G114" s="13">
        <v>227082</v>
      </c>
      <c r="H114" s="13">
        <v>733988</v>
      </c>
      <c r="I114" s="13">
        <v>425507</v>
      </c>
      <c r="J114" s="13">
        <v>13667</v>
      </c>
      <c r="K114" s="14">
        <v>294814</v>
      </c>
      <c r="M114" s="31" t="s">
        <v>58</v>
      </c>
      <c r="N114" s="33" t="s">
        <v>106</v>
      </c>
      <c r="O114" s="66">
        <f t="shared" ref="O114:O161" si="103">IF(C114="X","X",IF(BW114="X","X",IF(BW114&lt;&gt;0,ROUND((C114-BW114)/ABS(BW114)*100,3),"-")))</f>
        <v>4.5999999999999996</v>
      </c>
      <c r="P114" s="66">
        <f t="shared" ref="P114:P161" si="104">IF(D114="X","X",IF(BX114="X","X",IF(BX114&lt;&gt;0,ROUND((D114-BX114)/ABS(BX114)*100,3),"-")))</f>
        <v>1.286</v>
      </c>
      <c r="Q114" s="66">
        <f t="shared" ref="Q114:Q161" si="105">IF(E114="X","X",IF(BY114="X","X",IF(BY114&lt;&gt;0,ROUND((E114-BY114)/ABS(BY114)*100,3),"-")))</f>
        <v>1.409</v>
      </c>
      <c r="R114" s="66">
        <f t="shared" ref="R114:R161" si="106">IF(F114="X","X",IF(BZ114="X","X",IF(BZ114&lt;&gt;0,ROUND((F114-BZ114)/ABS(BZ114)*100,3),"-")))</f>
        <v>0.56100000000000005</v>
      </c>
      <c r="S114" s="66">
        <f t="shared" ref="S114:S161" si="107">IF(G114="X","X",IF(CA114="X","X",IF(CA114&lt;&gt;0,ROUND((G114-CA114)/ABS(CA114)*100,3),"-")))</f>
        <v>-0.499</v>
      </c>
      <c r="T114" s="66">
        <f t="shared" ref="T114:T161" si="108">IF(H114="X","X",IF(CB114="X","X",IF(CB114&lt;&gt;0,ROUND((H114-CB114)/ABS(CB114)*100,3),"-")))</f>
        <v>16.989000000000001</v>
      </c>
      <c r="U114" s="66">
        <f t="shared" ref="U114:U161" si="109">IF(I114="X","X",IF(CC114="X","X",IF(CC114&lt;&gt;0,ROUND((I114-CC114)/ABS(CC114)*100,3),"-")))</f>
        <v>27.565000000000001</v>
      </c>
      <c r="V114" s="66">
        <f t="shared" ref="V114:V161" si="110">IF(J114="X","X",IF(CD114="X","X",IF(CD114&lt;&gt;0,ROUND((J114-CD114)/ABS(CD114)*100,3),"-")))</f>
        <v>10.906000000000001</v>
      </c>
      <c r="W114" s="67">
        <f t="shared" ref="W114:W161" si="111">IF(K114="X","X",IF(CE114="X","X",IF(CE114&lt;&gt;0,ROUND((K114-CE114)/ABS(CE114)*100,3),"-")))</f>
        <v>4.7229999999999999</v>
      </c>
      <c r="Y114" s="31" t="s">
        <v>58</v>
      </c>
      <c r="Z114" s="33" t="s">
        <v>106</v>
      </c>
      <c r="AA114" s="66">
        <f>IF(C114=0,"-",IF(C114="X","X",ROUND(C114/$C114*100,1)))</f>
        <v>100</v>
      </c>
      <c r="AB114" s="66">
        <f t="shared" ref="AB114:AB161" si="112">IF(D114=0,"-",IF(D114="X","X",ROUND(D114/$C114*100,1)))</f>
        <v>67.8</v>
      </c>
      <c r="AC114" s="66">
        <f t="shared" ref="AC114:AC161" si="113">IF(E114=0,"-",IF(E114="X","X",ROUND(E114/$C114*100,1)))</f>
        <v>58</v>
      </c>
      <c r="AD114" s="66">
        <f t="shared" ref="AD114:AD161" si="114">IF(F114=0,"-",IF(F114="X","X",ROUND(F114/$C114*100,1)))</f>
        <v>9.6999999999999993</v>
      </c>
      <c r="AE114" s="66">
        <f t="shared" ref="AE114:AE161" si="115">IF(G114=0,"-",IF(G114="X","X",ROUND(G114/$C114*100,1)))</f>
        <v>7.6</v>
      </c>
      <c r="AF114" s="66">
        <f t="shared" ref="AF114:AF161" si="116">IF(H114=0,"-",IF(H114="X","X",ROUND(H114/$C114*100,1)))</f>
        <v>24.6</v>
      </c>
      <c r="AG114" s="66">
        <f t="shared" ref="AG114:AG161" si="117">IF(I114=0,"-",IF(I114="X","X",ROUND(I114/$C114*100,1)))</f>
        <v>14.3</v>
      </c>
      <c r="AH114" s="66">
        <f t="shared" ref="AH114:AH161" si="118">IF(J114=0,"-",IF(J114="X","X",ROUND(J114/$C114*100,1)))</f>
        <v>0.5</v>
      </c>
      <c r="AI114" s="67">
        <f t="shared" ref="AI114:AI161" si="119">IF(K114=0,"-",IF(K114="X","X",ROUND(K114/$C114*100,1)))</f>
        <v>9.9</v>
      </c>
      <c r="AK114" s="31" t="s">
        <v>58</v>
      </c>
      <c r="AL114" s="33" t="s">
        <v>106</v>
      </c>
      <c r="AM114" s="66">
        <f>IF(C114=0,"-",IF(C114="X","X",ROUND(C114/$C$114*100,1)))</f>
        <v>100</v>
      </c>
      <c r="AN114" s="66">
        <f>IF(D114=0,"-",IF(D114="X","X",ROUND(D114/$D$114*100,1)))</f>
        <v>100</v>
      </c>
      <c r="AO114" s="66">
        <f>IF(E114=0,"-",IF(E114="X","X",ROUND(E114/$E$114*100,1)))</f>
        <v>100</v>
      </c>
      <c r="AP114" s="66">
        <f>IF(F114=0,"-",IF(F114="X","X",ROUND(F114/$F$114*100,1)))</f>
        <v>100</v>
      </c>
      <c r="AQ114" s="66">
        <f>IF(G114=0,"-",IF(G114="X","X",ROUND(G114/$G$114*100,1)))</f>
        <v>100</v>
      </c>
      <c r="AR114" s="66">
        <f>IF(H114=0,"-",IF(H114="X","X",ROUND(H114/$H$114*100,1)))</f>
        <v>100</v>
      </c>
      <c r="AS114" s="66">
        <f>IF(I114=0,"-",IF(I114="X","X",ROUND(I114/$I$114*100,1)))</f>
        <v>100</v>
      </c>
      <c r="AT114" s="66">
        <f>IF(J114=0,"-",IF(J114="X","X",ROUND(J114/$J$114*100,1)))</f>
        <v>100</v>
      </c>
      <c r="AU114" s="67">
        <f>IF(K114=0,"-",IF(K114="X","X",ROUND(K114/$K$114*100,1)))</f>
        <v>100</v>
      </c>
      <c r="AW114" s="31" t="s">
        <v>58</v>
      </c>
      <c r="AX114" s="33" t="s">
        <v>106</v>
      </c>
      <c r="AY114" s="66">
        <f>IF(C114="X","X",IF(BW114="X","X",IF(BW114&lt;&gt;0,ROUND((C114-BW114)/$BW114*100,3),"-")))</f>
        <v>4.5999999999999996</v>
      </c>
      <c r="AZ114" s="66">
        <f t="shared" ref="AZ114:AZ161" si="120">IF(D114="X","X",IF(BX114="X","X",IF(BX114&lt;&gt;0,ROUND((D114-BX114)/$BW114*100,3),"-")))</f>
        <v>0.9</v>
      </c>
      <c r="BA114" s="66">
        <f t="shared" ref="BA114:BA161" si="121">IF(E114="X","X",IF(BY114="X","X",IF(BY114&lt;&gt;0,ROUND((E114-BY114)/$BW114*100,3),"-")))</f>
        <v>0.84299999999999997</v>
      </c>
      <c r="BB114" s="66">
        <f t="shared" ref="BB114:BB161" si="122">IF(F114="X","X",IF(BZ114="X","X",IF(BZ114&lt;&gt;0,ROUND((F114-BZ114)/$BW114*100,3),"-")))</f>
        <v>5.7000000000000002E-2</v>
      </c>
      <c r="BC114" s="66">
        <f t="shared" ref="BC114:BC161" si="123">IF(G114="X","X",IF(CA114="X","X",IF(CA114&lt;&gt;0,ROUND((G114-CA114)/$BW114*100,3),"-")))</f>
        <v>-0.04</v>
      </c>
      <c r="BD114" s="66">
        <f t="shared" ref="BD114:BD161" si="124">IF(H114="X","X",IF(CB114="X","X",IF(CB114&lt;&gt;0,ROUND((H114-CB114)/$BW114*100,3),"-")))</f>
        <v>3.74</v>
      </c>
      <c r="BE114" s="66">
        <f t="shared" ref="BE114:BE161" si="125">IF(I114="X","X",IF(CC114="X","X",IF(CC114&lt;&gt;0,ROUND((I114-CC114)/$BW114*100,3),"-")))</f>
        <v>3.226</v>
      </c>
      <c r="BF114" s="66">
        <f t="shared" ref="BF114:BF161" si="126">IF(J114="X","X",IF(CD114="X","X",IF(CD114&lt;&gt;0,ROUND((J114-CD114)/$BW114*100,3),"-")))</f>
        <v>4.7E-2</v>
      </c>
      <c r="BG114" s="67">
        <f t="shared" ref="BG114:BG161" si="127">IF(K114="X","X",IF(CE114="X","X",IF(CE114&lt;&gt;0,ROUND((K114-CE114)/$BW114*100,3),"-")))</f>
        <v>0.46700000000000003</v>
      </c>
      <c r="BI114" s="31" t="s">
        <v>58</v>
      </c>
      <c r="BJ114" s="33" t="s">
        <v>106</v>
      </c>
      <c r="BK114" s="66">
        <f>IF(C114="X","X",IF(BW114="X","X",IF(BW114&lt;&gt;0,ROUND((C114-BW114)/$BW$114*100,3),"-")))</f>
        <v>4.5999999999999996</v>
      </c>
      <c r="BL114" s="66">
        <f>IF(D114="X","X",IF(BX114="X","X",IF(BX114&lt;&gt;0,ROUND((D114-BX114)/$BX$114*100,3),"-")))</f>
        <v>1.286</v>
      </c>
      <c r="BM114" s="66">
        <f>IF(E114="X","X",IF(BY114="X","X",IF(BY114&lt;&gt;0,ROUND((E114-BY114)/$BY$114*100,3),"-")))</f>
        <v>1.409</v>
      </c>
      <c r="BN114" s="66">
        <f>IF(F114="X","X",IF(BZ114="X","X",IF(BZ114&lt;&gt;0,ROUND((F114-BZ114)/$BZ$114*100,3),"-")))</f>
        <v>0.56100000000000005</v>
      </c>
      <c r="BO114" s="66">
        <f>IF(G114="X","X",IF(CA114="X","X",IF(CA114&lt;&gt;0,ROUND((G114-CA114)/$CA$114*100,3),"-")))</f>
        <v>-0.499</v>
      </c>
      <c r="BP114" s="66">
        <f>IF(H114="X","X",IF(CB114="X","X",IF(CB114&lt;&gt;0,ROUND((H114-CB114)/$CB$114*100,3),"-")))</f>
        <v>16.989000000000001</v>
      </c>
      <c r="BQ114" s="66">
        <f>IF(I114="X","X",IF(CC114="X","X",IF(CC114&lt;&gt;0,ROUND((I114-CC114)/$CC$114*100,3),"-")))</f>
        <v>27.565000000000001</v>
      </c>
      <c r="BR114" s="66">
        <f>IF(J114="X","X",IF(CD114="X","X",IF(CD114&lt;&gt;0,ROUND((J114-CD114)/$CD$114*100,3),"-")))</f>
        <v>10.906000000000001</v>
      </c>
      <c r="BS114" s="67">
        <f>IF(K114="X","X",IF(CE114="X","X",IF(CE114&lt;&gt;0,ROUND((K114-CE114)/$CE$114*100,3),"-")))</f>
        <v>4.7229999999999999</v>
      </c>
      <c r="BU114" s="31" t="s">
        <v>58</v>
      </c>
      <c r="BV114" s="33" t="s">
        <v>106</v>
      </c>
      <c r="BW114" s="48">
        <f>C60</f>
        <v>2850194</v>
      </c>
      <c r="BX114" s="48">
        <f t="shared" ref="BX114:BX161" si="128">D60</f>
        <v>1994573</v>
      </c>
      <c r="BY114" s="48">
        <f t="shared" ref="BY114:BY161" si="129">E60</f>
        <v>1705796</v>
      </c>
      <c r="BZ114" s="48">
        <f t="shared" ref="BZ114:BZ161" si="130">F60</f>
        <v>288777</v>
      </c>
      <c r="CA114" s="48">
        <f t="shared" ref="CA114:CA161" si="131">G60</f>
        <v>228220</v>
      </c>
      <c r="CB114" s="48">
        <f t="shared" ref="CB114:CB161" si="132">H60</f>
        <v>627401</v>
      </c>
      <c r="CC114" s="48">
        <f t="shared" ref="CC114:CC161" si="133">I60</f>
        <v>333561</v>
      </c>
      <c r="CD114" s="48">
        <f t="shared" ref="CD114:CD161" si="134">J60</f>
        <v>12323</v>
      </c>
      <c r="CE114" s="49">
        <f t="shared" ref="CE114:CE161" si="135">K60</f>
        <v>281517</v>
      </c>
    </row>
    <row r="115" spans="1:83" ht="16.5" customHeight="1">
      <c r="A115" s="29" t="s">
        <v>107</v>
      </c>
      <c r="B115" s="34" t="s">
        <v>59</v>
      </c>
      <c r="C115" s="40">
        <v>779291</v>
      </c>
      <c r="D115" s="40">
        <v>504170</v>
      </c>
      <c r="E115" s="40">
        <v>430750</v>
      </c>
      <c r="F115" s="40">
        <v>73420</v>
      </c>
      <c r="G115" s="40">
        <v>49014</v>
      </c>
      <c r="H115" s="40">
        <v>226107</v>
      </c>
      <c r="I115" s="40">
        <v>160909</v>
      </c>
      <c r="J115" s="40">
        <v>1186</v>
      </c>
      <c r="K115" s="41">
        <v>64012</v>
      </c>
      <c r="M115" s="29" t="s">
        <v>107</v>
      </c>
      <c r="N115" s="34" t="s">
        <v>59</v>
      </c>
      <c r="O115" s="66">
        <f t="shared" si="103"/>
        <v>5.8049999999999997</v>
      </c>
      <c r="P115" s="66">
        <f t="shared" si="104"/>
        <v>0.81299999999999994</v>
      </c>
      <c r="Q115" s="66">
        <f t="shared" si="105"/>
        <v>0.96499999999999997</v>
      </c>
      <c r="R115" s="66">
        <f t="shared" si="106"/>
        <v>-6.8000000000000005E-2</v>
      </c>
      <c r="S115" s="66">
        <f t="shared" si="107"/>
        <v>-1.948</v>
      </c>
      <c r="T115" s="66">
        <f t="shared" si="108"/>
        <v>21.274999999999999</v>
      </c>
      <c r="U115" s="66">
        <f t="shared" si="109"/>
        <v>28.253</v>
      </c>
      <c r="V115" s="66">
        <f t="shared" si="110"/>
        <v>24.58</v>
      </c>
      <c r="W115" s="67">
        <f t="shared" si="111"/>
        <v>6.6390000000000002</v>
      </c>
      <c r="Y115" s="29" t="s">
        <v>107</v>
      </c>
      <c r="Z115" s="34" t="s">
        <v>59</v>
      </c>
      <c r="AA115" s="66">
        <f t="shared" ref="AA115:AA161" si="136">IF(C115=0,"-",IF(C115="X","X",ROUND(C115/$C115*100,1)))</f>
        <v>100</v>
      </c>
      <c r="AB115" s="66">
        <f t="shared" si="112"/>
        <v>64.7</v>
      </c>
      <c r="AC115" s="66">
        <f t="shared" si="113"/>
        <v>55.3</v>
      </c>
      <c r="AD115" s="66">
        <f t="shared" si="114"/>
        <v>9.4</v>
      </c>
      <c r="AE115" s="66">
        <f t="shared" si="115"/>
        <v>6.3</v>
      </c>
      <c r="AF115" s="66">
        <f t="shared" si="116"/>
        <v>29</v>
      </c>
      <c r="AG115" s="66">
        <f t="shared" si="117"/>
        <v>20.6</v>
      </c>
      <c r="AH115" s="66">
        <f t="shared" si="118"/>
        <v>0.2</v>
      </c>
      <c r="AI115" s="67">
        <f t="shared" si="119"/>
        <v>8.1999999999999993</v>
      </c>
      <c r="AK115" s="29" t="s">
        <v>107</v>
      </c>
      <c r="AL115" s="34" t="s">
        <v>59</v>
      </c>
      <c r="AM115" s="66">
        <f t="shared" ref="AM115:AM161" si="137">IF(C115=0,"-",IF(C115="X","X",ROUND(C115/$C$114*100,1)))</f>
        <v>26.1</v>
      </c>
      <c r="AN115" s="66">
        <f t="shared" ref="AN115:AN161" si="138">IF(D115=0,"-",IF(D115="X","X",ROUND(D115/$D$114*100,1)))</f>
        <v>25</v>
      </c>
      <c r="AO115" s="66">
        <f t="shared" ref="AO115:AO161" si="139">IF(E115=0,"-",IF(E115="X","X",ROUND(E115/$E$114*100,1)))</f>
        <v>24.9</v>
      </c>
      <c r="AP115" s="66">
        <f t="shared" ref="AP115:AP161" si="140">IF(F115=0,"-",IF(F115="X","X",ROUND(F115/$F$114*100,1)))</f>
        <v>25.3</v>
      </c>
      <c r="AQ115" s="66">
        <f t="shared" ref="AQ115:AQ161" si="141">IF(G115=0,"-",IF(G115="X","X",ROUND(G115/$G$114*100,1)))</f>
        <v>21.6</v>
      </c>
      <c r="AR115" s="66">
        <f t="shared" ref="AR115:AR161" si="142">IF(H115=0,"-",IF(H115="X","X",ROUND(H115/$H$114*100,1)))</f>
        <v>30.8</v>
      </c>
      <c r="AS115" s="66">
        <f t="shared" ref="AS115:AS161" si="143">IF(I115=0,"-",IF(I115="X","X",ROUND(I115/$I$114*100,1)))</f>
        <v>37.799999999999997</v>
      </c>
      <c r="AT115" s="66">
        <f t="shared" ref="AT115:AT161" si="144">IF(J115=0,"-",IF(J115="X","X",ROUND(J115/$J$114*100,1)))</f>
        <v>8.6999999999999993</v>
      </c>
      <c r="AU115" s="67">
        <f t="shared" ref="AU115:AU161" si="145">IF(K115=0,"-",IF(K115="X","X",ROUND(K115/$K$114*100,1)))</f>
        <v>21.7</v>
      </c>
      <c r="AW115" s="29" t="s">
        <v>107</v>
      </c>
      <c r="AX115" s="34" t="s">
        <v>59</v>
      </c>
      <c r="AY115" s="66">
        <f t="shared" ref="AY115:AY161" si="146">IF(C115="X","X",IF(BW115="X","X",IF(BW115&lt;&gt;0,ROUND((C115-BW115)/$BW115*100,3),"-")))</f>
        <v>5.8049999999999997</v>
      </c>
      <c r="AZ115" s="66">
        <f t="shared" si="120"/>
        <v>0.55200000000000005</v>
      </c>
      <c r="BA115" s="66">
        <f t="shared" si="121"/>
        <v>0.55900000000000005</v>
      </c>
      <c r="BB115" s="66">
        <f t="shared" si="122"/>
        <v>-7.0000000000000001E-3</v>
      </c>
      <c r="BC115" s="66">
        <f t="shared" si="123"/>
        <v>-0.13200000000000001</v>
      </c>
      <c r="BD115" s="66">
        <f t="shared" si="124"/>
        <v>5.3860000000000001</v>
      </c>
      <c r="BE115" s="66">
        <f t="shared" si="125"/>
        <v>4.8129999999999997</v>
      </c>
      <c r="BF115" s="66">
        <f t="shared" si="126"/>
        <v>3.2000000000000001E-2</v>
      </c>
      <c r="BG115" s="67">
        <f t="shared" si="127"/>
        <v>0.54100000000000004</v>
      </c>
      <c r="BI115" s="29" t="s">
        <v>107</v>
      </c>
      <c r="BJ115" s="34" t="s">
        <v>59</v>
      </c>
      <c r="BK115" s="66">
        <f t="shared" ref="BK115:BK161" si="147">IF(C115="X","X",IF(BW115="X","X",IF(BW115&lt;&gt;0,ROUND((C115-BW115)/$BW$114*100,3),"-")))</f>
        <v>1.5</v>
      </c>
      <c r="BL115" s="66">
        <f t="shared" ref="BL115:BL161" si="148">IF(D115="X","X",IF(BX115="X","X",IF(BX115&lt;&gt;0,ROUND((D115-BX115)/$BX$114*100,3),"-")))</f>
        <v>0.20399999999999999</v>
      </c>
      <c r="BM115" s="66">
        <f t="shared" ref="BM115:BM161" si="149">IF(E115="X","X",IF(BY115="X","X",IF(BY115&lt;&gt;0,ROUND((E115-BY115)/$BY$114*100,3),"-")))</f>
        <v>0.24099999999999999</v>
      </c>
      <c r="BN115" s="66">
        <f t="shared" ref="BN115:BN161" si="150">IF(F115="X","X",IF(BZ115="X","X",IF(BZ115&lt;&gt;0,ROUND((F115-BZ115)/$BZ$114*100,3),"-")))</f>
        <v>-1.7000000000000001E-2</v>
      </c>
      <c r="BO115" s="66">
        <f t="shared" ref="BO115:BO161" si="151">IF(G115="X","X",IF(CA115="X","X",IF(CA115&lt;&gt;0,ROUND((G115-CA115)/$CA$114*100,3),"-")))</f>
        <v>-0.42699999999999999</v>
      </c>
      <c r="BP115" s="66">
        <f t="shared" ref="BP115:BP161" si="152">IF(H115="X","X",IF(CB115="X","X",IF(CB115&lt;&gt;0,ROUND((H115-CB115)/$CB$114*100,3),"-")))</f>
        <v>6.3220000000000001</v>
      </c>
      <c r="BQ115" s="66">
        <f t="shared" ref="BQ115:BQ161" si="153">IF(I115="X","X",IF(CC115="X","X",IF(CC115&lt;&gt;0,ROUND((I115-CC115)/$CC$114*100,3),"-")))</f>
        <v>10.627000000000001</v>
      </c>
      <c r="BR115" s="66">
        <f t="shared" ref="BR115:BR161" si="154">IF(J115="X","X",IF(CD115="X","X",IF(CD115&lt;&gt;0,ROUND((J115-CD115)/$CD$114*100,3),"-")))</f>
        <v>1.899</v>
      </c>
      <c r="BS115" s="67">
        <f t="shared" ref="BS115:BS161" si="155">IF(K115="X","X",IF(CE115="X","X",IF(CE115&lt;&gt;0,ROUND((K115-CE115)/$CE$114*100,3),"-")))</f>
        <v>1.4159999999999999</v>
      </c>
      <c r="BU115" s="29" t="s">
        <v>107</v>
      </c>
      <c r="BV115" s="34" t="s">
        <v>59</v>
      </c>
      <c r="BW115" s="48">
        <f t="shared" ref="BW115:BW161" si="156">C61</f>
        <v>736532</v>
      </c>
      <c r="BX115" s="48">
        <f t="shared" si="128"/>
        <v>500103</v>
      </c>
      <c r="BY115" s="48">
        <f t="shared" si="129"/>
        <v>426633</v>
      </c>
      <c r="BZ115" s="48">
        <f t="shared" si="130"/>
        <v>73470</v>
      </c>
      <c r="CA115" s="48">
        <f t="shared" si="131"/>
        <v>49988</v>
      </c>
      <c r="CB115" s="48">
        <f t="shared" si="132"/>
        <v>186441</v>
      </c>
      <c r="CC115" s="48">
        <f t="shared" si="133"/>
        <v>125462</v>
      </c>
      <c r="CD115" s="48">
        <f t="shared" si="134"/>
        <v>952</v>
      </c>
      <c r="CE115" s="49">
        <f t="shared" si="135"/>
        <v>60027</v>
      </c>
    </row>
    <row r="116" spans="1:83" ht="16.5" customHeight="1">
      <c r="A116" s="29" t="s">
        <v>14</v>
      </c>
      <c r="B116" s="34" t="s">
        <v>60</v>
      </c>
      <c r="C116" s="40">
        <v>194873</v>
      </c>
      <c r="D116" s="40">
        <v>136749</v>
      </c>
      <c r="E116" s="40">
        <v>117445</v>
      </c>
      <c r="F116" s="40">
        <v>19304</v>
      </c>
      <c r="G116" s="40">
        <v>18055</v>
      </c>
      <c r="H116" s="40">
        <v>40069</v>
      </c>
      <c r="I116" s="40">
        <v>21349</v>
      </c>
      <c r="J116" s="40">
        <v>751</v>
      </c>
      <c r="K116" s="41">
        <v>17969</v>
      </c>
      <c r="M116" s="29" t="s">
        <v>14</v>
      </c>
      <c r="N116" s="34" t="s">
        <v>60</v>
      </c>
      <c r="O116" s="66">
        <f t="shared" si="103"/>
        <v>4.5979999999999999</v>
      </c>
      <c r="P116" s="66">
        <f t="shared" si="104"/>
        <v>1.7470000000000001</v>
      </c>
      <c r="Q116" s="66">
        <f t="shared" si="105"/>
        <v>1.8109999999999999</v>
      </c>
      <c r="R116" s="66">
        <f t="shared" si="106"/>
        <v>1.36</v>
      </c>
      <c r="S116" s="66">
        <f t="shared" si="107"/>
        <v>0.57899999999999996</v>
      </c>
      <c r="T116" s="66">
        <f t="shared" si="108"/>
        <v>18.006</v>
      </c>
      <c r="U116" s="66">
        <f t="shared" si="109"/>
        <v>28.03</v>
      </c>
      <c r="V116" s="66">
        <f t="shared" si="110"/>
        <v>50.500999999999998</v>
      </c>
      <c r="W116" s="67">
        <f t="shared" si="111"/>
        <v>7.0789999999999997</v>
      </c>
      <c r="Y116" s="29" t="s">
        <v>14</v>
      </c>
      <c r="Z116" s="34" t="s">
        <v>60</v>
      </c>
      <c r="AA116" s="66">
        <f t="shared" si="136"/>
        <v>100</v>
      </c>
      <c r="AB116" s="66">
        <f t="shared" si="112"/>
        <v>70.2</v>
      </c>
      <c r="AC116" s="66">
        <f t="shared" si="113"/>
        <v>60.3</v>
      </c>
      <c r="AD116" s="66">
        <f t="shared" si="114"/>
        <v>9.9</v>
      </c>
      <c r="AE116" s="66">
        <f t="shared" si="115"/>
        <v>9.3000000000000007</v>
      </c>
      <c r="AF116" s="66">
        <f t="shared" si="116"/>
        <v>20.6</v>
      </c>
      <c r="AG116" s="66">
        <f t="shared" si="117"/>
        <v>11</v>
      </c>
      <c r="AH116" s="66">
        <f t="shared" si="118"/>
        <v>0.4</v>
      </c>
      <c r="AI116" s="67">
        <f t="shared" si="119"/>
        <v>9.1999999999999993</v>
      </c>
      <c r="AK116" s="29" t="s">
        <v>14</v>
      </c>
      <c r="AL116" s="34" t="s">
        <v>60</v>
      </c>
      <c r="AM116" s="66">
        <f t="shared" si="137"/>
        <v>6.5</v>
      </c>
      <c r="AN116" s="66">
        <f t="shared" si="138"/>
        <v>6.8</v>
      </c>
      <c r="AO116" s="66">
        <f t="shared" si="139"/>
        <v>6.8</v>
      </c>
      <c r="AP116" s="66">
        <f t="shared" si="140"/>
        <v>6.6</v>
      </c>
      <c r="AQ116" s="66">
        <f t="shared" si="141"/>
        <v>8</v>
      </c>
      <c r="AR116" s="66">
        <f t="shared" si="142"/>
        <v>5.5</v>
      </c>
      <c r="AS116" s="66">
        <f t="shared" si="143"/>
        <v>5</v>
      </c>
      <c r="AT116" s="66">
        <f t="shared" si="144"/>
        <v>5.5</v>
      </c>
      <c r="AU116" s="67">
        <f t="shared" si="145"/>
        <v>6.1</v>
      </c>
      <c r="AW116" s="29" t="s">
        <v>14</v>
      </c>
      <c r="AX116" s="34" t="s">
        <v>60</v>
      </c>
      <c r="AY116" s="66">
        <f t="shared" si="146"/>
        <v>4.5979999999999999</v>
      </c>
      <c r="AZ116" s="66">
        <f t="shared" si="120"/>
        <v>1.26</v>
      </c>
      <c r="BA116" s="66">
        <f t="shared" si="121"/>
        <v>1.121</v>
      </c>
      <c r="BB116" s="66">
        <f t="shared" si="122"/>
        <v>0.13900000000000001</v>
      </c>
      <c r="BC116" s="66">
        <f t="shared" si="123"/>
        <v>5.6000000000000001E-2</v>
      </c>
      <c r="BD116" s="66">
        <f t="shared" si="124"/>
        <v>3.282</v>
      </c>
      <c r="BE116" s="66">
        <f t="shared" si="125"/>
        <v>2.5089999999999999</v>
      </c>
      <c r="BF116" s="66">
        <f t="shared" si="126"/>
        <v>0.13500000000000001</v>
      </c>
      <c r="BG116" s="67">
        <f t="shared" si="127"/>
        <v>0.63800000000000001</v>
      </c>
      <c r="BI116" s="29" t="s">
        <v>14</v>
      </c>
      <c r="BJ116" s="34" t="s">
        <v>60</v>
      </c>
      <c r="BK116" s="66">
        <f t="shared" si="147"/>
        <v>0.30099999999999999</v>
      </c>
      <c r="BL116" s="66">
        <f t="shared" si="148"/>
        <v>0.11799999999999999</v>
      </c>
      <c r="BM116" s="66">
        <f t="shared" si="149"/>
        <v>0.122</v>
      </c>
      <c r="BN116" s="66">
        <f t="shared" si="150"/>
        <v>0.09</v>
      </c>
      <c r="BO116" s="66">
        <f t="shared" si="151"/>
        <v>4.5999999999999999E-2</v>
      </c>
      <c r="BP116" s="66">
        <f t="shared" si="152"/>
        <v>0.97399999999999998</v>
      </c>
      <c r="BQ116" s="66">
        <f t="shared" si="153"/>
        <v>1.401</v>
      </c>
      <c r="BR116" s="66">
        <f t="shared" si="154"/>
        <v>2.0449999999999999</v>
      </c>
      <c r="BS116" s="67">
        <f t="shared" si="155"/>
        <v>0.42199999999999999</v>
      </c>
      <c r="BU116" s="29" t="s">
        <v>14</v>
      </c>
      <c r="BV116" s="34" t="s">
        <v>60</v>
      </c>
      <c r="BW116" s="48">
        <f t="shared" si="156"/>
        <v>186307</v>
      </c>
      <c r="BX116" s="48">
        <f t="shared" si="128"/>
        <v>134401</v>
      </c>
      <c r="BY116" s="48">
        <f t="shared" si="129"/>
        <v>115356</v>
      </c>
      <c r="BZ116" s="48">
        <f t="shared" si="130"/>
        <v>19045</v>
      </c>
      <c r="CA116" s="48">
        <f t="shared" si="131"/>
        <v>17951</v>
      </c>
      <c r="CB116" s="48">
        <f t="shared" si="132"/>
        <v>33955</v>
      </c>
      <c r="CC116" s="48">
        <f t="shared" si="133"/>
        <v>16675</v>
      </c>
      <c r="CD116" s="48">
        <f t="shared" si="134"/>
        <v>499</v>
      </c>
      <c r="CE116" s="49">
        <f t="shared" si="135"/>
        <v>16781</v>
      </c>
    </row>
    <row r="117" spans="1:83" ht="16.5" customHeight="1">
      <c r="A117" s="29" t="s">
        <v>15</v>
      </c>
      <c r="B117" s="34" t="s">
        <v>61</v>
      </c>
      <c r="C117" s="40">
        <v>99357</v>
      </c>
      <c r="D117" s="40">
        <v>68034</v>
      </c>
      <c r="E117" s="40">
        <v>58119</v>
      </c>
      <c r="F117" s="40">
        <v>9915</v>
      </c>
      <c r="G117" s="40">
        <v>4208</v>
      </c>
      <c r="H117" s="40">
        <v>27115</v>
      </c>
      <c r="I117" s="40">
        <v>12893</v>
      </c>
      <c r="J117" s="40">
        <v>558</v>
      </c>
      <c r="K117" s="41">
        <v>13664</v>
      </c>
      <c r="M117" s="29" t="s">
        <v>15</v>
      </c>
      <c r="N117" s="34" t="s">
        <v>61</v>
      </c>
      <c r="O117" s="66">
        <f t="shared" si="103"/>
        <v>5.2270000000000003</v>
      </c>
      <c r="P117" s="66">
        <f t="shared" si="104"/>
        <v>2.27</v>
      </c>
      <c r="Q117" s="66">
        <f t="shared" si="105"/>
        <v>2.3170000000000002</v>
      </c>
      <c r="R117" s="66">
        <f t="shared" si="106"/>
        <v>1.996</v>
      </c>
      <c r="S117" s="66">
        <f t="shared" si="107"/>
        <v>0.93500000000000005</v>
      </c>
      <c r="T117" s="66">
        <f t="shared" si="108"/>
        <v>14.269</v>
      </c>
      <c r="U117" s="66">
        <f t="shared" si="109"/>
        <v>27.818000000000001</v>
      </c>
      <c r="V117" s="66">
        <f t="shared" si="110"/>
        <v>36.765000000000001</v>
      </c>
      <c r="W117" s="67">
        <f t="shared" si="111"/>
        <v>3.2490000000000001</v>
      </c>
      <c r="Y117" s="29" t="s">
        <v>15</v>
      </c>
      <c r="Z117" s="34" t="s">
        <v>61</v>
      </c>
      <c r="AA117" s="66">
        <f t="shared" si="136"/>
        <v>100</v>
      </c>
      <c r="AB117" s="66">
        <f t="shared" si="112"/>
        <v>68.5</v>
      </c>
      <c r="AC117" s="66">
        <f t="shared" si="113"/>
        <v>58.5</v>
      </c>
      <c r="AD117" s="66">
        <f t="shared" si="114"/>
        <v>10</v>
      </c>
      <c r="AE117" s="66">
        <f t="shared" si="115"/>
        <v>4.2</v>
      </c>
      <c r="AF117" s="66">
        <f t="shared" si="116"/>
        <v>27.3</v>
      </c>
      <c r="AG117" s="66">
        <f t="shared" si="117"/>
        <v>13</v>
      </c>
      <c r="AH117" s="66">
        <f t="shared" si="118"/>
        <v>0.6</v>
      </c>
      <c r="AI117" s="67">
        <f t="shared" si="119"/>
        <v>13.8</v>
      </c>
      <c r="AK117" s="29" t="s">
        <v>15</v>
      </c>
      <c r="AL117" s="34" t="s">
        <v>61</v>
      </c>
      <c r="AM117" s="66">
        <f t="shared" si="137"/>
        <v>3.3</v>
      </c>
      <c r="AN117" s="66">
        <f t="shared" si="138"/>
        <v>3.4</v>
      </c>
      <c r="AO117" s="66">
        <f t="shared" si="139"/>
        <v>3.4</v>
      </c>
      <c r="AP117" s="66">
        <f t="shared" si="140"/>
        <v>3.4</v>
      </c>
      <c r="AQ117" s="66">
        <f t="shared" si="141"/>
        <v>1.9</v>
      </c>
      <c r="AR117" s="66">
        <f t="shared" si="142"/>
        <v>3.7</v>
      </c>
      <c r="AS117" s="66">
        <f t="shared" si="143"/>
        <v>3</v>
      </c>
      <c r="AT117" s="66">
        <f t="shared" si="144"/>
        <v>4.0999999999999996</v>
      </c>
      <c r="AU117" s="67">
        <f t="shared" si="145"/>
        <v>4.5999999999999996</v>
      </c>
      <c r="AW117" s="29" t="s">
        <v>15</v>
      </c>
      <c r="AX117" s="34" t="s">
        <v>61</v>
      </c>
      <c r="AY117" s="66">
        <f t="shared" si="146"/>
        <v>5.2270000000000003</v>
      </c>
      <c r="AZ117" s="66">
        <f t="shared" si="120"/>
        <v>1.599</v>
      </c>
      <c r="BA117" s="66">
        <f t="shared" si="121"/>
        <v>1.3939999999999999</v>
      </c>
      <c r="BB117" s="66">
        <f t="shared" si="122"/>
        <v>0.20499999999999999</v>
      </c>
      <c r="BC117" s="66">
        <f t="shared" si="123"/>
        <v>4.1000000000000002E-2</v>
      </c>
      <c r="BD117" s="66">
        <f t="shared" si="124"/>
        <v>3.5859999999999999</v>
      </c>
      <c r="BE117" s="66">
        <f t="shared" si="125"/>
        <v>2.972</v>
      </c>
      <c r="BF117" s="66">
        <f t="shared" si="126"/>
        <v>0.159</v>
      </c>
      <c r="BG117" s="67">
        <f t="shared" si="127"/>
        <v>0.45500000000000002</v>
      </c>
      <c r="BI117" s="29" t="s">
        <v>15</v>
      </c>
      <c r="BJ117" s="34" t="s">
        <v>61</v>
      </c>
      <c r="BK117" s="66">
        <f t="shared" si="147"/>
        <v>0.17299999999999999</v>
      </c>
      <c r="BL117" s="66">
        <f t="shared" si="148"/>
        <v>7.5999999999999998E-2</v>
      </c>
      <c r="BM117" s="66">
        <f t="shared" si="149"/>
        <v>7.6999999999999999E-2</v>
      </c>
      <c r="BN117" s="66">
        <f t="shared" si="150"/>
        <v>6.7000000000000004E-2</v>
      </c>
      <c r="BO117" s="66">
        <f t="shared" si="151"/>
        <v>1.7000000000000001E-2</v>
      </c>
      <c r="BP117" s="66">
        <f t="shared" si="152"/>
        <v>0.54</v>
      </c>
      <c r="BQ117" s="66">
        <f t="shared" si="153"/>
        <v>0.84099999999999997</v>
      </c>
      <c r="BR117" s="66">
        <f t="shared" si="154"/>
        <v>1.2170000000000001</v>
      </c>
      <c r="BS117" s="67">
        <f t="shared" si="155"/>
        <v>0.153</v>
      </c>
      <c r="BU117" s="29" t="s">
        <v>15</v>
      </c>
      <c r="BV117" s="34" t="s">
        <v>61</v>
      </c>
      <c r="BW117" s="48">
        <f t="shared" si="156"/>
        <v>94422</v>
      </c>
      <c r="BX117" s="48">
        <f t="shared" si="128"/>
        <v>66524</v>
      </c>
      <c r="BY117" s="48">
        <f t="shared" si="129"/>
        <v>56803</v>
      </c>
      <c r="BZ117" s="48">
        <f t="shared" si="130"/>
        <v>9721</v>
      </c>
      <c r="CA117" s="48">
        <f t="shared" si="131"/>
        <v>4169</v>
      </c>
      <c r="CB117" s="48">
        <f t="shared" si="132"/>
        <v>23729</v>
      </c>
      <c r="CC117" s="48">
        <f t="shared" si="133"/>
        <v>10087</v>
      </c>
      <c r="CD117" s="48">
        <f t="shared" si="134"/>
        <v>408</v>
      </c>
      <c r="CE117" s="49">
        <f t="shared" si="135"/>
        <v>13234</v>
      </c>
    </row>
    <row r="118" spans="1:83" ht="16.5" customHeight="1">
      <c r="A118" s="29" t="s">
        <v>16</v>
      </c>
      <c r="B118" s="34" t="s">
        <v>62</v>
      </c>
      <c r="C118" s="40">
        <v>258834</v>
      </c>
      <c r="D118" s="40">
        <v>174876</v>
      </c>
      <c r="E118" s="40">
        <v>150072</v>
      </c>
      <c r="F118" s="40">
        <v>24804</v>
      </c>
      <c r="G118" s="40">
        <v>15734</v>
      </c>
      <c r="H118" s="40">
        <v>68224</v>
      </c>
      <c r="I118" s="40">
        <v>43040</v>
      </c>
      <c r="J118" s="40">
        <v>5167</v>
      </c>
      <c r="K118" s="41">
        <v>20017</v>
      </c>
      <c r="M118" s="29" t="s">
        <v>16</v>
      </c>
      <c r="N118" s="34" t="s">
        <v>62</v>
      </c>
      <c r="O118" s="66">
        <f t="shared" si="103"/>
        <v>4.1589999999999998</v>
      </c>
      <c r="P118" s="66">
        <f t="shared" si="104"/>
        <v>-0.23400000000000001</v>
      </c>
      <c r="Q118" s="66">
        <f t="shared" si="105"/>
        <v>-0.155</v>
      </c>
      <c r="R118" s="66">
        <f t="shared" si="106"/>
        <v>-0.70899999999999996</v>
      </c>
      <c r="S118" s="66">
        <f t="shared" si="107"/>
        <v>-0.67500000000000004</v>
      </c>
      <c r="T118" s="66">
        <f t="shared" si="108"/>
        <v>18.917000000000002</v>
      </c>
      <c r="U118" s="66">
        <f t="shared" si="109"/>
        <v>26.95</v>
      </c>
      <c r="V118" s="66">
        <f t="shared" si="110"/>
        <v>12.94</v>
      </c>
      <c r="W118" s="67">
        <f t="shared" si="111"/>
        <v>5.9489999999999998</v>
      </c>
      <c r="Y118" s="29" t="s">
        <v>16</v>
      </c>
      <c r="Z118" s="34" t="s">
        <v>62</v>
      </c>
      <c r="AA118" s="66">
        <f t="shared" si="136"/>
        <v>100</v>
      </c>
      <c r="AB118" s="66">
        <f t="shared" si="112"/>
        <v>67.599999999999994</v>
      </c>
      <c r="AC118" s="66">
        <f t="shared" si="113"/>
        <v>58</v>
      </c>
      <c r="AD118" s="66">
        <f t="shared" si="114"/>
        <v>9.6</v>
      </c>
      <c r="AE118" s="66">
        <f t="shared" si="115"/>
        <v>6.1</v>
      </c>
      <c r="AF118" s="66">
        <f t="shared" si="116"/>
        <v>26.4</v>
      </c>
      <c r="AG118" s="66">
        <f t="shared" si="117"/>
        <v>16.600000000000001</v>
      </c>
      <c r="AH118" s="66">
        <f t="shared" si="118"/>
        <v>2</v>
      </c>
      <c r="AI118" s="67">
        <f t="shared" si="119"/>
        <v>7.7</v>
      </c>
      <c r="AK118" s="29" t="s">
        <v>16</v>
      </c>
      <c r="AL118" s="34" t="s">
        <v>62</v>
      </c>
      <c r="AM118" s="66">
        <f t="shared" si="137"/>
        <v>8.6999999999999993</v>
      </c>
      <c r="AN118" s="66">
        <f t="shared" si="138"/>
        <v>8.6999999999999993</v>
      </c>
      <c r="AO118" s="66">
        <f t="shared" si="139"/>
        <v>8.6999999999999993</v>
      </c>
      <c r="AP118" s="66">
        <f t="shared" si="140"/>
        <v>8.5</v>
      </c>
      <c r="AQ118" s="66">
        <f t="shared" si="141"/>
        <v>6.9</v>
      </c>
      <c r="AR118" s="66">
        <f t="shared" si="142"/>
        <v>9.3000000000000007</v>
      </c>
      <c r="AS118" s="66">
        <f t="shared" si="143"/>
        <v>10.1</v>
      </c>
      <c r="AT118" s="66">
        <f t="shared" si="144"/>
        <v>37.799999999999997</v>
      </c>
      <c r="AU118" s="67">
        <f t="shared" si="145"/>
        <v>6.8</v>
      </c>
      <c r="AW118" s="29" t="s">
        <v>16</v>
      </c>
      <c r="AX118" s="34" t="s">
        <v>62</v>
      </c>
      <c r="AY118" s="66">
        <f t="shared" si="146"/>
        <v>4.1589999999999998</v>
      </c>
      <c r="AZ118" s="66">
        <f t="shared" si="120"/>
        <v>-0.16500000000000001</v>
      </c>
      <c r="BA118" s="66">
        <f t="shared" si="121"/>
        <v>-9.4E-2</v>
      </c>
      <c r="BB118" s="66">
        <f t="shared" si="122"/>
        <v>-7.0999999999999994E-2</v>
      </c>
      <c r="BC118" s="66">
        <f t="shared" si="123"/>
        <v>-4.2999999999999997E-2</v>
      </c>
      <c r="BD118" s="66">
        <f t="shared" si="124"/>
        <v>4.367</v>
      </c>
      <c r="BE118" s="66">
        <f t="shared" si="125"/>
        <v>3.677</v>
      </c>
      <c r="BF118" s="66">
        <f t="shared" si="126"/>
        <v>0.23799999999999999</v>
      </c>
      <c r="BG118" s="67">
        <f t="shared" si="127"/>
        <v>0.45200000000000001</v>
      </c>
      <c r="BI118" s="29" t="s">
        <v>16</v>
      </c>
      <c r="BJ118" s="34" t="s">
        <v>62</v>
      </c>
      <c r="BK118" s="66">
        <f t="shared" si="147"/>
        <v>0.36299999999999999</v>
      </c>
      <c r="BL118" s="66">
        <f t="shared" si="148"/>
        <v>-2.1000000000000001E-2</v>
      </c>
      <c r="BM118" s="66">
        <f t="shared" si="149"/>
        <v>-1.4E-2</v>
      </c>
      <c r="BN118" s="66">
        <f t="shared" si="150"/>
        <v>-6.0999999999999999E-2</v>
      </c>
      <c r="BO118" s="66">
        <f t="shared" si="151"/>
        <v>-4.7E-2</v>
      </c>
      <c r="BP118" s="66">
        <f t="shared" si="152"/>
        <v>1.73</v>
      </c>
      <c r="BQ118" s="66">
        <f t="shared" si="153"/>
        <v>2.7389999999999999</v>
      </c>
      <c r="BR118" s="66">
        <f t="shared" si="154"/>
        <v>4.8040000000000003</v>
      </c>
      <c r="BS118" s="67">
        <f t="shared" si="155"/>
        <v>0.39900000000000002</v>
      </c>
      <c r="BU118" s="29" t="s">
        <v>16</v>
      </c>
      <c r="BV118" s="34" t="s">
        <v>62</v>
      </c>
      <c r="BW118" s="48">
        <f t="shared" si="156"/>
        <v>248498</v>
      </c>
      <c r="BX118" s="48">
        <f t="shared" si="128"/>
        <v>175286</v>
      </c>
      <c r="BY118" s="48">
        <f t="shared" si="129"/>
        <v>150305</v>
      </c>
      <c r="BZ118" s="48">
        <f t="shared" si="130"/>
        <v>24981</v>
      </c>
      <c r="CA118" s="48">
        <f t="shared" si="131"/>
        <v>15841</v>
      </c>
      <c r="CB118" s="48">
        <f t="shared" si="132"/>
        <v>57371</v>
      </c>
      <c r="CC118" s="48">
        <f t="shared" si="133"/>
        <v>33903</v>
      </c>
      <c r="CD118" s="48">
        <f t="shared" si="134"/>
        <v>4575</v>
      </c>
      <c r="CE118" s="49">
        <f t="shared" si="135"/>
        <v>18893</v>
      </c>
    </row>
    <row r="119" spans="1:83" ht="16.5" customHeight="1">
      <c r="A119" s="29" t="s">
        <v>17</v>
      </c>
      <c r="B119" s="34" t="s">
        <v>63</v>
      </c>
      <c r="C119" s="40">
        <v>122965</v>
      </c>
      <c r="D119" s="40">
        <v>79462</v>
      </c>
      <c r="E119" s="40">
        <v>68086</v>
      </c>
      <c r="F119" s="40">
        <v>11376</v>
      </c>
      <c r="G119" s="40">
        <v>8086</v>
      </c>
      <c r="H119" s="40">
        <v>35417</v>
      </c>
      <c r="I119" s="40">
        <v>22818</v>
      </c>
      <c r="J119" s="40">
        <v>1158</v>
      </c>
      <c r="K119" s="41">
        <v>11441</v>
      </c>
      <c r="M119" s="29" t="s">
        <v>17</v>
      </c>
      <c r="N119" s="34" t="s">
        <v>63</v>
      </c>
      <c r="O119" s="66">
        <f t="shared" si="103"/>
        <v>6.1719999999999997</v>
      </c>
      <c r="P119" s="66">
        <f t="shared" si="104"/>
        <v>1.218</v>
      </c>
      <c r="Q119" s="66">
        <f t="shared" si="105"/>
        <v>1.409</v>
      </c>
      <c r="R119" s="66">
        <f t="shared" si="106"/>
        <v>8.7999999999999995E-2</v>
      </c>
      <c r="S119" s="66">
        <f t="shared" si="107"/>
        <v>-2.0830000000000002</v>
      </c>
      <c r="T119" s="66">
        <f t="shared" si="108"/>
        <v>21.905000000000001</v>
      </c>
      <c r="U119" s="66">
        <f t="shared" si="109"/>
        <v>35.676000000000002</v>
      </c>
      <c r="V119" s="66">
        <f t="shared" si="110"/>
        <v>28.239000000000001</v>
      </c>
      <c r="W119" s="67">
        <f t="shared" si="111"/>
        <v>0.96199999999999997</v>
      </c>
      <c r="Y119" s="29" t="s">
        <v>17</v>
      </c>
      <c r="Z119" s="34" t="s">
        <v>63</v>
      </c>
      <c r="AA119" s="66">
        <f t="shared" si="136"/>
        <v>100</v>
      </c>
      <c r="AB119" s="66">
        <f t="shared" si="112"/>
        <v>64.599999999999994</v>
      </c>
      <c r="AC119" s="66">
        <f t="shared" si="113"/>
        <v>55.4</v>
      </c>
      <c r="AD119" s="66">
        <f t="shared" si="114"/>
        <v>9.3000000000000007</v>
      </c>
      <c r="AE119" s="66">
        <f t="shared" si="115"/>
        <v>6.6</v>
      </c>
      <c r="AF119" s="66">
        <f t="shared" si="116"/>
        <v>28.8</v>
      </c>
      <c r="AG119" s="66">
        <f t="shared" si="117"/>
        <v>18.600000000000001</v>
      </c>
      <c r="AH119" s="66">
        <f t="shared" si="118"/>
        <v>0.9</v>
      </c>
      <c r="AI119" s="67">
        <f t="shared" si="119"/>
        <v>9.3000000000000007</v>
      </c>
      <c r="AK119" s="29" t="s">
        <v>17</v>
      </c>
      <c r="AL119" s="34" t="s">
        <v>63</v>
      </c>
      <c r="AM119" s="66">
        <f t="shared" si="137"/>
        <v>4.0999999999999996</v>
      </c>
      <c r="AN119" s="66">
        <f t="shared" si="138"/>
        <v>3.9</v>
      </c>
      <c r="AO119" s="66">
        <f t="shared" si="139"/>
        <v>3.9</v>
      </c>
      <c r="AP119" s="66">
        <f t="shared" si="140"/>
        <v>3.9</v>
      </c>
      <c r="AQ119" s="66">
        <f t="shared" si="141"/>
        <v>3.6</v>
      </c>
      <c r="AR119" s="66">
        <f t="shared" si="142"/>
        <v>4.8</v>
      </c>
      <c r="AS119" s="66">
        <f t="shared" si="143"/>
        <v>5.4</v>
      </c>
      <c r="AT119" s="66">
        <f t="shared" si="144"/>
        <v>8.5</v>
      </c>
      <c r="AU119" s="67">
        <f t="shared" si="145"/>
        <v>3.9</v>
      </c>
      <c r="AW119" s="29" t="s">
        <v>17</v>
      </c>
      <c r="AX119" s="34" t="s">
        <v>63</v>
      </c>
      <c r="AY119" s="66">
        <f t="shared" si="146"/>
        <v>6.1719999999999997</v>
      </c>
      <c r="AZ119" s="66">
        <f t="shared" si="120"/>
        <v>0.82499999999999996</v>
      </c>
      <c r="BA119" s="66">
        <f t="shared" si="121"/>
        <v>0.81699999999999995</v>
      </c>
      <c r="BB119" s="66">
        <f t="shared" si="122"/>
        <v>8.9999999999999993E-3</v>
      </c>
      <c r="BC119" s="66">
        <f t="shared" si="123"/>
        <v>-0.14899999999999999</v>
      </c>
      <c r="BD119" s="66">
        <f t="shared" si="124"/>
        <v>5.4950000000000001</v>
      </c>
      <c r="BE119" s="66">
        <f t="shared" si="125"/>
        <v>5.181</v>
      </c>
      <c r="BF119" s="66">
        <f t="shared" si="126"/>
        <v>0.22</v>
      </c>
      <c r="BG119" s="67">
        <f t="shared" si="127"/>
        <v>9.4E-2</v>
      </c>
      <c r="BI119" s="29" t="s">
        <v>17</v>
      </c>
      <c r="BJ119" s="34" t="s">
        <v>63</v>
      </c>
      <c r="BK119" s="66">
        <f t="shared" si="147"/>
        <v>0.251</v>
      </c>
      <c r="BL119" s="66">
        <f t="shared" si="148"/>
        <v>4.8000000000000001E-2</v>
      </c>
      <c r="BM119" s="66">
        <f t="shared" si="149"/>
        <v>5.5E-2</v>
      </c>
      <c r="BN119" s="66">
        <f t="shared" si="150"/>
        <v>3.0000000000000001E-3</v>
      </c>
      <c r="BO119" s="66">
        <f t="shared" si="151"/>
        <v>-7.4999999999999997E-2</v>
      </c>
      <c r="BP119" s="66">
        <f t="shared" si="152"/>
        <v>1.014</v>
      </c>
      <c r="BQ119" s="66">
        <f t="shared" si="153"/>
        <v>1.7989999999999999</v>
      </c>
      <c r="BR119" s="66">
        <f t="shared" si="154"/>
        <v>2.069</v>
      </c>
      <c r="BS119" s="67">
        <f t="shared" si="155"/>
        <v>3.9E-2</v>
      </c>
      <c r="BU119" s="29" t="s">
        <v>17</v>
      </c>
      <c r="BV119" s="34" t="s">
        <v>63</v>
      </c>
      <c r="BW119" s="48">
        <f t="shared" si="156"/>
        <v>115817</v>
      </c>
      <c r="BX119" s="48">
        <f t="shared" si="128"/>
        <v>78506</v>
      </c>
      <c r="BY119" s="48">
        <f t="shared" si="129"/>
        <v>67140</v>
      </c>
      <c r="BZ119" s="48">
        <f t="shared" si="130"/>
        <v>11366</v>
      </c>
      <c r="CA119" s="48">
        <f t="shared" si="131"/>
        <v>8258</v>
      </c>
      <c r="CB119" s="48">
        <f t="shared" si="132"/>
        <v>29053</v>
      </c>
      <c r="CC119" s="48">
        <f t="shared" si="133"/>
        <v>16818</v>
      </c>
      <c r="CD119" s="48">
        <f t="shared" si="134"/>
        <v>903</v>
      </c>
      <c r="CE119" s="49">
        <f t="shared" si="135"/>
        <v>11332</v>
      </c>
    </row>
    <row r="120" spans="1:83" ht="16.5" customHeight="1">
      <c r="A120" s="29" t="s">
        <v>18</v>
      </c>
      <c r="B120" s="34" t="s">
        <v>64</v>
      </c>
      <c r="C120" s="40">
        <v>107677</v>
      </c>
      <c r="D120" s="40">
        <v>78725</v>
      </c>
      <c r="E120" s="40">
        <v>67595</v>
      </c>
      <c r="F120" s="40">
        <v>11130</v>
      </c>
      <c r="G120" s="40">
        <v>5239</v>
      </c>
      <c r="H120" s="40">
        <v>23713</v>
      </c>
      <c r="I120" s="40">
        <v>11897</v>
      </c>
      <c r="J120" s="40">
        <v>567</v>
      </c>
      <c r="K120" s="41">
        <v>11249</v>
      </c>
      <c r="M120" s="29" t="s">
        <v>18</v>
      </c>
      <c r="N120" s="34" t="s">
        <v>64</v>
      </c>
      <c r="O120" s="66">
        <f t="shared" si="103"/>
        <v>4.2759999999999998</v>
      </c>
      <c r="P120" s="66">
        <f t="shared" si="104"/>
        <v>2.2930000000000001</v>
      </c>
      <c r="Q120" s="66">
        <f t="shared" si="105"/>
        <v>2.4180000000000001</v>
      </c>
      <c r="R120" s="66">
        <f t="shared" si="106"/>
        <v>1.542</v>
      </c>
      <c r="S120" s="66">
        <f t="shared" si="107"/>
        <v>2.0049999999999999</v>
      </c>
      <c r="T120" s="66">
        <f t="shared" si="108"/>
        <v>12.032999999999999</v>
      </c>
      <c r="U120" s="66">
        <f t="shared" si="109"/>
        <v>21.385999999999999</v>
      </c>
      <c r="V120" s="66">
        <f t="shared" si="110"/>
        <v>27.416</v>
      </c>
      <c r="W120" s="67">
        <f t="shared" si="111"/>
        <v>3.0129999999999999</v>
      </c>
      <c r="Y120" s="29" t="s">
        <v>18</v>
      </c>
      <c r="Z120" s="34" t="s">
        <v>64</v>
      </c>
      <c r="AA120" s="66">
        <f t="shared" si="136"/>
        <v>100</v>
      </c>
      <c r="AB120" s="66">
        <f t="shared" si="112"/>
        <v>73.099999999999994</v>
      </c>
      <c r="AC120" s="66">
        <f t="shared" si="113"/>
        <v>62.8</v>
      </c>
      <c r="AD120" s="66">
        <f t="shared" si="114"/>
        <v>10.3</v>
      </c>
      <c r="AE120" s="66">
        <f t="shared" si="115"/>
        <v>4.9000000000000004</v>
      </c>
      <c r="AF120" s="66">
        <f t="shared" si="116"/>
        <v>22</v>
      </c>
      <c r="AG120" s="66">
        <f t="shared" si="117"/>
        <v>11</v>
      </c>
      <c r="AH120" s="66">
        <f t="shared" si="118"/>
        <v>0.5</v>
      </c>
      <c r="AI120" s="67">
        <f t="shared" si="119"/>
        <v>10.4</v>
      </c>
      <c r="AK120" s="29" t="s">
        <v>18</v>
      </c>
      <c r="AL120" s="34" t="s">
        <v>64</v>
      </c>
      <c r="AM120" s="66">
        <f t="shared" si="137"/>
        <v>3.6</v>
      </c>
      <c r="AN120" s="66">
        <f t="shared" si="138"/>
        <v>3.9</v>
      </c>
      <c r="AO120" s="66">
        <f t="shared" si="139"/>
        <v>3.9</v>
      </c>
      <c r="AP120" s="66">
        <f t="shared" si="140"/>
        <v>3.8</v>
      </c>
      <c r="AQ120" s="66">
        <f t="shared" si="141"/>
        <v>2.2999999999999998</v>
      </c>
      <c r="AR120" s="66">
        <f t="shared" si="142"/>
        <v>3.2</v>
      </c>
      <c r="AS120" s="66">
        <f t="shared" si="143"/>
        <v>2.8</v>
      </c>
      <c r="AT120" s="66">
        <f t="shared" si="144"/>
        <v>4.0999999999999996</v>
      </c>
      <c r="AU120" s="67">
        <f t="shared" si="145"/>
        <v>3.8</v>
      </c>
      <c r="AW120" s="29" t="s">
        <v>18</v>
      </c>
      <c r="AX120" s="34" t="s">
        <v>64</v>
      </c>
      <c r="AY120" s="66">
        <f t="shared" si="146"/>
        <v>4.2759999999999998</v>
      </c>
      <c r="AZ120" s="66">
        <f t="shared" si="120"/>
        <v>1.7090000000000001</v>
      </c>
      <c r="BA120" s="66">
        <f t="shared" si="121"/>
        <v>1.546</v>
      </c>
      <c r="BB120" s="66">
        <f t="shared" si="122"/>
        <v>0.16400000000000001</v>
      </c>
      <c r="BC120" s="66">
        <f t="shared" si="123"/>
        <v>0.1</v>
      </c>
      <c r="BD120" s="66">
        <f t="shared" si="124"/>
        <v>2.4670000000000001</v>
      </c>
      <c r="BE120" s="66">
        <f t="shared" si="125"/>
        <v>2.0299999999999998</v>
      </c>
      <c r="BF120" s="66">
        <f t="shared" si="126"/>
        <v>0.11799999999999999</v>
      </c>
      <c r="BG120" s="67">
        <f t="shared" si="127"/>
        <v>0.31900000000000001</v>
      </c>
      <c r="BI120" s="29" t="s">
        <v>18</v>
      </c>
      <c r="BJ120" s="34" t="s">
        <v>64</v>
      </c>
      <c r="BK120" s="66">
        <f t="shared" si="147"/>
        <v>0.155</v>
      </c>
      <c r="BL120" s="66">
        <f t="shared" si="148"/>
        <v>8.7999999999999995E-2</v>
      </c>
      <c r="BM120" s="66">
        <f t="shared" si="149"/>
        <v>9.4E-2</v>
      </c>
      <c r="BN120" s="66">
        <f t="shared" si="150"/>
        <v>5.8999999999999997E-2</v>
      </c>
      <c r="BO120" s="66">
        <f t="shared" si="151"/>
        <v>4.4999999999999998E-2</v>
      </c>
      <c r="BP120" s="66">
        <f t="shared" si="152"/>
        <v>0.40600000000000003</v>
      </c>
      <c r="BQ120" s="66">
        <f t="shared" si="153"/>
        <v>0.628</v>
      </c>
      <c r="BR120" s="66">
        <f t="shared" si="154"/>
        <v>0.99</v>
      </c>
      <c r="BS120" s="67">
        <f t="shared" si="155"/>
        <v>0.11700000000000001</v>
      </c>
      <c r="BU120" s="29" t="s">
        <v>18</v>
      </c>
      <c r="BV120" s="34" t="s">
        <v>64</v>
      </c>
      <c r="BW120" s="48">
        <f t="shared" si="156"/>
        <v>103262</v>
      </c>
      <c r="BX120" s="48">
        <f t="shared" si="128"/>
        <v>76960</v>
      </c>
      <c r="BY120" s="48">
        <f t="shared" si="129"/>
        <v>65999</v>
      </c>
      <c r="BZ120" s="48">
        <f t="shared" si="130"/>
        <v>10961</v>
      </c>
      <c r="CA120" s="48">
        <f t="shared" si="131"/>
        <v>5136</v>
      </c>
      <c r="CB120" s="48">
        <f t="shared" si="132"/>
        <v>21166</v>
      </c>
      <c r="CC120" s="48">
        <f t="shared" si="133"/>
        <v>9801</v>
      </c>
      <c r="CD120" s="48">
        <f t="shared" si="134"/>
        <v>445</v>
      </c>
      <c r="CE120" s="49">
        <f t="shared" si="135"/>
        <v>10920</v>
      </c>
    </row>
    <row r="121" spans="1:83" ht="16.5" customHeight="1">
      <c r="A121" s="29" t="s">
        <v>19</v>
      </c>
      <c r="B121" s="34" t="s">
        <v>65</v>
      </c>
      <c r="C121" s="40">
        <v>250081</v>
      </c>
      <c r="D121" s="40">
        <v>169542</v>
      </c>
      <c r="E121" s="40">
        <v>145427</v>
      </c>
      <c r="F121" s="40">
        <v>24115</v>
      </c>
      <c r="G121" s="40">
        <v>28349</v>
      </c>
      <c r="H121" s="40">
        <v>52190</v>
      </c>
      <c r="I121" s="40">
        <v>25991</v>
      </c>
      <c r="J121" s="40">
        <v>880</v>
      </c>
      <c r="K121" s="41">
        <v>25319</v>
      </c>
      <c r="M121" s="29" t="s">
        <v>19</v>
      </c>
      <c r="N121" s="34" t="s">
        <v>65</v>
      </c>
      <c r="O121" s="66">
        <f t="shared" si="103"/>
        <v>2.4460000000000002</v>
      </c>
      <c r="P121" s="66">
        <f t="shared" si="104"/>
        <v>-0.33400000000000002</v>
      </c>
      <c r="Q121" s="66">
        <f t="shared" si="105"/>
        <v>-0.253</v>
      </c>
      <c r="R121" s="66">
        <f t="shared" si="106"/>
        <v>-0.81799999999999995</v>
      </c>
      <c r="S121" s="66">
        <f t="shared" si="107"/>
        <v>-0.6</v>
      </c>
      <c r="T121" s="66">
        <f t="shared" si="108"/>
        <v>14.750999999999999</v>
      </c>
      <c r="U121" s="66">
        <f t="shared" si="109"/>
        <v>24.411999999999999</v>
      </c>
      <c r="V121" s="66">
        <f t="shared" si="110"/>
        <v>17.962</v>
      </c>
      <c r="W121" s="67">
        <f t="shared" si="111"/>
        <v>6.1859999999999999</v>
      </c>
      <c r="Y121" s="29" t="s">
        <v>19</v>
      </c>
      <c r="Z121" s="34" t="s">
        <v>65</v>
      </c>
      <c r="AA121" s="66">
        <f t="shared" si="136"/>
        <v>100</v>
      </c>
      <c r="AB121" s="66">
        <f t="shared" si="112"/>
        <v>67.8</v>
      </c>
      <c r="AC121" s="66">
        <f t="shared" si="113"/>
        <v>58.2</v>
      </c>
      <c r="AD121" s="66">
        <f t="shared" si="114"/>
        <v>9.6</v>
      </c>
      <c r="AE121" s="66">
        <f t="shared" si="115"/>
        <v>11.3</v>
      </c>
      <c r="AF121" s="66">
        <f t="shared" si="116"/>
        <v>20.9</v>
      </c>
      <c r="AG121" s="66">
        <f t="shared" si="117"/>
        <v>10.4</v>
      </c>
      <c r="AH121" s="66">
        <f t="shared" si="118"/>
        <v>0.4</v>
      </c>
      <c r="AI121" s="67">
        <f t="shared" si="119"/>
        <v>10.1</v>
      </c>
      <c r="AK121" s="29" t="s">
        <v>19</v>
      </c>
      <c r="AL121" s="34" t="s">
        <v>65</v>
      </c>
      <c r="AM121" s="66">
        <f t="shared" si="137"/>
        <v>8.4</v>
      </c>
      <c r="AN121" s="66">
        <f t="shared" si="138"/>
        <v>8.4</v>
      </c>
      <c r="AO121" s="66">
        <f t="shared" si="139"/>
        <v>8.4</v>
      </c>
      <c r="AP121" s="66">
        <f t="shared" si="140"/>
        <v>8.3000000000000007</v>
      </c>
      <c r="AQ121" s="66">
        <f t="shared" si="141"/>
        <v>12.5</v>
      </c>
      <c r="AR121" s="66">
        <f t="shared" si="142"/>
        <v>7.1</v>
      </c>
      <c r="AS121" s="66">
        <f t="shared" si="143"/>
        <v>6.1</v>
      </c>
      <c r="AT121" s="66">
        <f t="shared" si="144"/>
        <v>6.4</v>
      </c>
      <c r="AU121" s="67">
        <f t="shared" si="145"/>
        <v>8.6</v>
      </c>
      <c r="AW121" s="29" t="s">
        <v>19</v>
      </c>
      <c r="AX121" s="34" t="s">
        <v>65</v>
      </c>
      <c r="AY121" s="66">
        <f t="shared" si="146"/>
        <v>2.4460000000000002</v>
      </c>
      <c r="AZ121" s="66">
        <f t="shared" si="120"/>
        <v>-0.23300000000000001</v>
      </c>
      <c r="BA121" s="66">
        <f t="shared" si="121"/>
        <v>-0.151</v>
      </c>
      <c r="BB121" s="66">
        <f t="shared" si="122"/>
        <v>-8.2000000000000003E-2</v>
      </c>
      <c r="BC121" s="66">
        <f t="shared" si="123"/>
        <v>-7.0000000000000007E-2</v>
      </c>
      <c r="BD121" s="66">
        <f t="shared" si="124"/>
        <v>2.7480000000000002</v>
      </c>
      <c r="BE121" s="66">
        <f t="shared" si="125"/>
        <v>2.089</v>
      </c>
      <c r="BF121" s="66">
        <f t="shared" si="126"/>
        <v>5.5E-2</v>
      </c>
      <c r="BG121" s="67">
        <f t="shared" si="127"/>
        <v>0.60399999999999998</v>
      </c>
      <c r="BI121" s="29" t="s">
        <v>19</v>
      </c>
      <c r="BJ121" s="34" t="s">
        <v>65</v>
      </c>
      <c r="BK121" s="66">
        <f t="shared" si="147"/>
        <v>0.20899999999999999</v>
      </c>
      <c r="BL121" s="66">
        <f t="shared" si="148"/>
        <v>-2.8000000000000001E-2</v>
      </c>
      <c r="BM121" s="66">
        <f t="shared" si="149"/>
        <v>-2.1999999999999999E-2</v>
      </c>
      <c r="BN121" s="66">
        <f t="shared" si="150"/>
        <v>-6.9000000000000006E-2</v>
      </c>
      <c r="BO121" s="66">
        <f t="shared" si="151"/>
        <v>-7.4999999999999997E-2</v>
      </c>
      <c r="BP121" s="66">
        <f t="shared" si="152"/>
        <v>1.069</v>
      </c>
      <c r="BQ121" s="66">
        <f t="shared" si="153"/>
        <v>1.5289999999999999</v>
      </c>
      <c r="BR121" s="66">
        <f t="shared" si="154"/>
        <v>1.087</v>
      </c>
      <c r="BS121" s="67">
        <f t="shared" si="155"/>
        <v>0.52400000000000002</v>
      </c>
      <c r="BU121" s="29" t="s">
        <v>19</v>
      </c>
      <c r="BV121" s="34" t="s">
        <v>65</v>
      </c>
      <c r="BW121" s="48">
        <f t="shared" si="156"/>
        <v>244111</v>
      </c>
      <c r="BX121" s="48">
        <f t="shared" si="128"/>
        <v>170110</v>
      </c>
      <c r="BY121" s="48">
        <f t="shared" si="129"/>
        <v>145796</v>
      </c>
      <c r="BZ121" s="48">
        <f t="shared" si="130"/>
        <v>24314</v>
      </c>
      <c r="CA121" s="48">
        <f t="shared" si="131"/>
        <v>28520</v>
      </c>
      <c r="CB121" s="48">
        <f t="shared" si="132"/>
        <v>45481</v>
      </c>
      <c r="CC121" s="48">
        <f t="shared" si="133"/>
        <v>20891</v>
      </c>
      <c r="CD121" s="48">
        <f t="shared" si="134"/>
        <v>746</v>
      </c>
      <c r="CE121" s="49">
        <f t="shared" si="135"/>
        <v>23844</v>
      </c>
    </row>
    <row r="122" spans="1:83" ht="16.5" customHeight="1">
      <c r="A122" s="29" t="s">
        <v>20</v>
      </c>
      <c r="B122" s="34" t="s">
        <v>66</v>
      </c>
      <c r="C122" s="40">
        <v>121946</v>
      </c>
      <c r="D122" s="40">
        <v>89798</v>
      </c>
      <c r="E122" s="40">
        <v>76986</v>
      </c>
      <c r="F122" s="40">
        <v>12812</v>
      </c>
      <c r="G122" s="40">
        <v>6056</v>
      </c>
      <c r="H122" s="40">
        <v>26092</v>
      </c>
      <c r="I122" s="40">
        <v>14677</v>
      </c>
      <c r="J122" s="40">
        <v>372</v>
      </c>
      <c r="K122" s="41">
        <v>11043</v>
      </c>
      <c r="M122" s="29" t="s">
        <v>20</v>
      </c>
      <c r="N122" s="34" t="s">
        <v>66</v>
      </c>
      <c r="O122" s="66">
        <f t="shared" si="103"/>
        <v>4.8780000000000001</v>
      </c>
      <c r="P122" s="66">
        <f t="shared" si="104"/>
        <v>1.8560000000000001</v>
      </c>
      <c r="Q122" s="66">
        <f t="shared" si="105"/>
        <v>1.984</v>
      </c>
      <c r="R122" s="66">
        <f t="shared" si="106"/>
        <v>1.089</v>
      </c>
      <c r="S122" s="66">
        <f t="shared" si="107"/>
        <v>1.97</v>
      </c>
      <c r="T122" s="66">
        <f t="shared" si="108"/>
        <v>17.675000000000001</v>
      </c>
      <c r="U122" s="66">
        <f t="shared" si="109"/>
        <v>27.715</v>
      </c>
      <c r="V122" s="66">
        <f t="shared" si="110"/>
        <v>31.449000000000002</v>
      </c>
      <c r="W122" s="67">
        <f t="shared" si="111"/>
        <v>6.2030000000000003</v>
      </c>
      <c r="Y122" s="29" t="s">
        <v>20</v>
      </c>
      <c r="Z122" s="34" t="s">
        <v>66</v>
      </c>
      <c r="AA122" s="66">
        <f t="shared" si="136"/>
        <v>100</v>
      </c>
      <c r="AB122" s="66">
        <f t="shared" si="112"/>
        <v>73.599999999999994</v>
      </c>
      <c r="AC122" s="66">
        <f t="shared" si="113"/>
        <v>63.1</v>
      </c>
      <c r="AD122" s="66">
        <f t="shared" si="114"/>
        <v>10.5</v>
      </c>
      <c r="AE122" s="66">
        <f t="shared" si="115"/>
        <v>5</v>
      </c>
      <c r="AF122" s="66">
        <f t="shared" si="116"/>
        <v>21.4</v>
      </c>
      <c r="AG122" s="66">
        <f t="shared" si="117"/>
        <v>12</v>
      </c>
      <c r="AH122" s="66">
        <f t="shared" si="118"/>
        <v>0.3</v>
      </c>
      <c r="AI122" s="67">
        <f t="shared" si="119"/>
        <v>9.1</v>
      </c>
      <c r="AK122" s="29" t="s">
        <v>20</v>
      </c>
      <c r="AL122" s="34" t="s">
        <v>66</v>
      </c>
      <c r="AM122" s="66">
        <f t="shared" si="137"/>
        <v>4.0999999999999996</v>
      </c>
      <c r="AN122" s="66">
        <f t="shared" si="138"/>
        <v>4.4000000000000004</v>
      </c>
      <c r="AO122" s="66">
        <f t="shared" si="139"/>
        <v>4.5</v>
      </c>
      <c r="AP122" s="66">
        <f t="shared" si="140"/>
        <v>4.4000000000000004</v>
      </c>
      <c r="AQ122" s="66">
        <f t="shared" si="141"/>
        <v>2.7</v>
      </c>
      <c r="AR122" s="66">
        <f t="shared" si="142"/>
        <v>3.6</v>
      </c>
      <c r="AS122" s="66">
        <f t="shared" si="143"/>
        <v>3.4</v>
      </c>
      <c r="AT122" s="66">
        <f t="shared" si="144"/>
        <v>2.7</v>
      </c>
      <c r="AU122" s="67">
        <f t="shared" si="145"/>
        <v>3.7</v>
      </c>
      <c r="AW122" s="29" t="s">
        <v>20</v>
      </c>
      <c r="AX122" s="34" t="s">
        <v>66</v>
      </c>
      <c r="AY122" s="66">
        <f t="shared" si="146"/>
        <v>4.8780000000000001</v>
      </c>
      <c r="AZ122" s="66">
        <f t="shared" si="120"/>
        <v>1.407</v>
      </c>
      <c r="BA122" s="66">
        <f t="shared" si="121"/>
        <v>1.288</v>
      </c>
      <c r="BB122" s="66">
        <f t="shared" si="122"/>
        <v>0.11899999999999999</v>
      </c>
      <c r="BC122" s="66">
        <f t="shared" si="123"/>
        <v>0.10100000000000001</v>
      </c>
      <c r="BD122" s="66">
        <f t="shared" si="124"/>
        <v>3.37</v>
      </c>
      <c r="BE122" s="66">
        <f t="shared" si="125"/>
        <v>2.7389999999999999</v>
      </c>
      <c r="BF122" s="66">
        <f t="shared" si="126"/>
        <v>7.6999999999999999E-2</v>
      </c>
      <c r="BG122" s="67">
        <f t="shared" si="127"/>
        <v>0.55500000000000005</v>
      </c>
      <c r="BI122" s="29" t="s">
        <v>20</v>
      </c>
      <c r="BJ122" s="34" t="s">
        <v>66</v>
      </c>
      <c r="BK122" s="66">
        <f t="shared" si="147"/>
        <v>0.19900000000000001</v>
      </c>
      <c r="BL122" s="66">
        <f t="shared" si="148"/>
        <v>8.2000000000000003E-2</v>
      </c>
      <c r="BM122" s="66">
        <f t="shared" si="149"/>
        <v>8.7999999999999995E-2</v>
      </c>
      <c r="BN122" s="66">
        <f t="shared" si="150"/>
        <v>4.8000000000000001E-2</v>
      </c>
      <c r="BO122" s="66">
        <f t="shared" si="151"/>
        <v>5.0999999999999997E-2</v>
      </c>
      <c r="BP122" s="66">
        <f t="shared" si="152"/>
        <v>0.625</v>
      </c>
      <c r="BQ122" s="66">
        <f t="shared" si="153"/>
        <v>0.95499999999999996</v>
      </c>
      <c r="BR122" s="66">
        <f t="shared" si="154"/>
        <v>0.72199999999999998</v>
      </c>
      <c r="BS122" s="67">
        <f t="shared" si="155"/>
        <v>0.22900000000000001</v>
      </c>
      <c r="BU122" s="29" t="s">
        <v>20</v>
      </c>
      <c r="BV122" s="34" t="s">
        <v>66</v>
      </c>
      <c r="BW122" s="48">
        <f t="shared" si="156"/>
        <v>116274</v>
      </c>
      <c r="BX122" s="48">
        <f t="shared" si="128"/>
        <v>88162</v>
      </c>
      <c r="BY122" s="48">
        <f t="shared" si="129"/>
        <v>75488</v>
      </c>
      <c r="BZ122" s="48">
        <f t="shared" si="130"/>
        <v>12674</v>
      </c>
      <c r="CA122" s="48">
        <f t="shared" si="131"/>
        <v>5939</v>
      </c>
      <c r="CB122" s="48">
        <f t="shared" si="132"/>
        <v>22173</v>
      </c>
      <c r="CC122" s="48">
        <f t="shared" si="133"/>
        <v>11492</v>
      </c>
      <c r="CD122" s="48">
        <f t="shared" si="134"/>
        <v>283</v>
      </c>
      <c r="CE122" s="49">
        <f t="shared" si="135"/>
        <v>10398</v>
      </c>
    </row>
    <row r="123" spans="1:83" ht="16.5" customHeight="1">
      <c r="A123" s="29" t="s">
        <v>21</v>
      </c>
      <c r="B123" s="34" t="s">
        <v>67</v>
      </c>
      <c r="C123" s="40">
        <v>195914</v>
      </c>
      <c r="D123" s="40">
        <v>137038</v>
      </c>
      <c r="E123" s="40">
        <v>117591</v>
      </c>
      <c r="F123" s="40">
        <v>19447</v>
      </c>
      <c r="G123" s="40">
        <v>12784</v>
      </c>
      <c r="H123" s="40">
        <v>46092</v>
      </c>
      <c r="I123" s="40">
        <v>22099</v>
      </c>
      <c r="J123" s="40">
        <v>878</v>
      </c>
      <c r="K123" s="41">
        <v>23115</v>
      </c>
      <c r="M123" s="29" t="s">
        <v>21</v>
      </c>
      <c r="N123" s="34" t="s">
        <v>67</v>
      </c>
      <c r="O123" s="66">
        <f t="shared" si="103"/>
        <v>3.6749999999999998</v>
      </c>
      <c r="P123" s="66">
        <f t="shared" si="104"/>
        <v>0.83399999999999996</v>
      </c>
      <c r="Q123" s="66">
        <f t="shared" si="105"/>
        <v>0.96199999999999997</v>
      </c>
      <c r="R123" s="66">
        <f t="shared" si="106"/>
        <v>6.2E-2</v>
      </c>
      <c r="S123" s="66">
        <f t="shared" si="107"/>
        <v>4.7E-2</v>
      </c>
      <c r="T123" s="66">
        <f t="shared" si="108"/>
        <v>14.412000000000001</v>
      </c>
      <c r="U123" s="66">
        <f t="shared" si="109"/>
        <v>28.895</v>
      </c>
      <c r="V123" s="66">
        <f t="shared" si="110"/>
        <v>-23.251999999999999</v>
      </c>
      <c r="W123" s="67">
        <f t="shared" si="111"/>
        <v>5.0830000000000002</v>
      </c>
      <c r="Y123" s="29" t="s">
        <v>21</v>
      </c>
      <c r="Z123" s="34" t="s">
        <v>67</v>
      </c>
      <c r="AA123" s="66">
        <f t="shared" si="136"/>
        <v>100</v>
      </c>
      <c r="AB123" s="66">
        <f t="shared" si="112"/>
        <v>69.900000000000006</v>
      </c>
      <c r="AC123" s="66">
        <f t="shared" si="113"/>
        <v>60</v>
      </c>
      <c r="AD123" s="66">
        <f t="shared" si="114"/>
        <v>9.9</v>
      </c>
      <c r="AE123" s="66">
        <f t="shared" si="115"/>
        <v>6.5</v>
      </c>
      <c r="AF123" s="66">
        <f t="shared" si="116"/>
        <v>23.5</v>
      </c>
      <c r="AG123" s="66">
        <f t="shared" si="117"/>
        <v>11.3</v>
      </c>
      <c r="AH123" s="66">
        <f t="shared" si="118"/>
        <v>0.4</v>
      </c>
      <c r="AI123" s="67">
        <f t="shared" si="119"/>
        <v>11.8</v>
      </c>
      <c r="AK123" s="29" t="s">
        <v>21</v>
      </c>
      <c r="AL123" s="34" t="s">
        <v>67</v>
      </c>
      <c r="AM123" s="66">
        <f t="shared" si="137"/>
        <v>6.6</v>
      </c>
      <c r="AN123" s="66">
        <f t="shared" si="138"/>
        <v>6.8</v>
      </c>
      <c r="AO123" s="66">
        <f t="shared" si="139"/>
        <v>6.8</v>
      </c>
      <c r="AP123" s="66">
        <f t="shared" si="140"/>
        <v>6.7</v>
      </c>
      <c r="AQ123" s="66">
        <f t="shared" si="141"/>
        <v>5.6</v>
      </c>
      <c r="AR123" s="66">
        <f t="shared" si="142"/>
        <v>6.3</v>
      </c>
      <c r="AS123" s="66">
        <f t="shared" si="143"/>
        <v>5.2</v>
      </c>
      <c r="AT123" s="66">
        <f t="shared" si="144"/>
        <v>6.4</v>
      </c>
      <c r="AU123" s="67">
        <f t="shared" si="145"/>
        <v>7.8</v>
      </c>
      <c r="AW123" s="29" t="s">
        <v>21</v>
      </c>
      <c r="AX123" s="34" t="s">
        <v>67</v>
      </c>
      <c r="AY123" s="66">
        <f t="shared" si="146"/>
        <v>3.6749999999999998</v>
      </c>
      <c r="AZ123" s="66">
        <f t="shared" si="120"/>
        <v>0.6</v>
      </c>
      <c r="BA123" s="66">
        <f t="shared" si="121"/>
        <v>0.59299999999999997</v>
      </c>
      <c r="BB123" s="66">
        <f t="shared" si="122"/>
        <v>6.0000000000000001E-3</v>
      </c>
      <c r="BC123" s="66">
        <f t="shared" si="123"/>
        <v>3.0000000000000001E-3</v>
      </c>
      <c r="BD123" s="66">
        <f t="shared" si="124"/>
        <v>3.0720000000000001</v>
      </c>
      <c r="BE123" s="66">
        <f t="shared" si="125"/>
        <v>2.6219999999999999</v>
      </c>
      <c r="BF123" s="66">
        <f t="shared" si="126"/>
        <v>-0.14099999999999999</v>
      </c>
      <c r="BG123" s="67">
        <f t="shared" si="127"/>
        <v>0.59199999999999997</v>
      </c>
      <c r="BI123" s="29" t="s">
        <v>21</v>
      </c>
      <c r="BJ123" s="34" t="s">
        <v>67</v>
      </c>
      <c r="BK123" s="66">
        <f t="shared" si="147"/>
        <v>0.24399999999999999</v>
      </c>
      <c r="BL123" s="66">
        <f t="shared" si="148"/>
        <v>5.7000000000000002E-2</v>
      </c>
      <c r="BM123" s="66">
        <f t="shared" si="149"/>
        <v>6.6000000000000003E-2</v>
      </c>
      <c r="BN123" s="66">
        <f t="shared" si="150"/>
        <v>4.0000000000000001E-3</v>
      </c>
      <c r="BO123" s="66">
        <f t="shared" si="151"/>
        <v>3.0000000000000001E-3</v>
      </c>
      <c r="BP123" s="66">
        <f t="shared" si="152"/>
        <v>0.92500000000000004</v>
      </c>
      <c r="BQ123" s="66">
        <f t="shared" si="153"/>
        <v>1.4850000000000001</v>
      </c>
      <c r="BR123" s="66">
        <f t="shared" si="154"/>
        <v>-2.1589999999999998</v>
      </c>
      <c r="BS123" s="67">
        <f t="shared" si="155"/>
        <v>0.39700000000000002</v>
      </c>
      <c r="BU123" s="29" t="s">
        <v>21</v>
      </c>
      <c r="BV123" s="34" t="s">
        <v>67</v>
      </c>
      <c r="BW123" s="48">
        <f t="shared" si="156"/>
        <v>188969</v>
      </c>
      <c r="BX123" s="48">
        <f t="shared" si="128"/>
        <v>135905</v>
      </c>
      <c r="BY123" s="48">
        <f t="shared" si="129"/>
        <v>116470</v>
      </c>
      <c r="BZ123" s="48">
        <f t="shared" si="130"/>
        <v>19435</v>
      </c>
      <c r="CA123" s="48">
        <f t="shared" si="131"/>
        <v>12778</v>
      </c>
      <c r="CB123" s="48">
        <f t="shared" si="132"/>
        <v>40286</v>
      </c>
      <c r="CC123" s="48">
        <f t="shared" si="133"/>
        <v>17145</v>
      </c>
      <c r="CD123" s="48">
        <f t="shared" si="134"/>
        <v>1144</v>
      </c>
      <c r="CE123" s="49">
        <f t="shared" si="135"/>
        <v>21997</v>
      </c>
    </row>
    <row r="124" spans="1:83" ht="16.5" customHeight="1">
      <c r="A124" s="29" t="s">
        <v>22</v>
      </c>
      <c r="B124" s="34" t="s">
        <v>68</v>
      </c>
      <c r="C124" s="40">
        <v>102853</v>
      </c>
      <c r="D124" s="40">
        <v>71515</v>
      </c>
      <c r="E124" s="40">
        <v>60982</v>
      </c>
      <c r="F124" s="40">
        <v>10533</v>
      </c>
      <c r="G124" s="40">
        <v>4495</v>
      </c>
      <c r="H124" s="40">
        <v>26843</v>
      </c>
      <c r="I124" s="40">
        <v>12945</v>
      </c>
      <c r="J124" s="40">
        <v>819</v>
      </c>
      <c r="K124" s="41">
        <v>13079</v>
      </c>
      <c r="M124" s="29" t="s">
        <v>22</v>
      </c>
      <c r="N124" s="34" t="s">
        <v>68</v>
      </c>
      <c r="O124" s="66">
        <f t="shared" si="103"/>
        <v>3.6669999999999998</v>
      </c>
      <c r="P124" s="66">
        <f t="shared" si="104"/>
        <v>0.82299999999999995</v>
      </c>
      <c r="Q124" s="66">
        <f t="shared" si="105"/>
        <v>1.1140000000000001</v>
      </c>
      <c r="R124" s="66">
        <f t="shared" si="106"/>
        <v>-0.82899999999999996</v>
      </c>
      <c r="S124" s="66">
        <f t="shared" si="107"/>
        <v>-1.165</v>
      </c>
      <c r="T124" s="66">
        <f t="shared" si="108"/>
        <v>13.09</v>
      </c>
      <c r="U124" s="66">
        <f t="shared" si="109"/>
        <v>26.268000000000001</v>
      </c>
      <c r="V124" s="66">
        <f t="shared" si="110"/>
        <v>39.523000000000003</v>
      </c>
      <c r="W124" s="67">
        <f t="shared" si="111"/>
        <v>1.411</v>
      </c>
      <c r="Y124" s="29" t="s">
        <v>22</v>
      </c>
      <c r="Z124" s="34" t="s">
        <v>68</v>
      </c>
      <c r="AA124" s="66">
        <f t="shared" si="136"/>
        <v>100</v>
      </c>
      <c r="AB124" s="66">
        <f t="shared" si="112"/>
        <v>69.5</v>
      </c>
      <c r="AC124" s="66">
        <f t="shared" si="113"/>
        <v>59.3</v>
      </c>
      <c r="AD124" s="66">
        <f t="shared" si="114"/>
        <v>10.199999999999999</v>
      </c>
      <c r="AE124" s="66">
        <f t="shared" si="115"/>
        <v>4.4000000000000004</v>
      </c>
      <c r="AF124" s="66">
        <f t="shared" si="116"/>
        <v>26.1</v>
      </c>
      <c r="AG124" s="66">
        <f t="shared" si="117"/>
        <v>12.6</v>
      </c>
      <c r="AH124" s="66">
        <f t="shared" si="118"/>
        <v>0.8</v>
      </c>
      <c r="AI124" s="67">
        <f t="shared" si="119"/>
        <v>12.7</v>
      </c>
      <c r="AK124" s="29" t="s">
        <v>22</v>
      </c>
      <c r="AL124" s="34" t="s">
        <v>68</v>
      </c>
      <c r="AM124" s="66">
        <f t="shared" si="137"/>
        <v>3.4</v>
      </c>
      <c r="AN124" s="66">
        <f t="shared" si="138"/>
        <v>3.5</v>
      </c>
      <c r="AO124" s="66">
        <f t="shared" si="139"/>
        <v>3.5</v>
      </c>
      <c r="AP124" s="66">
        <f t="shared" si="140"/>
        <v>3.6</v>
      </c>
      <c r="AQ124" s="66">
        <f t="shared" si="141"/>
        <v>2</v>
      </c>
      <c r="AR124" s="66">
        <f t="shared" si="142"/>
        <v>3.7</v>
      </c>
      <c r="AS124" s="66">
        <f t="shared" si="143"/>
        <v>3</v>
      </c>
      <c r="AT124" s="66">
        <f t="shared" si="144"/>
        <v>6</v>
      </c>
      <c r="AU124" s="67">
        <f t="shared" si="145"/>
        <v>4.4000000000000004</v>
      </c>
      <c r="AW124" s="29" t="s">
        <v>22</v>
      </c>
      <c r="AX124" s="34" t="s">
        <v>68</v>
      </c>
      <c r="AY124" s="66">
        <f t="shared" si="146"/>
        <v>3.6669999999999998</v>
      </c>
      <c r="AZ124" s="66">
        <f t="shared" si="120"/>
        <v>0.58899999999999997</v>
      </c>
      <c r="BA124" s="66">
        <f t="shared" si="121"/>
        <v>0.67700000000000005</v>
      </c>
      <c r="BB124" s="66">
        <f t="shared" si="122"/>
        <v>-8.8999999999999996E-2</v>
      </c>
      <c r="BC124" s="66">
        <f t="shared" si="123"/>
        <v>-5.2999999999999999E-2</v>
      </c>
      <c r="BD124" s="66">
        <f t="shared" si="124"/>
        <v>3.1320000000000001</v>
      </c>
      <c r="BE124" s="66">
        <f t="shared" si="125"/>
        <v>2.714</v>
      </c>
      <c r="BF124" s="66">
        <f t="shared" si="126"/>
        <v>0.23400000000000001</v>
      </c>
      <c r="BG124" s="67">
        <f t="shared" si="127"/>
        <v>0.183</v>
      </c>
      <c r="BI124" s="29" t="s">
        <v>22</v>
      </c>
      <c r="BJ124" s="34" t="s">
        <v>68</v>
      </c>
      <c r="BK124" s="66">
        <f t="shared" si="147"/>
        <v>0.128</v>
      </c>
      <c r="BL124" s="66">
        <f t="shared" si="148"/>
        <v>2.9000000000000001E-2</v>
      </c>
      <c r="BM124" s="66">
        <f t="shared" si="149"/>
        <v>3.9E-2</v>
      </c>
      <c r="BN124" s="66">
        <f t="shared" si="150"/>
        <v>-0.03</v>
      </c>
      <c r="BO124" s="66">
        <f t="shared" si="151"/>
        <v>-2.3E-2</v>
      </c>
      <c r="BP124" s="66">
        <f t="shared" si="152"/>
        <v>0.495</v>
      </c>
      <c r="BQ124" s="66">
        <f t="shared" si="153"/>
        <v>0.80700000000000005</v>
      </c>
      <c r="BR124" s="66">
        <f t="shared" si="154"/>
        <v>1.883</v>
      </c>
      <c r="BS124" s="67">
        <f t="shared" si="155"/>
        <v>6.5000000000000002E-2</v>
      </c>
      <c r="BU124" s="29" t="s">
        <v>22</v>
      </c>
      <c r="BV124" s="34" t="s">
        <v>68</v>
      </c>
      <c r="BW124" s="48">
        <f t="shared" si="156"/>
        <v>99215</v>
      </c>
      <c r="BX124" s="48">
        <f t="shared" si="128"/>
        <v>70931</v>
      </c>
      <c r="BY124" s="48">
        <f t="shared" si="129"/>
        <v>60310</v>
      </c>
      <c r="BZ124" s="48">
        <f t="shared" si="130"/>
        <v>10621</v>
      </c>
      <c r="CA124" s="48">
        <f t="shared" si="131"/>
        <v>4548</v>
      </c>
      <c r="CB124" s="48">
        <f t="shared" si="132"/>
        <v>23736</v>
      </c>
      <c r="CC124" s="48">
        <f t="shared" si="133"/>
        <v>10252</v>
      </c>
      <c r="CD124" s="48">
        <f t="shared" si="134"/>
        <v>587</v>
      </c>
      <c r="CE124" s="49">
        <f t="shared" si="135"/>
        <v>12897</v>
      </c>
    </row>
    <row r="125" spans="1:83" ht="16.5" customHeight="1">
      <c r="A125" s="29" t="s">
        <v>23</v>
      </c>
      <c r="B125" s="34" t="s">
        <v>69</v>
      </c>
      <c r="C125" s="40">
        <v>73979</v>
      </c>
      <c r="D125" s="40">
        <v>55152</v>
      </c>
      <c r="E125" s="40">
        <v>47100</v>
      </c>
      <c r="F125" s="40">
        <v>8052</v>
      </c>
      <c r="G125" s="40">
        <v>3654</v>
      </c>
      <c r="H125" s="40">
        <v>15173</v>
      </c>
      <c r="I125" s="40">
        <v>5454</v>
      </c>
      <c r="J125" s="40">
        <v>119</v>
      </c>
      <c r="K125" s="41">
        <v>9600</v>
      </c>
      <c r="M125" s="29" t="s">
        <v>23</v>
      </c>
      <c r="N125" s="34" t="s">
        <v>69</v>
      </c>
      <c r="O125" s="66">
        <f t="shared" si="103"/>
        <v>4.7699999999999996</v>
      </c>
      <c r="P125" s="66">
        <f t="shared" si="104"/>
        <v>2.89</v>
      </c>
      <c r="Q125" s="66">
        <f t="shared" si="105"/>
        <v>3.0449999999999999</v>
      </c>
      <c r="R125" s="66">
        <f t="shared" si="106"/>
        <v>1.9890000000000001</v>
      </c>
      <c r="S125" s="66">
        <f t="shared" si="107"/>
        <v>2.2669999999999999</v>
      </c>
      <c r="T125" s="66">
        <f t="shared" si="108"/>
        <v>12.936</v>
      </c>
      <c r="U125" s="66">
        <f t="shared" si="109"/>
        <v>31.835000000000001</v>
      </c>
      <c r="V125" s="66">
        <f t="shared" si="110"/>
        <v>36.781999999999996</v>
      </c>
      <c r="W125" s="67">
        <f t="shared" si="111"/>
        <v>4.2229999999999999</v>
      </c>
      <c r="Y125" s="29" t="s">
        <v>23</v>
      </c>
      <c r="Z125" s="34" t="s">
        <v>69</v>
      </c>
      <c r="AA125" s="66">
        <f t="shared" si="136"/>
        <v>100</v>
      </c>
      <c r="AB125" s="66">
        <f t="shared" si="112"/>
        <v>74.599999999999994</v>
      </c>
      <c r="AC125" s="66">
        <f t="shared" si="113"/>
        <v>63.7</v>
      </c>
      <c r="AD125" s="66">
        <f t="shared" si="114"/>
        <v>10.9</v>
      </c>
      <c r="AE125" s="66">
        <f t="shared" si="115"/>
        <v>4.9000000000000004</v>
      </c>
      <c r="AF125" s="66">
        <f t="shared" si="116"/>
        <v>20.5</v>
      </c>
      <c r="AG125" s="66">
        <f t="shared" si="117"/>
        <v>7.4</v>
      </c>
      <c r="AH125" s="66">
        <f t="shared" si="118"/>
        <v>0.2</v>
      </c>
      <c r="AI125" s="67">
        <f t="shared" si="119"/>
        <v>13</v>
      </c>
      <c r="AK125" s="29" t="s">
        <v>23</v>
      </c>
      <c r="AL125" s="34" t="s">
        <v>69</v>
      </c>
      <c r="AM125" s="66">
        <f t="shared" si="137"/>
        <v>2.5</v>
      </c>
      <c r="AN125" s="66">
        <f t="shared" si="138"/>
        <v>2.7</v>
      </c>
      <c r="AO125" s="66">
        <f t="shared" si="139"/>
        <v>2.7</v>
      </c>
      <c r="AP125" s="66">
        <f t="shared" si="140"/>
        <v>2.8</v>
      </c>
      <c r="AQ125" s="66">
        <f t="shared" si="141"/>
        <v>1.6</v>
      </c>
      <c r="AR125" s="66">
        <f t="shared" si="142"/>
        <v>2.1</v>
      </c>
      <c r="AS125" s="66">
        <f t="shared" si="143"/>
        <v>1.3</v>
      </c>
      <c r="AT125" s="66">
        <f t="shared" si="144"/>
        <v>0.9</v>
      </c>
      <c r="AU125" s="67">
        <f t="shared" si="145"/>
        <v>3.3</v>
      </c>
      <c r="AW125" s="29" t="s">
        <v>23</v>
      </c>
      <c r="AX125" s="34" t="s">
        <v>69</v>
      </c>
      <c r="AY125" s="66">
        <f t="shared" si="146"/>
        <v>4.7699999999999996</v>
      </c>
      <c r="AZ125" s="66">
        <f t="shared" si="120"/>
        <v>2.194</v>
      </c>
      <c r="BA125" s="66">
        <f t="shared" si="121"/>
        <v>1.9710000000000001</v>
      </c>
      <c r="BB125" s="66">
        <f t="shared" si="122"/>
        <v>0.222</v>
      </c>
      <c r="BC125" s="66">
        <f t="shared" si="123"/>
        <v>0.115</v>
      </c>
      <c r="BD125" s="66">
        <f t="shared" si="124"/>
        <v>2.4609999999999999</v>
      </c>
      <c r="BE125" s="66">
        <f t="shared" si="125"/>
        <v>1.865</v>
      </c>
      <c r="BF125" s="66">
        <f t="shared" si="126"/>
        <v>4.4999999999999998E-2</v>
      </c>
      <c r="BG125" s="67">
        <f t="shared" si="127"/>
        <v>0.55100000000000005</v>
      </c>
      <c r="BI125" s="29" t="s">
        <v>23</v>
      </c>
      <c r="BJ125" s="34" t="s">
        <v>69</v>
      </c>
      <c r="BK125" s="66">
        <f t="shared" si="147"/>
        <v>0.11799999999999999</v>
      </c>
      <c r="BL125" s="66">
        <f t="shared" si="148"/>
        <v>7.8E-2</v>
      </c>
      <c r="BM125" s="66">
        <f t="shared" si="149"/>
        <v>8.2000000000000003E-2</v>
      </c>
      <c r="BN125" s="66">
        <f t="shared" si="150"/>
        <v>5.3999999999999999E-2</v>
      </c>
      <c r="BO125" s="66">
        <f t="shared" si="151"/>
        <v>3.5000000000000003E-2</v>
      </c>
      <c r="BP125" s="66">
        <f t="shared" si="152"/>
        <v>0.27700000000000002</v>
      </c>
      <c r="BQ125" s="66">
        <f t="shared" si="153"/>
        <v>0.39500000000000002</v>
      </c>
      <c r="BR125" s="66">
        <f t="shared" si="154"/>
        <v>0.26</v>
      </c>
      <c r="BS125" s="67">
        <f t="shared" si="155"/>
        <v>0.13800000000000001</v>
      </c>
      <c r="BU125" s="29" t="s">
        <v>23</v>
      </c>
      <c r="BV125" s="34" t="s">
        <v>69</v>
      </c>
      <c r="BW125" s="48">
        <f t="shared" si="156"/>
        <v>70611</v>
      </c>
      <c r="BX125" s="48">
        <f t="shared" si="128"/>
        <v>53603</v>
      </c>
      <c r="BY125" s="48">
        <f t="shared" si="129"/>
        <v>45708</v>
      </c>
      <c r="BZ125" s="48">
        <f t="shared" si="130"/>
        <v>7895</v>
      </c>
      <c r="CA125" s="48">
        <f t="shared" si="131"/>
        <v>3573</v>
      </c>
      <c r="CB125" s="48">
        <f t="shared" si="132"/>
        <v>13435</v>
      </c>
      <c r="CC125" s="48">
        <f t="shared" si="133"/>
        <v>4137</v>
      </c>
      <c r="CD125" s="48">
        <f t="shared" si="134"/>
        <v>87</v>
      </c>
      <c r="CE125" s="49">
        <f t="shared" si="135"/>
        <v>9211</v>
      </c>
    </row>
    <row r="126" spans="1:83" ht="16.5" customHeight="1">
      <c r="A126" s="31" t="s">
        <v>24</v>
      </c>
      <c r="B126" s="33" t="s">
        <v>70</v>
      </c>
      <c r="C126" s="42">
        <v>9424</v>
      </c>
      <c r="D126" s="42">
        <v>6433</v>
      </c>
      <c r="E126" s="42">
        <v>5477</v>
      </c>
      <c r="F126" s="42">
        <v>956</v>
      </c>
      <c r="G126" s="42">
        <v>627</v>
      </c>
      <c r="H126" s="42">
        <v>2364</v>
      </c>
      <c r="I126" s="42">
        <v>847</v>
      </c>
      <c r="J126" s="42">
        <v>14</v>
      </c>
      <c r="K126" s="43">
        <v>1503</v>
      </c>
      <c r="M126" s="31" t="s">
        <v>24</v>
      </c>
      <c r="N126" s="33" t="s">
        <v>70</v>
      </c>
      <c r="O126" s="68">
        <f t="shared" si="103"/>
        <v>-0.90400000000000003</v>
      </c>
      <c r="P126" s="68">
        <f t="shared" si="104"/>
        <v>-0.23300000000000001</v>
      </c>
      <c r="Q126" s="68">
        <f t="shared" si="105"/>
        <v>-7.2999999999999995E-2</v>
      </c>
      <c r="R126" s="68">
        <f t="shared" si="106"/>
        <v>-1.1379999999999999</v>
      </c>
      <c r="S126" s="68">
        <f t="shared" si="107"/>
        <v>-2.9409999999999998</v>
      </c>
      <c r="T126" s="68">
        <f t="shared" si="108"/>
        <v>-2.1520000000000001</v>
      </c>
      <c r="U126" s="68">
        <f t="shared" si="109"/>
        <v>19.802</v>
      </c>
      <c r="V126" s="68">
        <f t="shared" si="110"/>
        <v>-48.148000000000003</v>
      </c>
      <c r="W126" s="69">
        <f t="shared" si="111"/>
        <v>-10.641999999999999</v>
      </c>
      <c r="Y126" s="31" t="s">
        <v>24</v>
      </c>
      <c r="Z126" s="33" t="s">
        <v>70</v>
      </c>
      <c r="AA126" s="68">
        <f t="shared" si="136"/>
        <v>100</v>
      </c>
      <c r="AB126" s="68">
        <f t="shared" si="112"/>
        <v>68.3</v>
      </c>
      <c r="AC126" s="68">
        <f t="shared" si="113"/>
        <v>58.1</v>
      </c>
      <c r="AD126" s="68">
        <f t="shared" si="114"/>
        <v>10.1</v>
      </c>
      <c r="AE126" s="68">
        <f t="shared" si="115"/>
        <v>6.7</v>
      </c>
      <c r="AF126" s="68">
        <f t="shared" si="116"/>
        <v>25.1</v>
      </c>
      <c r="AG126" s="68">
        <f t="shared" si="117"/>
        <v>9</v>
      </c>
      <c r="AH126" s="68">
        <f t="shared" si="118"/>
        <v>0.1</v>
      </c>
      <c r="AI126" s="69">
        <f t="shared" si="119"/>
        <v>15.9</v>
      </c>
      <c r="AK126" s="31" t="s">
        <v>24</v>
      </c>
      <c r="AL126" s="33" t="s">
        <v>70</v>
      </c>
      <c r="AM126" s="68">
        <f t="shared" si="137"/>
        <v>0.3</v>
      </c>
      <c r="AN126" s="68">
        <f t="shared" si="138"/>
        <v>0.3</v>
      </c>
      <c r="AO126" s="68">
        <f t="shared" si="139"/>
        <v>0.3</v>
      </c>
      <c r="AP126" s="68">
        <f t="shared" si="140"/>
        <v>0.3</v>
      </c>
      <c r="AQ126" s="68">
        <f t="shared" si="141"/>
        <v>0.3</v>
      </c>
      <c r="AR126" s="68">
        <f t="shared" si="142"/>
        <v>0.3</v>
      </c>
      <c r="AS126" s="68">
        <f t="shared" si="143"/>
        <v>0.2</v>
      </c>
      <c r="AT126" s="68">
        <f t="shared" si="144"/>
        <v>0.1</v>
      </c>
      <c r="AU126" s="69">
        <f t="shared" si="145"/>
        <v>0.5</v>
      </c>
      <c r="AW126" s="31" t="s">
        <v>24</v>
      </c>
      <c r="AX126" s="33" t="s">
        <v>70</v>
      </c>
      <c r="AY126" s="68">
        <f t="shared" si="146"/>
        <v>-0.90400000000000003</v>
      </c>
      <c r="AZ126" s="68">
        <f t="shared" si="120"/>
        <v>-0.158</v>
      </c>
      <c r="BA126" s="68">
        <f t="shared" si="121"/>
        <v>-4.2000000000000003E-2</v>
      </c>
      <c r="BB126" s="68">
        <f t="shared" si="122"/>
        <v>-0.11600000000000001</v>
      </c>
      <c r="BC126" s="68">
        <f t="shared" si="123"/>
        <v>-0.2</v>
      </c>
      <c r="BD126" s="68">
        <f t="shared" si="124"/>
        <v>-0.54700000000000004</v>
      </c>
      <c r="BE126" s="68">
        <f t="shared" si="125"/>
        <v>1.472</v>
      </c>
      <c r="BF126" s="68">
        <f t="shared" si="126"/>
        <v>-0.13700000000000001</v>
      </c>
      <c r="BG126" s="69">
        <f t="shared" si="127"/>
        <v>-1.8819999999999999</v>
      </c>
      <c r="BI126" s="31" t="s">
        <v>24</v>
      </c>
      <c r="BJ126" s="33" t="s">
        <v>70</v>
      </c>
      <c r="BK126" s="68">
        <f t="shared" si="147"/>
        <v>-3.0000000000000001E-3</v>
      </c>
      <c r="BL126" s="68">
        <f t="shared" si="148"/>
        <v>-1E-3</v>
      </c>
      <c r="BM126" s="68">
        <f t="shared" si="149"/>
        <v>0</v>
      </c>
      <c r="BN126" s="68">
        <f t="shared" si="150"/>
        <v>-4.0000000000000001E-3</v>
      </c>
      <c r="BO126" s="68">
        <f t="shared" si="151"/>
        <v>-8.0000000000000002E-3</v>
      </c>
      <c r="BP126" s="68">
        <f t="shared" si="152"/>
        <v>-8.0000000000000002E-3</v>
      </c>
      <c r="BQ126" s="68">
        <f t="shared" si="153"/>
        <v>4.2000000000000003E-2</v>
      </c>
      <c r="BR126" s="68">
        <f t="shared" si="154"/>
        <v>-0.105</v>
      </c>
      <c r="BS126" s="69">
        <f t="shared" si="155"/>
        <v>-6.4000000000000001E-2</v>
      </c>
      <c r="BU126" s="31" t="s">
        <v>24</v>
      </c>
      <c r="BV126" s="33" t="s">
        <v>70</v>
      </c>
      <c r="BW126" s="50">
        <f t="shared" si="156"/>
        <v>9510</v>
      </c>
      <c r="BX126" s="50">
        <f t="shared" si="128"/>
        <v>6448</v>
      </c>
      <c r="BY126" s="50">
        <f t="shared" si="129"/>
        <v>5481</v>
      </c>
      <c r="BZ126" s="50">
        <f t="shared" si="130"/>
        <v>967</v>
      </c>
      <c r="CA126" s="50">
        <f t="shared" si="131"/>
        <v>646</v>
      </c>
      <c r="CB126" s="50">
        <f t="shared" si="132"/>
        <v>2416</v>
      </c>
      <c r="CC126" s="50">
        <f t="shared" si="133"/>
        <v>707</v>
      </c>
      <c r="CD126" s="50">
        <f t="shared" si="134"/>
        <v>27</v>
      </c>
      <c r="CE126" s="51">
        <f t="shared" si="135"/>
        <v>1682</v>
      </c>
    </row>
    <row r="127" spans="1:83" ht="16.5" customHeight="1">
      <c r="A127" s="29" t="s">
        <v>25</v>
      </c>
      <c r="B127" s="34" t="s">
        <v>71</v>
      </c>
      <c r="C127" s="40">
        <v>5253</v>
      </c>
      <c r="D127" s="40">
        <v>3379</v>
      </c>
      <c r="E127" s="40">
        <v>2883</v>
      </c>
      <c r="F127" s="40">
        <v>496</v>
      </c>
      <c r="G127" s="40">
        <v>263</v>
      </c>
      <c r="H127" s="40">
        <v>1611</v>
      </c>
      <c r="I127" s="40">
        <v>577</v>
      </c>
      <c r="J127" s="40">
        <v>-8</v>
      </c>
      <c r="K127" s="41">
        <v>1042</v>
      </c>
      <c r="M127" s="29" t="s">
        <v>25</v>
      </c>
      <c r="N127" s="34" t="s">
        <v>71</v>
      </c>
      <c r="O127" s="66">
        <f t="shared" si="103"/>
        <v>2.1389999999999998</v>
      </c>
      <c r="P127" s="66">
        <f t="shared" si="104"/>
        <v>-0.79300000000000004</v>
      </c>
      <c r="Q127" s="66">
        <f t="shared" si="105"/>
        <v>-0.65500000000000003</v>
      </c>
      <c r="R127" s="66">
        <f t="shared" si="106"/>
        <v>-1.587</v>
      </c>
      <c r="S127" s="66">
        <f t="shared" si="107"/>
        <v>-2.952</v>
      </c>
      <c r="T127" s="66">
        <f t="shared" si="108"/>
        <v>9.891</v>
      </c>
      <c r="U127" s="66">
        <f t="shared" si="109"/>
        <v>28.795000000000002</v>
      </c>
      <c r="V127" s="66">
        <f t="shared" si="110"/>
        <v>0</v>
      </c>
      <c r="W127" s="67">
        <f t="shared" si="111"/>
        <v>1.5589999999999999</v>
      </c>
      <c r="Y127" s="29" t="s">
        <v>25</v>
      </c>
      <c r="Z127" s="34" t="s">
        <v>71</v>
      </c>
      <c r="AA127" s="66">
        <f t="shared" si="136"/>
        <v>100</v>
      </c>
      <c r="AB127" s="66">
        <f t="shared" si="112"/>
        <v>64.3</v>
      </c>
      <c r="AC127" s="66">
        <f t="shared" si="113"/>
        <v>54.9</v>
      </c>
      <c r="AD127" s="66">
        <f t="shared" si="114"/>
        <v>9.4</v>
      </c>
      <c r="AE127" s="66">
        <f t="shared" si="115"/>
        <v>5</v>
      </c>
      <c r="AF127" s="66">
        <f t="shared" si="116"/>
        <v>30.7</v>
      </c>
      <c r="AG127" s="66">
        <f t="shared" si="117"/>
        <v>11</v>
      </c>
      <c r="AH127" s="66">
        <f t="shared" si="118"/>
        <v>-0.2</v>
      </c>
      <c r="AI127" s="67">
        <f t="shared" si="119"/>
        <v>19.8</v>
      </c>
      <c r="AK127" s="29" t="s">
        <v>25</v>
      </c>
      <c r="AL127" s="34" t="s">
        <v>71</v>
      </c>
      <c r="AM127" s="66">
        <f t="shared" si="137"/>
        <v>0.2</v>
      </c>
      <c r="AN127" s="66">
        <f t="shared" si="138"/>
        <v>0.2</v>
      </c>
      <c r="AO127" s="66">
        <f t="shared" si="139"/>
        <v>0.2</v>
      </c>
      <c r="AP127" s="66">
        <f t="shared" si="140"/>
        <v>0.2</v>
      </c>
      <c r="AQ127" s="66">
        <f t="shared" si="141"/>
        <v>0.1</v>
      </c>
      <c r="AR127" s="66">
        <f t="shared" si="142"/>
        <v>0.2</v>
      </c>
      <c r="AS127" s="66">
        <f t="shared" si="143"/>
        <v>0.1</v>
      </c>
      <c r="AT127" s="66">
        <f t="shared" si="144"/>
        <v>-0.1</v>
      </c>
      <c r="AU127" s="67">
        <f t="shared" si="145"/>
        <v>0.4</v>
      </c>
      <c r="AW127" s="29" t="s">
        <v>25</v>
      </c>
      <c r="AX127" s="34" t="s">
        <v>71</v>
      </c>
      <c r="AY127" s="66">
        <f t="shared" si="146"/>
        <v>2.1389999999999998</v>
      </c>
      <c r="AZ127" s="66">
        <f t="shared" si="120"/>
        <v>-0.52500000000000002</v>
      </c>
      <c r="BA127" s="66">
        <f t="shared" si="121"/>
        <v>-0.36899999999999999</v>
      </c>
      <c r="BB127" s="66">
        <f t="shared" si="122"/>
        <v>-0.156</v>
      </c>
      <c r="BC127" s="66">
        <f t="shared" si="123"/>
        <v>-0.156</v>
      </c>
      <c r="BD127" s="66">
        <f t="shared" si="124"/>
        <v>2.819</v>
      </c>
      <c r="BE127" s="66">
        <f t="shared" si="125"/>
        <v>2.508</v>
      </c>
      <c r="BF127" s="66">
        <f t="shared" si="126"/>
        <v>0</v>
      </c>
      <c r="BG127" s="67">
        <f t="shared" si="127"/>
        <v>0.311</v>
      </c>
      <c r="BI127" s="29" t="s">
        <v>25</v>
      </c>
      <c r="BJ127" s="34" t="s">
        <v>71</v>
      </c>
      <c r="BK127" s="66">
        <f t="shared" si="147"/>
        <v>4.0000000000000001E-3</v>
      </c>
      <c r="BL127" s="66">
        <f t="shared" si="148"/>
        <v>-1E-3</v>
      </c>
      <c r="BM127" s="66">
        <f t="shared" si="149"/>
        <v>-1E-3</v>
      </c>
      <c r="BN127" s="66">
        <f t="shared" si="150"/>
        <v>-3.0000000000000001E-3</v>
      </c>
      <c r="BO127" s="66">
        <f t="shared" si="151"/>
        <v>-4.0000000000000001E-3</v>
      </c>
      <c r="BP127" s="66">
        <f t="shared" si="152"/>
        <v>2.3E-2</v>
      </c>
      <c r="BQ127" s="66">
        <f t="shared" si="153"/>
        <v>3.9E-2</v>
      </c>
      <c r="BR127" s="66">
        <f t="shared" si="154"/>
        <v>0</v>
      </c>
      <c r="BS127" s="67">
        <f t="shared" si="155"/>
        <v>6.0000000000000001E-3</v>
      </c>
      <c r="BU127" s="29" t="s">
        <v>25</v>
      </c>
      <c r="BV127" s="34" t="s">
        <v>71</v>
      </c>
      <c r="BW127" s="48">
        <f t="shared" si="156"/>
        <v>5143</v>
      </c>
      <c r="BX127" s="48">
        <f t="shared" si="128"/>
        <v>3406</v>
      </c>
      <c r="BY127" s="48">
        <f t="shared" si="129"/>
        <v>2902</v>
      </c>
      <c r="BZ127" s="48">
        <f t="shared" si="130"/>
        <v>504</v>
      </c>
      <c r="CA127" s="48">
        <f t="shared" si="131"/>
        <v>271</v>
      </c>
      <c r="CB127" s="48">
        <f t="shared" si="132"/>
        <v>1466</v>
      </c>
      <c r="CC127" s="48">
        <f t="shared" si="133"/>
        <v>448</v>
      </c>
      <c r="CD127" s="48">
        <f t="shared" si="134"/>
        <v>-8</v>
      </c>
      <c r="CE127" s="49">
        <f t="shared" si="135"/>
        <v>1026</v>
      </c>
    </row>
    <row r="128" spans="1:83" ht="16.5" customHeight="1">
      <c r="A128" s="29" t="s">
        <v>26</v>
      </c>
      <c r="B128" s="34" t="s">
        <v>72</v>
      </c>
      <c r="C128" s="40">
        <v>4368</v>
      </c>
      <c r="D128" s="40">
        <v>2884</v>
      </c>
      <c r="E128" s="40">
        <v>2455</v>
      </c>
      <c r="F128" s="40">
        <v>429</v>
      </c>
      <c r="G128" s="40">
        <v>194</v>
      </c>
      <c r="H128" s="40">
        <v>1290</v>
      </c>
      <c r="I128" s="40">
        <v>410</v>
      </c>
      <c r="J128" s="40">
        <v>12</v>
      </c>
      <c r="K128" s="41">
        <v>868</v>
      </c>
      <c r="M128" s="29" t="s">
        <v>26</v>
      </c>
      <c r="N128" s="34" t="s">
        <v>72</v>
      </c>
      <c r="O128" s="66">
        <f t="shared" si="103"/>
        <v>4.3979999999999997</v>
      </c>
      <c r="P128" s="66">
        <f t="shared" si="104"/>
        <v>7.8129999999999997</v>
      </c>
      <c r="Q128" s="66">
        <f t="shared" si="105"/>
        <v>8.0069999999999997</v>
      </c>
      <c r="R128" s="66">
        <f t="shared" si="106"/>
        <v>6.7160000000000002</v>
      </c>
      <c r="S128" s="66">
        <f t="shared" si="107"/>
        <v>1.571</v>
      </c>
      <c r="T128" s="66">
        <f t="shared" si="108"/>
        <v>-2.1240000000000001</v>
      </c>
      <c r="U128" s="66">
        <f t="shared" si="109"/>
        <v>20.943999999999999</v>
      </c>
      <c r="V128" s="66">
        <f t="shared" si="110"/>
        <v>157.143</v>
      </c>
      <c r="W128" s="67">
        <f t="shared" si="111"/>
        <v>-13.2</v>
      </c>
      <c r="Y128" s="29" t="s">
        <v>26</v>
      </c>
      <c r="Z128" s="34" t="s">
        <v>72</v>
      </c>
      <c r="AA128" s="66">
        <f t="shared" si="136"/>
        <v>100</v>
      </c>
      <c r="AB128" s="66">
        <f t="shared" si="112"/>
        <v>66</v>
      </c>
      <c r="AC128" s="66">
        <f t="shared" si="113"/>
        <v>56.2</v>
      </c>
      <c r="AD128" s="66">
        <f t="shared" si="114"/>
        <v>9.8000000000000007</v>
      </c>
      <c r="AE128" s="66">
        <f t="shared" si="115"/>
        <v>4.4000000000000004</v>
      </c>
      <c r="AF128" s="66">
        <f t="shared" si="116"/>
        <v>29.5</v>
      </c>
      <c r="AG128" s="66">
        <f t="shared" si="117"/>
        <v>9.4</v>
      </c>
      <c r="AH128" s="66">
        <f t="shared" si="118"/>
        <v>0.3</v>
      </c>
      <c r="AI128" s="67">
        <f t="shared" si="119"/>
        <v>19.899999999999999</v>
      </c>
      <c r="AK128" s="29" t="s">
        <v>26</v>
      </c>
      <c r="AL128" s="34" t="s">
        <v>72</v>
      </c>
      <c r="AM128" s="66">
        <f t="shared" si="137"/>
        <v>0.1</v>
      </c>
      <c r="AN128" s="66">
        <f t="shared" si="138"/>
        <v>0.1</v>
      </c>
      <c r="AO128" s="66">
        <f t="shared" si="139"/>
        <v>0.1</v>
      </c>
      <c r="AP128" s="66">
        <f t="shared" si="140"/>
        <v>0.1</v>
      </c>
      <c r="AQ128" s="66">
        <f t="shared" si="141"/>
        <v>0.1</v>
      </c>
      <c r="AR128" s="66">
        <f t="shared" si="142"/>
        <v>0.2</v>
      </c>
      <c r="AS128" s="66">
        <f t="shared" si="143"/>
        <v>0.1</v>
      </c>
      <c r="AT128" s="66">
        <f t="shared" si="144"/>
        <v>0.1</v>
      </c>
      <c r="AU128" s="67">
        <f t="shared" si="145"/>
        <v>0.3</v>
      </c>
      <c r="AW128" s="29" t="s">
        <v>26</v>
      </c>
      <c r="AX128" s="34" t="s">
        <v>72</v>
      </c>
      <c r="AY128" s="66">
        <f t="shared" si="146"/>
        <v>4.3979999999999997</v>
      </c>
      <c r="AZ128" s="66">
        <f t="shared" si="120"/>
        <v>4.9950000000000001</v>
      </c>
      <c r="BA128" s="66">
        <f t="shared" si="121"/>
        <v>4.3499999999999996</v>
      </c>
      <c r="BB128" s="66">
        <f t="shared" si="122"/>
        <v>0.64500000000000002</v>
      </c>
      <c r="BC128" s="66">
        <f t="shared" si="123"/>
        <v>7.1999999999999995E-2</v>
      </c>
      <c r="BD128" s="66">
        <f t="shared" si="124"/>
        <v>-0.66900000000000004</v>
      </c>
      <c r="BE128" s="66">
        <f t="shared" si="125"/>
        <v>1.6970000000000001</v>
      </c>
      <c r="BF128" s="66">
        <f t="shared" si="126"/>
        <v>0.78900000000000003</v>
      </c>
      <c r="BG128" s="67">
        <f t="shared" si="127"/>
        <v>-3.1549999999999998</v>
      </c>
      <c r="BI128" s="29" t="s">
        <v>26</v>
      </c>
      <c r="BJ128" s="34" t="s">
        <v>72</v>
      </c>
      <c r="BK128" s="66">
        <f t="shared" si="147"/>
        <v>6.0000000000000001E-3</v>
      </c>
      <c r="BL128" s="66">
        <f t="shared" si="148"/>
        <v>0.01</v>
      </c>
      <c r="BM128" s="66">
        <f t="shared" si="149"/>
        <v>1.0999999999999999E-2</v>
      </c>
      <c r="BN128" s="66">
        <f t="shared" si="150"/>
        <v>8.9999999999999993E-3</v>
      </c>
      <c r="BO128" s="66">
        <f t="shared" si="151"/>
        <v>1E-3</v>
      </c>
      <c r="BP128" s="66">
        <f t="shared" si="152"/>
        <v>-4.0000000000000001E-3</v>
      </c>
      <c r="BQ128" s="66">
        <f t="shared" si="153"/>
        <v>2.1000000000000001E-2</v>
      </c>
      <c r="BR128" s="66">
        <f t="shared" si="154"/>
        <v>0.26800000000000002</v>
      </c>
      <c r="BS128" s="67">
        <f t="shared" si="155"/>
        <v>-4.7E-2</v>
      </c>
      <c r="BU128" s="29" t="s">
        <v>26</v>
      </c>
      <c r="BV128" s="34" t="s">
        <v>72</v>
      </c>
      <c r="BW128" s="48">
        <f t="shared" si="156"/>
        <v>4184</v>
      </c>
      <c r="BX128" s="48">
        <f t="shared" si="128"/>
        <v>2675</v>
      </c>
      <c r="BY128" s="48">
        <f t="shared" si="129"/>
        <v>2273</v>
      </c>
      <c r="BZ128" s="48">
        <f t="shared" si="130"/>
        <v>402</v>
      </c>
      <c r="CA128" s="48">
        <f t="shared" si="131"/>
        <v>191</v>
      </c>
      <c r="CB128" s="48">
        <f t="shared" si="132"/>
        <v>1318</v>
      </c>
      <c r="CC128" s="48">
        <f t="shared" si="133"/>
        <v>339</v>
      </c>
      <c r="CD128" s="48">
        <f t="shared" si="134"/>
        <v>-21</v>
      </c>
      <c r="CE128" s="49">
        <f t="shared" si="135"/>
        <v>1000</v>
      </c>
    </row>
    <row r="129" spans="1:83" ht="16.5" customHeight="1">
      <c r="A129" s="29" t="s">
        <v>27</v>
      </c>
      <c r="B129" s="34" t="s">
        <v>73</v>
      </c>
      <c r="C129" s="40">
        <v>13256</v>
      </c>
      <c r="D129" s="40">
        <v>9308</v>
      </c>
      <c r="E129" s="40">
        <v>7976</v>
      </c>
      <c r="F129" s="40">
        <v>1332</v>
      </c>
      <c r="G129" s="40">
        <v>589</v>
      </c>
      <c r="H129" s="40">
        <v>3359</v>
      </c>
      <c r="I129" s="40">
        <v>1075</v>
      </c>
      <c r="J129" s="40">
        <v>6</v>
      </c>
      <c r="K129" s="41">
        <v>2278</v>
      </c>
      <c r="M129" s="29" t="s">
        <v>27</v>
      </c>
      <c r="N129" s="34" t="s">
        <v>73</v>
      </c>
      <c r="O129" s="66">
        <f t="shared" si="103"/>
        <v>3.0870000000000002</v>
      </c>
      <c r="P129" s="66">
        <f t="shared" si="104"/>
        <v>2.3639999999999999</v>
      </c>
      <c r="Q129" s="66">
        <f t="shared" si="105"/>
        <v>2.4929999999999999</v>
      </c>
      <c r="R129" s="66">
        <f t="shared" si="106"/>
        <v>1.6020000000000001</v>
      </c>
      <c r="S129" s="66">
        <f t="shared" si="107"/>
        <v>-0.16900000000000001</v>
      </c>
      <c r="T129" s="66">
        <f t="shared" si="108"/>
        <v>5.7619999999999996</v>
      </c>
      <c r="U129" s="66">
        <f t="shared" si="109"/>
        <v>27.068999999999999</v>
      </c>
      <c r="V129" s="66">
        <f t="shared" si="110"/>
        <v>-76</v>
      </c>
      <c r="W129" s="67">
        <f t="shared" si="111"/>
        <v>-1.171</v>
      </c>
      <c r="Y129" s="29" t="s">
        <v>27</v>
      </c>
      <c r="Z129" s="34" t="s">
        <v>73</v>
      </c>
      <c r="AA129" s="66">
        <f t="shared" si="136"/>
        <v>100</v>
      </c>
      <c r="AB129" s="66">
        <f t="shared" si="112"/>
        <v>70.2</v>
      </c>
      <c r="AC129" s="66">
        <f t="shared" si="113"/>
        <v>60.2</v>
      </c>
      <c r="AD129" s="66">
        <f t="shared" si="114"/>
        <v>10</v>
      </c>
      <c r="AE129" s="66">
        <f t="shared" si="115"/>
        <v>4.4000000000000004</v>
      </c>
      <c r="AF129" s="66">
        <f t="shared" si="116"/>
        <v>25.3</v>
      </c>
      <c r="AG129" s="66">
        <f t="shared" si="117"/>
        <v>8.1</v>
      </c>
      <c r="AH129" s="66">
        <f t="shared" si="118"/>
        <v>0</v>
      </c>
      <c r="AI129" s="67">
        <f t="shared" si="119"/>
        <v>17.2</v>
      </c>
      <c r="AK129" s="29" t="s">
        <v>27</v>
      </c>
      <c r="AL129" s="34" t="s">
        <v>73</v>
      </c>
      <c r="AM129" s="66">
        <f t="shared" si="137"/>
        <v>0.4</v>
      </c>
      <c r="AN129" s="66">
        <f t="shared" si="138"/>
        <v>0.5</v>
      </c>
      <c r="AO129" s="66">
        <f t="shared" si="139"/>
        <v>0.5</v>
      </c>
      <c r="AP129" s="66">
        <f t="shared" si="140"/>
        <v>0.5</v>
      </c>
      <c r="AQ129" s="66">
        <f t="shared" si="141"/>
        <v>0.3</v>
      </c>
      <c r="AR129" s="66">
        <f t="shared" si="142"/>
        <v>0.5</v>
      </c>
      <c r="AS129" s="66">
        <f t="shared" si="143"/>
        <v>0.3</v>
      </c>
      <c r="AT129" s="66">
        <f t="shared" si="144"/>
        <v>0</v>
      </c>
      <c r="AU129" s="67">
        <f t="shared" si="145"/>
        <v>0.8</v>
      </c>
      <c r="AW129" s="29" t="s">
        <v>27</v>
      </c>
      <c r="AX129" s="34" t="s">
        <v>73</v>
      </c>
      <c r="AY129" s="66">
        <f t="shared" si="146"/>
        <v>3.0870000000000002</v>
      </c>
      <c r="AZ129" s="66">
        <f t="shared" si="120"/>
        <v>1.6719999999999999</v>
      </c>
      <c r="BA129" s="66">
        <f t="shared" si="121"/>
        <v>1.5089999999999999</v>
      </c>
      <c r="BB129" s="66">
        <f t="shared" si="122"/>
        <v>0.16300000000000001</v>
      </c>
      <c r="BC129" s="66">
        <f t="shared" si="123"/>
        <v>-8.0000000000000002E-3</v>
      </c>
      <c r="BD129" s="66">
        <f t="shared" si="124"/>
        <v>1.423</v>
      </c>
      <c r="BE129" s="66">
        <f t="shared" si="125"/>
        <v>1.7809999999999999</v>
      </c>
      <c r="BF129" s="66">
        <f t="shared" si="126"/>
        <v>-0.14799999999999999</v>
      </c>
      <c r="BG129" s="67">
        <f t="shared" si="127"/>
        <v>-0.21</v>
      </c>
      <c r="BI129" s="29" t="s">
        <v>27</v>
      </c>
      <c r="BJ129" s="34" t="s">
        <v>73</v>
      </c>
      <c r="BK129" s="66">
        <f t="shared" si="147"/>
        <v>1.4E-2</v>
      </c>
      <c r="BL129" s="66">
        <f t="shared" si="148"/>
        <v>1.0999999999999999E-2</v>
      </c>
      <c r="BM129" s="66">
        <f t="shared" si="149"/>
        <v>1.0999999999999999E-2</v>
      </c>
      <c r="BN129" s="66">
        <f t="shared" si="150"/>
        <v>7.0000000000000001E-3</v>
      </c>
      <c r="BO129" s="66">
        <f t="shared" si="151"/>
        <v>0</v>
      </c>
      <c r="BP129" s="66">
        <f t="shared" si="152"/>
        <v>2.9000000000000001E-2</v>
      </c>
      <c r="BQ129" s="66">
        <f t="shared" si="153"/>
        <v>6.9000000000000006E-2</v>
      </c>
      <c r="BR129" s="66">
        <f t="shared" si="154"/>
        <v>-0.154</v>
      </c>
      <c r="BS129" s="67">
        <f t="shared" si="155"/>
        <v>-0.01</v>
      </c>
      <c r="BU129" s="29" t="s">
        <v>27</v>
      </c>
      <c r="BV129" s="34" t="s">
        <v>73</v>
      </c>
      <c r="BW129" s="48">
        <f t="shared" si="156"/>
        <v>12859</v>
      </c>
      <c r="BX129" s="48">
        <f t="shared" si="128"/>
        <v>9093</v>
      </c>
      <c r="BY129" s="48">
        <f t="shared" si="129"/>
        <v>7782</v>
      </c>
      <c r="BZ129" s="48">
        <f t="shared" si="130"/>
        <v>1311</v>
      </c>
      <c r="CA129" s="48">
        <f t="shared" si="131"/>
        <v>590</v>
      </c>
      <c r="CB129" s="48">
        <f t="shared" si="132"/>
        <v>3176</v>
      </c>
      <c r="CC129" s="48">
        <f t="shared" si="133"/>
        <v>846</v>
      </c>
      <c r="CD129" s="48">
        <f t="shared" si="134"/>
        <v>25</v>
      </c>
      <c r="CE129" s="49">
        <f t="shared" si="135"/>
        <v>2305</v>
      </c>
    </row>
    <row r="130" spans="1:83" ht="16.5" customHeight="1">
      <c r="A130" s="29" t="s">
        <v>28</v>
      </c>
      <c r="B130" s="34" t="s">
        <v>74</v>
      </c>
      <c r="C130" s="40">
        <v>22325</v>
      </c>
      <c r="D130" s="40">
        <v>15053</v>
      </c>
      <c r="E130" s="40">
        <v>12966</v>
      </c>
      <c r="F130" s="40">
        <v>2087</v>
      </c>
      <c r="G130" s="40">
        <v>978</v>
      </c>
      <c r="H130" s="40">
        <v>6294</v>
      </c>
      <c r="I130" s="40">
        <v>2564</v>
      </c>
      <c r="J130" s="40">
        <v>97</v>
      </c>
      <c r="K130" s="41">
        <v>3633</v>
      </c>
      <c r="M130" s="29" t="s">
        <v>28</v>
      </c>
      <c r="N130" s="34" t="s">
        <v>74</v>
      </c>
      <c r="O130" s="66">
        <f t="shared" si="103"/>
        <v>4.67</v>
      </c>
      <c r="P130" s="66">
        <f t="shared" si="104"/>
        <v>1.2310000000000001</v>
      </c>
      <c r="Q130" s="66">
        <f t="shared" si="105"/>
        <v>1.3759999999999999</v>
      </c>
      <c r="R130" s="66">
        <f t="shared" si="106"/>
        <v>0.33700000000000002</v>
      </c>
      <c r="S130" s="66">
        <f t="shared" si="107"/>
        <v>1.1379999999999999</v>
      </c>
      <c r="T130" s="66">
        <f t="shared" si="108"/>
        <v>14.603</v>
      </c>
      <c r="U130" s="66">
        <f t="shared" si="109"/>
        <v>30.152000000000001</v>
      </c>
      <c r="V130" s="66">
        <f t="shared" si="110"/>
        <v>15.476000000000001</v>
      </c>
      <c r="W130" s="67">
        <f t="shared" si="111"/>
        <v>5.6719999999999997</v>
      </c>
      <c r="Y130" s="29" t="s">
        <v>28</v>
      </c>
      <c r="Z130" s="34" t="s">
        <v>74</v>
      </c>
      <c r="AA130" s="66">
        <f t="shared" si="136"/>
        <v>100</v>
      </c>
      <c r="AB130" s="66">
        <f t="shared" si="112"/>
        <v>67.400000000000006</v>
      </c>
      <c r="AC130" s="66">
        <f t="shared" si="113"/>
        <v>58.1</v>
      </c>
      <c r="AD130" s="66">
        <f t="shared" si="114"/>
        <v>9.3000000000000007</v>
      </c>
      <c r="AE130" s="66">
        <f t="shared" si="115"/>
        <v>4.4000000000000004</v>
      </c>
      <c r="AF130" s="66">
        <f t="shared" si="116"/>
        <v>28.2</v>
      </c>
      <c r="AG130" s="66">
        <f t="shared" si="117"/>
        <v>11.5</v>
      </c>
      <c r="AH130" s="66">
        <f t="shared" si="118"/>
        <v>0.4</v>
      </c>
      <c r="AI130" s="67">
        <f t="shared" si="119"/>
        <v>16.3</v>
      </c>
      <c r="AK130" s="29" t="s">
        <v>28</v>
      </c>
      <c r="AL130" s="34" t="s">
        <v>74</v>
      </c>
      <c r="AM130" s="66">
        <f t="shared" si="137"/>
        <v>0.7</v>
      </c>
      <c r="AN130" s="66">
        <f t="shared" si="138"/>
        <v>0.7</v>
      </c>
      <c r="AO130" s="66">
        <f t="shared" si="139"/>
        <v>0.7</v>
      </c>
      <c r="AP130" s="66">
        <f t="shared" si="140"/>
        <v>0.7</v>
      </c>
      <c r="AQ130" s="66">
        <f t="shared" si="141"/>
        <v>0.4</v>
      </c>
      <c r="AR130" s="66">
        <f t="shared" si="142"/>
        <v>0.9</v>
      </c>
      <c r="AS130" s="66">
        <f t="shared" si="143"/>
        <v>0.6</v>
      </c>
      <c r="AT130" s="66">
        <f t="shared" si="144"/>
        <v>0.7</v>
      </c>
      <c r="AU130" s="67">
        <f t="shared" si="145"/>
        <v>1.2</v>
      </c>
      <c r="AW130" s="29" t="s">
        <v>28</v>
      </c>
      <c r="AX130" s="34" t="s">
        <v>74</v>
      </c>
      <c r="AY130" s="66">
        <f t="shared" si="146"/>
        <v>4.67</v>
      </c>
      <c r="AZ130" s="66">
        <f t="shared" si="120"/>
        <v>0.85799999999999998</v>
      </c>
      <c r="BA130" s="66">
        <f t="shared" si="121"/>
        <v>0.82499999999999996</v>
      </c>
      <c r="BB130" s="66">
        <f t="shared" si="122"/>
        <v>3.3000000000000002E-2</v>
      </c>
      <c r="BC130" s="66">
        <f t="shared" si="123"/>
        <v>5.1999999999999998E-2</v>
      </c>
      <c r="BD130" s="66">
        <f t="shared" si="124"/>
        <v>3.76</v>
      </c>
      <c r="BE130" s="66">
        <f t="shared" si="125"/>
        <v>2.7850000000000001</v>
      </c>
      <c r="BF130" s="66">
        <f t="shared" si="126"/>
        <v>6.0999999999999999E-2</v>
      </c>
      <c r="BG130" s="67">
        <f t="shared" si="127"/>
        <v>0.91400000000000003</v>
      </c>
      <c r="BI130" s="29" t="s">
        <v>28</v>
      </c>
      <c r="BJ130" s="34" t="s">
        <v>74</v>
      </c>
      <c r="BK130" s="66">
        <f t="shared" si="147"/>
        <v>3.5000000000000003E-2</v>
      </c>
      <c r="BL130" s="66">
        <f t="shared" si="148"/>
        <v>8.9999999999999993E-3</v>
      </c>
      <c r="BM130" s="66">
        <f t="shared" si="149"/>
        <v>0.01</v>
      </c>
      <c r="BN130" s="66">
        <f t="shared" si="150"/>
        <v>2E-3</v>
      </c>
      <c r="BO130" s="66">
        <f t="shared" si="151"/>
        <v>5.0000000000000001E-3</v>
      </c>
      <c r="BP130" s="66">
        <f t="shared" si="152"/>
        <v>0.128</v>
      </c>
      <c r="BQ130" s="66">
        <f t="shared" si="153"/>
        <v>0.17799999999999999</v>
      </c>
      <c r="BR130" s="66">
        <f t="shared" si="154"/>
        <v>0.105</v>
      </c>
      <c r="BS130" s="67">
        <f t="shared" si="155"/>
        <v>6.9000000000000006E-2</v>
      </c>
      <c r="BU130" s="29" t="s">
        <v>28</v>
      </c>
      <c r="BV130" s="34" t="s">
        <v>74</v>
      </c>
      <c r="BW130" s="48">
        <f t="shared" si="156"/>
        <v>21329</v>
      </c>
      <c r="BX130" s="48">
        <f t="shared" si="128"/>
        <v>14870</v>
      </c>
      <c r="BY130" s="48">
        <f t="shared" si="129"/>
        <v>12790</v>
      </c>
      <c r="BZ130" s="48">
        <f t="shared" si="130"/>
        <v>2080</v>
      </c>
      <c r="CA130" s="48">
        <f t="shared" si="131"/>
        <v>967</v>
      </c>
      <c r="CB130" s="48">
        <f t="shared" si="132"/>
        <v>5492</v>
      </c>
      <c r="CC130" s="48">
        <f t="shared" si="133"/>
        <v>1970</v>
      </c>
      <c r="CD130" s="48">
        <f t="shared" si="134"/>
        <v>84</v>
      </c>
      <c r="CE130" s="49">
        <f t="shared" si="135"/>
        <v>3438</v>
      </c>
    </row>
    <row r="131" spans="1:83" ht="16.5" customHeight="1">
      <c r="A131" s="29" t="s">
        <v>29</v>
      </c>
      <c r="B131" s="34" t="s">
        <v>75</v>
      </c>
      <c r="C131" s="40">
        <v>26621</v>
      </c>
      <c r="D131" s="40">
        <v>15816</v>
      </c>
      <c r="E131" s="40">
        <v>13518</v>
      </c>
      <c r="F131" s="40">
        <v>2298</v>
      </c>
      <c r="G131" s="40">
        <v>3189</v>
      </c>
      <c r="H131" s="40">
        <v>7616</v>
      </c>
      <c r="I131" s="40">
        <v>4474</v>
      </c>
      <c r="J131" s="40">
        <v>73</v>
      </c>
      <c r="K131" s="41">
        <v>3069</v>
      </c>
      <c r="M131" s="29" t="s">
        <v>29</v>
      </c>
      <c r="N131" s="34" t="s">
        <v>75</v>
      </c>
      <c r="O131" s="66">
        <f t="shared" si="103"/>
        <v>11.356999999999999</v>
      </c>
      <c r="P131" s="66">
        <f t="shared" si="104"/>
        <v>11.805</v>
      </c>
      <c r="Q131" s="66">
        <f t="shared" si="105"/>
        <v>12.061999999999999</v>
      </c>
      <c r="R131" s="66">
        <f t="shared" si="106"/>
        <v>10.321999999999999</v>
      </c>
      <c r="S131" s="66">
        <f t="shared" si="107"/>
        <v>0.91800000000000004</v>
      </c>
      <c r="T131" s="66">
        <f t="shared" si="108"/>
        <v>15.394</v>
      </c>
      <c r="U131" s="66">
        <f t="shared" si="109"/>
        <v>24.623999999999999</v>
      </c>
      <c r="V131" s="66">
        <f t="shared" si="110"/>
        <v>143.333</v>
      </c>
      <c r="W131" s="67">
        <f t="shared" si="111"/>
        <v>2.9870000000000001</v>
      </c>
      <c r="Y131" s="29" t="s">
        <v>29</v>
      </c>
      <c r="Z131" s="34" t="s">
        <v>75</v>
      </c>
      <c r="AA131" s="66">
        <f t="shared" si="136"/>
        <v>100</v>
      </c>
      <c r="AB131" s="66">
        <f t="shared" si="112"/>
        <v>59.4</v>
      </c>
      <c r="AC131" s="66">
        <f t="shared" si="113"/>
        <v>50.8</v>
      </c>
      <c r="AD131" s="66">
        <f t="shared" si="114"/>
        <v>8.6</v>
      </c>
      <c r="AE131" s="66">
        <f t="shared" si="115"/>
        <v>12</v>
      </c>
      <c r="AF131" s="66">
        <f t="shared" si="116"/>
        <v>28.6</v>
      </c>
      <c r="AG131" s="66">
        <f t="shared" si="117"/>
        <v>16.8</v>
      </c>
      <c r="AH131" s="66">
        <f t="shared" si="118"/>
        <v>0.3</v>
      </c>
      <c r="AI131" s="67">
        <f t="shared" si="119"/>
        <v>11.5</v>
      </c>
      <c r="AK131" s="29" t="s">
        <v>29</v>
      </c>
      <c r="AL131" s="34" t="s">
        <v>75</v>
      </c>
      <c r="AM131" s="66">
        <f t="shared" si="137"/>
        <v>0.9</v>
      </c>
      <c r="AN131" s="66">
        <f t="shared" si="138"/>
        <v>0.8</v>
      </c>
      <c r="AO131" s="66">
        <f t="shared" si="139"/>
        <v>0.8</v>
      </c>
      <c r="AP131" s="66">
        <f t="shared" si="140"/>
        <v>0.8</v>
      </c>
      <c r="AQ131" s="66">
        <f t="shared" si="141"/>
        <v>1.4</v>
      </c>
      <c r="AR131" s="66">
        <f t="shared" si="142"/>
        <v>1</v>
      </c>
      <c r="AS131" s="66">
        <f t="shared" si="143"/>
        <v>1.1000000000000001</v>
      </c>
      <c r="AT131" s="66">
        <f t="shared" si="144"/>
        <v>0.5</v>
      </c>
      <c r="AU131" s="67">
        <f t="shared" si="145"/>
        <v>1</v>
      </c>
      <c r="AW131" s="29" t="s">
        <v>29</v>
      </c>
      <c r="AX131" s="34" t="s">
        <v>75</v>
      </c>
      <c r="AY131" s="66">
        <f t="shared" si="146"/>
        <v>11.356999999999999</v>
      </c>
      <c r="AZ131" s="66">
        <f t="shared" si="120"/>
        <v>6.9859999999999998</v>
      </c>
      <c r="BA131" s="66">
        <f t="shared" si="121"/>
        <v>6.0860000000000003</v>
      </c>
      <c r="BB131" s="66">
        <f t="shared" si="122"/>
        <v>0.89900000000000002</v>
      </c>
      <c r="BC131" s="66">
        <f t="shared" si="123"/>
        <v>0.121</v>
      </c>
      <c r="BD131" s="66">
        <f t="shared" si="124"/>
        <v>4.25</v>
      </c>
      <c r="BE131" s="66">
        <f t="shared" si="125"/>
        <v>3.698</v>
      </c>
      <c r="BF131" s="66">
        <f t="shared" si="126"/>
        <v>0.18</v>
      </c>
      <c r="BG131" s="67">
        <f t="shared" si="127"/>
        <v>0.372</v>
      </c>
      <c r="BI131" s="29" t="s">
        <v>29</v>
      </c>
      <c r="BJ131" s="34" t="s">
        <v>75</v>
      </c>
      <c r="BK131" s="66">
        <f t="shared" si="147"/>
        <v>9.5000000000000001E-2</v>
      </c>
      <c r="BL131" s="66">
        <f t="shared" si="148"/>
        <v>8.4000000000000005E-2</v>
      </c>
      <c r="BM131" s="66">
        <f t="shared" si="149"/>
        <v>8.5000000000000006E-2</v>
      </c>
      <c r="BN131" s="66">
        <f t="shared" si="150"/>
        <v>7.3999999999999996E-2</v>
      </c>
      <c r="BO131" s="66">
        <f t="shared" si="151"/>
        <v>1.2999999999999999E-2</v>
      </c>
      <c r="BP131" s="66">
        <f t="shared" si="152"/>
        <v>0.16200000000000001</v>
      </c>
      <c r="BQ131" s="66">
        <f t="shared" si="153"/>
        <v>0.26500000000000001</v>
      </c>
      <c r="BR131" s="66">
        <f t="shared" si="154"/>
        <v>0.34899999999999998</v>
      </c>
      <c r="BS131" s="67">
        <f t="shared" si="155"/>
        <v>3.2000000000000001E-2</v>
      </c>
      <c r="BU131" s="29" t="s">
        <v>29</v>
      </c>
      <c r="BV131" s="34" t="s">
        <v>75</v>
      </c>
      <c r="BW131" s="48">
        <f t="shared" si="156"/>
        <v>23906</v>
      </c>
      <c r="BX131" s="48">
        <f t="shared" si="128"/>
        <v>14146</v>
      </c>
      <c r="BY131" s="48">
        <f t="shared" si="129"/>
        <v>12063</v>
      </c>
      <c r="BZ131" s="48">
        <f t="shared" si="130"/>
        <v>2083</v>
      </c>
      <c r="CA131" s="48">
        <f t="shared" si="131"/>
        <v>3160</v>
      </c>
      <c r="CB131" s="48">
        <f t="shared" si="132"/>
        <v>6600</v>
      </c>
      <c r="CC131" s="48">
        <f t="shared" si="133"/>
        <v>3590</v>
      </c>
      <c r="CD131" s="48">
        <f t="shared" si="134"/>
        <v>30</v>
      </c>
      <c r="CE131" s="49">
        <f t="shared" si="135"/>
        <v>2980</v>
      </c>
    </row>
    <row r="132" spans="1:83" ht="16.5" customHeight="1">
      <c r="A132" s="29" t="s">
        <v>30</v>
      </c>
      <c r="B132" s="34" t="s">
        <v>76</v>
      </c>
      <c r="C132" s="40">
        <v>13009</v>
      </c>
      <c r="D132" s="40">
        <v>7863</v>
      </c>
      <c r="E132" s="40">
        <v>6684</v>
      </c>
      <c r="F132" s="40">
        <v>1179</v>
      </c>
      <c r="G132" s="40">
        <v>2341</v>
      </c>
      <c r="H132" s="40">
        <v>2805</v>
      </c>
      <c r="I132" s="40">
        <v>1378</v>
      </c>
      <c r="J132" s="40">
        <v>54</v>
      </c>
      <c r="K132" s="41">
        <v>1373</v>
      </c>
      <c r="M132" s="29" t="s">
        <v>30</v>
      </c>
      <c r="N132" s="34" t="s">
        <v>76</v>
      </c>
      <c r="O132" s="66">
        <f t="shared" si="103"/>
        <v>4.5999999999999999E-2</v>
      </c>
      <c r="P132" s="66">
        <f t="shared" si="104"/>
        <v>4.9379999999999997</v>
      </c>
      <c r="Q132" s="66">
        <f t="shared" si="105"/>
        <v>5.0119999999999996</v>
      </c>
      <c r="R132" s="66">
        <f t="shared" si="106"/>
        <v>4.5209999999999999</v>
      </c>
      <c r="S132" s="66">
        <f t="shared" si="107"/>
        <v>-6.4349999999999996</v>
      </c>
      <c r="T132" s="66">
        <f t="shared" si="108"/>
        <v>-6.7489999999999997</v>
      </c>
      <c r="U132" s="66">
        <f t="shared" si="109"/>
        <v>-10.461</v>
      </c>
      <c r="V132" s="66">
        <f t="shared" si="110"/>
        <v>-19.402999999999999</v>
      </c>
      <c r="W132" s="67">
        <f t="shared" si="111"/>
        <v>-2.0680000000000001</v>
      </c>
      <c r="Y132" s="29" t="s">
        <v>30</v>
      </c>
      <c r="Z132" s="34" t="s">
        <v>76</v>
      </c>
      <c r="AA132" s="66">
        <f t="shared" si="136"/>
        <v>100</v>
      </c>
      <c r="AB132" s="66">
        <f t="shared" si="112"/>
        <v>60.4</v>
      </c>
      <c r="AC132" s="66">
        <f t="shared" si="113"/>
        <v>51.4</v>
      </c>
      <c r="AD132" s="66">
        <f t="shared" si="114"/>
        <v>9.1</v>
      </c>
      <c r="AE132" s="66">
        <f t="shared" si="115"/>
        <v>18</v>
      </c>
      <c r="AF132" s="66">
        <f t="shared" si="116"/>
        <v>21.6</v>
      </c>
      <c r="AG132" s="66">
        <f t="shared" si="117"/>
        <v>10.6</v>
      </c>
      <c r="AH132" s="66">
        <f t="shared" si="118"/>
        <v>0.4</v>
      </c>
      <c r="AI132" s="67">
        <f t="shared" si="119"/>
        <v>10.6</v>
      </c>
      <c r="AK132" s="29" t="s">
        <v>30</v>
      </c>
      <c r="AL132" s="34" t="s">
        <v>76</v>
      </c>
      <c r="AM132" s="66">
        <f t="shared" si="137"/>
        <v>0.4</v>
      </c>
      <c r="AN132" s="66">
        <f t="shared" si="138"/>
        <v>0.4</v>
      </c>
      <c r="AO132" s="66">
        <f t="shared" si="139"/>
        <v>0.4</v>
      </c>
      <c r="AP132" s="66">
        <f t="shared" si="140"/>
        <v>0.4</v>
      </c>
      <c r="AQ132" s="66">
        <f t="shared" si="141"/>
        <v>1</v>
      </c>
      <c r="AR132" s="66">
        <f t="shared" si="142"/>
        <v>0.4</v>
      </c>
      <c r="AS132" s="66">
        <f t="shared" si="143"/>
        <v>0.3</v>
      </c>
      <c r="AT132" s="66">
        <f t="shared" si="144"/>
        <v>0.4</v>
      </c>
      <c r="AU132" s="67">
        <f t="shared" si="145"/>
        <v>0.5</v>
      </c>
      <c r="AW132" s="29" t="s">
        <v>30</v>
      </c>
      <c r="AX132" s="34" t="s">
        <v>76</v>
      </c>
      <c r="AY132" s="66">
        <f t="shared" si="146"/>
        <v>4.5999999999999999E-2</v>
      </c>
      <c r="AZ132" s="66">
        <f t="shared" si="120"/>
        <v>2.8450000000000002</v>
      </c>
      <c r="BA132" s="66">
        <f t="shared" si="121"/>
        <v>2.4529999999999998</v>
      </c>
      <c r="BB132" s="66">
        <f t="shared" si="122"/>
        <v>0.39200000000000002</v>
      </c>
      <c r="BC132" s="66">
        <f t="shared" si="123"/>
        <v>-1.238</v>
      </c>
      <c r="BD132" s="66">
        <f t="shared" si="124"/>
        <v>-1.5609999999999999</v>
      </c>
      <c r="BE132" s="66">
        <f t="shared" si="125"/>
        <v>-1.238</v>
      </c>
      <c r="BF132" s="66">
        <f t="shared" si="126"/>
        <v>-0.1</v>
      </c>
      <c r="BG132" s="67">
        <f t="shared" si="127"/>
        <v>-0.223</v>
      </c>
      <c r="BI132" s="29" t="s">
        <v>30</v>
      </c>
      <c r="BJ132" s="34" t="s">
        <v>76</v>
      </c>
      <c r="BK132" s="66">
        <f t="shared" si="147"/>
        <v>0</v>
      </c>
      <c r="BL132" s="66">
        <f t="shared" si="148"/>
        <v>1.9E-2</v>
      </c>
      <c r="BM132" s="66">
        <f t="shared" si="149"/>
        <v>1.9E-2</v>
      </c>
      <c r="BN132" s="66">
        <f t="shared" si="150"/>
        <v>1.7999999999999999E-2</v>
      </c>
      <c r="BO132" s="66">
        <f t="shared" si="151"/>
        <v>-7.0999999999999994E-2</v>
      </c>
      <c r="BP132" s="66">
        <f t="shared" si="152"/>
        <v>-3.2000000000000001E-2</v>
      </c>
      <c r="BQ132" s="66">
        <f t="shared" si="153"/>
        <v>-4.8000000000000001E-2</v>
      </c>
      <c r="BR132" s="66">
        <f t="shared" si="154"/>
        <v>-0.105</v>
      </c>
      <c r="BS132" s="67">
        <f t="shared" si="155"/>
        <v>-0.01</v>
      </c>
      <c r="BU132" s="29" t="s">
        <v>30</v>
      </c>
      <c r="BV132" s="34" t="s">
        <v>76</v>
      </c>
      <c r="BW132" s="48">
        <f t="shared" si="156"/>
        <v>13003</v>
      </c>
      <c r="BX132" s="48">
        <f t="shared" si="128"/>
        <v>7493</v>
      </c>
      <c r="BY132" s="48">
        <f t="shared" si="129"/>
        <v>6365</v>
      </c>
      <c r="BZ132" s="48">
        <f t="shared" si="130"/>
        <v>1128</v>
      </c>
      <c r="CA132" s="48">
        <f t="shared" si="131"/>
        <v>2502</v>
      </c>
      <c r="CB132" s="48">
        <f t="shared" si="132"/>
        <v>3008</v>
      </c>
      <c r="CC132" s="48">
        <f t="shared" si="133"/>
        <v>1539</v>
      </c>
      <c r="CD132" s="48">
        <f t="shared" si="134"/>
        <v>67</v>
      </c>
      <c r="CE132" s="49">
        <f t="shared" si="135"/>
        <v>1402</v>
      </c>
    </row>
    <row r="133" spans="1:83" ht="16.5" customHeight="1">
      <c r="A133" s="29" t="s">
        <v>31</v>
      </c>
      <c r="B133" s="34" t="s">
        <v>77</v>
      </c>
      <c r="C133" s="40">
        <v>23388</v>
      </c>
      <c r="D133" s="40">
        <v>13976</v>
      </c>
      <c r="E133" s="40">
        <v>11974</v>
      </c>
      <c r="F133" s="40">
        <v>2002</v>
      </c>
      <c r="G133" s="40">
        <v>4807</v>
      </c>
      <c r="H133" s="40">
        <v>4605</v>
      </c>
      <c r="I133" s="40">
        <v>1849</v>
      </c>
      <c r="J133" s="40">
        <v>261</v>
      </c>
      <c r="K133" s="41">
        <v>2495</v>
      </c>
      <c r="M133" s="29" t="s">
        <v>31</v>
      </c>
      <c r="N133" s="34" t="s">
        <v>77</v>
      </c>
      <c r="O133" s="66">
        <f t="shared" si="103"/>
        <v>2.7229999999999999</v>
      </c>
      <c r="P133" s="66">
        <f t="shared" si="104"/>
        <v>1.8580000000000001</v>
      </c>
      <c r="Q133" s="66">
        <f t="shared" si="105"/>
        <v>1.8720000000000001</v>
      </c>
      <c r="R133" s="66">
        <f t="shared" si="106"/>
        <v>1.7789999999999999</v>
      </c>
      <c r="S133" s="66">
        <f t="shared" si="107"/>
        <v>-2.8889999999999998</v>
      </c>
      <c r="T133" s="66">
        <f t="shared" si="108"/>
        <v>12.398999999999999</v>
      </c>
      <c r="U133" s="66">
        <f t="shared" si="109"/>
        <v>28.492000000000001</v>
      </c>
      <c r="V133" s="66">
        <f t="shared" si="110"/>
        <v>5.242</v>
      </c>
      <c r="W133" s="67">
        <f t="shared" si="111"/>
        <v>3.5270000000000001</v>
      </c>
      <c r="Y133" s="29" t="s">
        <v>31</v>
      </c>
      <c r="Z133" s="34" t="s">
        <v>77</v>
      </c>
      <c r="AA133" s="66">
        <f t="shared" si="136"/>
        <v>100</v>
      </c>
      <c r="AB133" s="66">
        <f t="shared" si="112"/>
        <v>59.8</v>
      </c>
      <c r="AC133" s="66">
        <f t="shared" si="113"/>
        <v>51.2</v>
      </c>
      <c r="AD133" s="66">
        <f t="shared" si="114"/>
        <v>8.6</v>
      </c>
      <c r="AE133" s="66">
        <f t="shared" si="115"/>
        <v>20.6</v>
      </c>
      <c r="AF133" s="66">
        <f t="shared" si="116"/>
        <v>19.7</v>
      </c>
      <c r="AG133" s="66">
        <f t="shared" si="117"/>
        <v>7.9</v>
      </c>
      <c r="AH133" s="66">
        <f t="shared" si="118"/>
        <v>1.1000000000000001</v>
      </c>
      <c r="AI133" s="67">
        <f t="shared" si="119"/>
        <v>10.7</v>
      </c>
      <c r="AK133" s="29" t="s">
        <v>31</v>
      </c>
      <c r="AL133" s="34" t="s">
        <v>77</v>
      </c>
      <c r="AM133" s="66">
        <f t="shared" si="137"/>
        <v>0.8</v>
      </c>
      <c r="AN133" s="66">
        <f t="shared" si="138"/>
        <v>0.7</v>
      </c>
      <c r="AO133" s="66">
        <f t="shared" si="139"/>
        <v>0.7</v>
      </c>
      <c r="AP133" s="66">
        <f t="shared" si="140"/>
        <v>0.7</v>
      </c>
      <c r="AQ133" s="66">
        <f t="shared" si="141"/>
        <v>2.1</v>
      </c>
      <c r="AR133" s="66">
        <f t="shared" si="142"/>
        <v>0.6</v>
      </c>
      <c r="AS133" s="66">
        <f t="shared" si="143"/>
        <v>0.4</v>
      </c>
      <c r="AT133" s="66">
        <f t="shared" si="144"/>
        <v>1.9</v>
      </c>
      <c r="AU133" s="67">
        <f t="shared" si="145"/>
        <v>0.8</v>
      </c>
      <c r="AW133" s="29" t="s">
        <v>31</v>
      </c>
      <c r="AX133" s="34" t="s">
        <v>77</v>
      </c>
      <c r="AY133" s="66">
        <f t="shared" si="146"/>
        <v>2.7229999999999999</v>
      </c>
      <c r="AZ133" s="66">
        <f t="shared" si="120"/>
        <v>1.1200000000000001</v>
      </c>
      <c r="BA133" s="66">
        <f t="shared" si="121"/>
        <v>0.96599999999999997</v>
      </c>
      <c r="BB133" s="66">
        <f t="shared" si="122"/>
        <v>0.154</v>
      </c>
      <c r="BC133" s="66">
        <f t="shared" si="123"/>
        <v>-0.628</v>
      </c>
      <c r="BD133" s="66">
        <f t="shared" si="124"/>
        <v>2.2309999999999999</v>
      </c>
      <c r="BE133" s="66">
        <f t="shared" si="125"/>
        <v>1.8009999999999999</v>
      </c>
      <c r="BF133" s="66">
        <f t="shared" si="126"/>
        <v>5.7000000000000002E-2</v>
      </c>
      <c r="BG133" s="67">
        <f t="shared" si="127"/>
        <v>0.373</v>
      </c>
      <c r="BI133" s="29" t="s">
        <v>31</v>
      </c>
      <c r="BJ133" s="34" t="s">
        <v>77</v>
      </c>
      <c r="BK133" s="66">
        <f t="shared" si="147"/>
        <v>2.1999999999999999E-2</v>
      </c>
      <c r="BL133" s="66">
        <f t="shared" si="148"/>
        <v>1.2999999999999999E-2</v>
      </c>
      <c r="BM133" s="66">
        <f t="shared" si="149"/>
        <v>1.2999999999999999E-2</v>
      </c>
      <c r="BN133" s="66">
        <f t="shared" si="150"/>
        <v>1.2E-2</v>
      </c>
      <c r="BO133" s="66">
        <f t="shared" si="151"/>
        <v>-6.3E-2</v>
      </c>
      <c r="BP133" s="66">
        <f t="shared" si="152"/>
        <v>8.1000000000000003E-2</v>
      </c>
      <c r="BQ133" s="66">
        <f t="shared" si="153"/>
        <v>0.123</v>
      </c>
      <c r="BR133" s="66">
        <f t="shared" si="154"/>
        <v>0.105</v>
      </c>
      <c r="BS133" s="67">
        <f t="shared" si="155"/>
        <v>0.03</v>
      </c>
      <c r="BU133" s="29" t="s">
        <v>31</v>
      </c>
      <c r="BV133" s="34" t="s">
        <v>77</v>
      </c>
      <c r="BW133" s="48">
        <f t="shared" si="156"/>
        <v>22768</v>
      </c>
      <c r="BX133" s="48">
        <f t="shared" si="128"/>
        <v>13721</v>
      </c>
      <c r="BY133" s="48">
        <f t="shared" si="129"/>
        <v>11754</v>
      </c>
      <c r="BZ133" s="48">
        <f t="shared" si="130"/>
        <v>1967</v>
      </c>
      <c r="CA133" s="48">
        <f t="shared" si="131"/>
        <v>4950</v>
      </c>
      <c r="CB133" s="48">
        <f t="shared" si="132"/>
        <v>4097</v>
      </c>
      <c r="CC133" s="48">
        <f t="shared" si="133"/>
        <v>1439</v>
      </c>
      <c r="CD133" s="48">
        <f t="shared" si="134"/>
        <v>248</v>
      </c>
      <c r="CE133" s="49">
        <f t="shared" si="135"/>
        <v>2410</v>
      </c>
    </row>
    <row r="134" spans="1:83" ht="16.5" customHeight="1">
      <c r="A134" s="30" t="s">
        <v>32</v>
      </c>
      <c r="B134" s="28" t="s">
        <v>78</v>
      </c>
      <c r="C134" s="44">
        <v>9183</v>
      </c>
      <c r="D134" s="44">
        <v>4562</v>
      </c>
      <c r="E134" s="44">
        <v>3893</v>
      </c>
      <c r="F134" s="44">
        <v>669</v>
      </c>
      <c r="G134" s="44">
        <v>1896</v>
      </c>
      <c r="H134" s="44">
        <v>2725</v>
      </c>
      <c r="I134" s="44">
        <v>931</v>
      </c>
      <c r="J134" s="44">
        <v>93</v>
      </c>
      <c r="K134" s="45">
        <v>1701</v>
      </c>
      <c r="M134" s="30" t="s">
        <v>32</v>
      </c>
      <c r="N134" s="28" t="s">
        <v>78</v>
      </c>
      <c r="O134" s="70">
        <f t="shared" si="103"/>
        <v>2.6259999999999999</v>
      </c>
      <c r="P134" s="70">
        <f t="shared" si="104"/>
        <v>2.8639999999999999</v>
      </c>
      <c r="Q134" s="70">
        <f t="shared" si="105"/>
        <v>2.9620000000000002</v>
      </c>
      <c r="R134" s="70">
        <f t="shared" si="106"/>
        <v>2.294</v>
      </c>
      <c r="S134" s="70">
        <f t="shared" si="107"/>
        <v>-1.147</v>
      </c>
      <c r="T134" s="70">
        <f t="shared" si="108"/>
        <v>5.01</v>
      </c>
      <c r="U134" s="70">
        <f t="shared" si="109"/>
        <v>31.87</v>
      </c>
      <c r="V134" s="70">
        <f t="shared" si="110"/>
        <v>-5.1020000000000003</v>
      </c>
      <c r="W134" s="71">
        <f t="shared" si="111"/>
        <v>-5.0250000000000004</v>
      </c>
      <c r="Y134" s="30" t="s">
        <v>32</v>
      </c>
      <c r="Z134" s="28" t="s">
        <v>78</v>
      </c>
      <c r="AA134" s="70">
        <f t="shared" si="136"/>
        <v>100</v>
      </c>
      <c r="AB134" s="70">
        <f t="shared" si="112"/>
        <v>49.7</v>
      </c>
      <c r="AC134" s="70">
        <f t="shared" si="113"/>
        <v>42.4</v>
      </c>
      <c r="AD134" s="70">
        <f t="shared" si="114"/>
        <v>7.3</v>
      </c>
      <c r="AE134" s="70">
        <f t="shared" si="115"/>
        <v>20.6</v>
      </c>
      <c r="AF134" s="70">
        <f t="shared" si="116"/>
        <v>29.7</v>
      </c>
      <c r="AG134" s="70">
        <f t="shared" si="117"/>
        <v>10.1</v>
      </c>
      <c r="AH134" s="70">
        <f t="shared" si="118"/>
        <v>1</v>
      </c>
      <c r="AI134" s="71">
        <f t="shared" si="119"/>
        <v>18.5</v>
      </c>
      <c r="AK134" s="30" t="s">
        <v>32</v>
      </c>
      <c r="AL134" s="28" t="s">
        <v>78</v>
      </c>
      <c r="AM134" s="70">
        <f t="shared" si="137"/>
        <v>0.3</v>
      </c>
      <c r="AN134" s="70">
        <f t="shared" si="138"/>
        <v>0.2</v>
      </c>
      <c r="AO134" s="70">
        <f t="shared" si="139"/>
        <v>0.2</v>
      </c>
      <c r="AP134" s="70">
        <f t="shared" si="140"/>
        <v>0.2</v>
      </c>
      <c r="AQ134" s="70">
        <f t="shared" si="141"/>
        <v>0.8</v>
      </c>
      <c r="AR134" s="70">
        <f t="shared" si="142"/>
        <v>0.4</v>
      </c>
      <c r="AS134" s="70">
        <f t="shared" si="143"/>
        <v>0.2</v>
      </c>
      <c r="AT134" s="70">
        <f t="shared" si="144"/>
        <v>0.7</v>
      </c>
      <c r="AU134" s="71">
        <f t="shared" si="145"/>
        <v>0.6</v>
      </c>
      <c r="AW134" s="30" t="s">
        <v>32</v>
      </c>
      <c r="AX134" s="28" t="s">
        <v>78</v>
      </c>
      <c r="AY134" s="70">
        <f t="shared" si="146"/>
        <v>2.6259999999999999</v>
      </c>
      <c r="AZ134" s="70">
        <f t="shared" si="120"/>
        <v>1.419</v>
      </c>
      <c r="BA134" s="70">
        <f t="shared" si="121"/>
        <v>1.252</v>
      </c>
      <c r="BB134" s="70">
        <f t="shared" si="122"/>
        <v>0.16800000000000001</v>
      </c>
      <c r="BC134" s="70">
        <f t="shared" si="123"/>
        <v>-0.246</v>
      </c>
      <c r="BD134" s="70">
        <f t="shared" si="124"/>
        <v>1.4530000000000001</v>
      </c>
      <c r="BE134" s="70">
        <f t="shared" si="125"/>
        <v>2.5150000000000001</v>
      </c>
      <c r="BF134" s="70">
        <f t="shared" si="126"/>
        <v>-5.6000000000000001E-2</v>
      </c>
      <c r="BG134" s="71">
        <f t="shared" si="127"/>
        <v>-1.006</v>
      </c>
      <c r="BI134" s="30" t="s">
        <v>32</v>
      </c>
      <c r="BJ134" s="28" t="s">
        <v>78</v>
      </c>
      <c r="BK134" s="70">
        <f t="shared" si="147"/>
        <v>8.0000000000000002E-3</v>
      </c>
      <c r="BL134" s="70">
        <f t="shared" si="148"/>
        <v>6.0000000000000001E-3</v>
      </c>
      <c r="BM134" s="70">
        <f t="shared" si="149"/>
        <v>7.0000000000000001E-3</v>
      </c>
      <c r="BN134" s="70">
        <f t="shared" si="150"/>
        <v>5.0000000000000001E-3</v>
      </c>
      <c r="BO134" s="70">
        <f t="shared" si="151"/>
        <v>-0.01</v>
      </c>
      <c r="BP134" s="70">
        <f t="shared" si="152"/>
        <v>2.1000000000000001E-2</v>
      </c>
      <c r="BQ134" s="70">
        <f t="shared" si="153"/>
        <v>6.7000000000000004E-2</v>
      </c>
      <c r="BR134" s="70">
        <f t="shared" si="154"/>
        <v>-4.1000000000000002E-2</v>
      </c>
      <c r="BS134" s="71">
        <f t="shared" si="155"/>
        <v>-3.2000000000000001E-2</v>
      </c>
      <c r="BU134" s="30" t="s">
        <v>32</v>
      </c>
      <c r="BV134" s="28" t="s">
        <v>78</v>
      </c>
      <c r="BW134" s="52">
        <f t="shared" si="156"/>
        <v>8948</v>
      </c>
      <c r="BX134" s="52">
        <f t="shared" si="128"/>
        <v>4435</v>
      </c>
      <c r="BY134" s="52">
        <f t="shared" si="129"/>
        <v>3781</v>
      </c>
      <c r="BZ134" s="52">
        <f t="shared" si="130"/>
        <v>654</v>
      </c>
      <c r="CA134" s="52">
        <f t="shared" si="131"/>
        <v>1918</v>
      </c>
      <c r="CB134" s="52">
        <f t="shared" si="132"/>
        <v>2595</v>
      </c>
      <c r="CC134" s="52">
        <f t="shared" si="133"/>
        <v>706</v>
      </c>
      <c r="CD134" s="52">
        <f t="shared" si="134"/>
        <v>98</v>
      </c>
      <c r="CE134" s="53">
        <f t="shared" si="135"/>
        <v>1791</v>
      </c>
    </row>
    <row r="135" spans="1:83" ht="16.5" customHeight="1">
      <c r="A135" s="29" t="s">
        <v>33</v>
      </c>
      <c r="B135" s="34" t="s">
        <v>79</v>
      </c>
      <c r="C135" s="40">
        <v>73381</v>
      </c>
      <c r="D135" s="40">
        <v>50461</v>
      </c>
      <c r="E135" s="40">
        <v>43296</v>
      </c>
      <c r="F135" s="40">
        <v>7165</v>
      </c>
      <c r="G135" s="40">
        <v>8989</v>
      </c>
      <c r="H135" s="40">
        <v>13931</v>
      </c>
      <c r="I135" s="40">
        <v>4396</v>
      </c>
      <c r="J135" s="40">
        <v>170</v>
      </c>
      <c r="K135" s="41">
        <v>9365</v>
      </c>
      <c r="M135" s="29" t="s">
        <v>33</v>
      </c>
      <c r="N135" s="34" t="s">
        <v>79</v>
      </c>
      <c r="O135" s="66">
        <f t="shared" si="103"/>
        <v>2.363</v>
      </c>
      <c r="P135" s="66">
        <f t="shared" si="104"/>
        <v>1.1040000000000001</v>
      </c>
      <c r="Q135" s="66">
        <f t="shared" si="105"/>
        <v>1.079</v>
      </c>
      <c r="R135" s="66">
        <f t="shared" si="106"/>
        <v>1.258</v>
      </c>
      <c r="S135" s="66">
        <f t="shared" si="107"/>
        <v>-0.42099999999999999</v>
      </c>
      <c r="T135" s="66">
        <f t="shared" si="108"/>
        <v>9.2629999999999999</v>
      </c>
      <c r="U135" s="66">
        <f t="shared" si="109"/>
        <v>22.588000000000001</v>
      </c>
      <c r="V135" s="66">
        <f t="shared" si="110"/>
        <v>-1.734</v>
      </c>
      <c r="W135" s="67">
        <f t="shared" si="111"/>
        <v>4.16</v>
      </c>
      <c r="Y135" s="29" t="s">
        <v>33</v>
      </c>
      <c r="Z135" s="34" t="s">
        <v>79</v>
      </c>
      <c r="AA135" s="66">
        <f t="shared" si="136"/>
        <v>100</v>
      </c>
      <c r="AB135" s="66">
        <f t="shared" si="112"/>
        <v>68.8</v>
      </c>
      <c r="AC135" s="66">
        <f t="shared" si="113"/>
        <v>59</v>
      </c>
      <c r="AD135" s="66">
        <f t="shared" si="114"/>
        <v>9.8000000000000007</v>
      </c>
      <c r="AE135" s="66">
        <f t="shared" si="115"/>
        <v>12.2</v>
      </c>
      <c r="AF135" s="66">
        <f t="shared" si="116"/>
        <v>19</v>
      </c>
      <c r="AG135" s="66">
        <f t="shared" si="117"/>
        <v>6</v>
      </c>
      <c r="AH135" s="66">
        <f t="shared" si="118"/>
        <v>0.2</v>
      </c>
      <c r="AI135" s="67">
        <f t="shared" si="119"/>
        <v>12.8</v>
      </c>
      <c r="AK135" s="29" t="s">
        <v>33</v>
      </c>
      <c r="AL135" s="34" t="s">
        <v>79</v>
      </c>
      <c r="AM135" s="66">
        <f t="shared" si="137"/>
        <v>2.5</v>
      </c>
      <c r="AN135" s="66">
        <f t="shared" si="138"/>
        <v>2.5</v>
      </c>
      <c r="AO135" s="66">
        <f t="shared" si="139"/>
        <v>2.5</v>
      </c>
      <c r="AP135" s="66">
        <f t="shared" si="140"/>
        <v>2.5</v>
      </c>
      <c r="AQ135" s="66">
        <f t="shared" si="141"/>
        <v>4</v>
      </c>
      <c r="AR135" s="66">
        <f t="shared" si="142"/>
        <v>1.9</v>
      </c>
      <c r="AS135" s="66">
        <f t="shared" si="143"/>
        <v>1</v>
      </c>
      <c r="AT135" s="66">
        <f t="shared" si="144"/>
        <v>1.2</v>
      </c>
      <c r="AU135" s="67">
        <f t="shared" si="145"/>
        <v>3.2</v>
      </c>
      <c r="AW135" s="29" t="s">
        <v>33</v>
      </c>
      <c r="AX135" s="34" t="s">
        <v>79</v>
      </c>
      <c r="AY135" s="66">
        <f t="shared" si="146"/>
        <v>2.363</v>
      </c>
      <c r="AZ135" s="66">
        <f t="shared" si="120"/>
        <v>0.76900000000000002</v>
      </c>
      <c r="BA135" s="66">
        <f t="shared" si="121"/>
        <v>0.64400000000000002</v>
      </c>
      <c r="BB135" s="66">
        <f t="shared" si="122"/>
        <v>0.124</v>
      </c>
      <c r="BC135" s="66">
        <f t="shared" si="123"/>
        <v>-5.2999999999999999E-2</v>
      </c>
      <c r="BD135" s="66">
        <f t="shared" si="124"/>
        <v>1.647</v>
      </c>
      <c r="BE135" s="66">
        <f t="shared" si="125"/>
        <v>1.1299999999999999</v>
      </c>
      <c r="BF135" s="66">
        <f t="shared" si="126"/>
        <v>-4.0000000000000001E-3</v>
      </c>
      <c r="BG135" s="67">
        <f t="shared" si="127"/>
        <v>0.52200000000000002</v>
      </c>
      <c r="BI135" s="29" t="s">
        <v>33</v>
      </c>
      <c r="BJ135" s="34" t="s">
        <v>79</v>
      </c>
      <c r="BK135" s="66">
        <f t="shared" si="147"/>
        <v>5.8999999999999997E-2</v>
      </c>
      <c r="BL135" s="66">
        <f t="shared" si="148"/>
        <v>2.8000000000000001E-2</v>
      </c>
      <c r="BM135" s="66">
        <f t="shared" si="149"/>
        <v>2.7E-2</v>
      </c>
      <c r="BN135" s="66">
        <f t="shared" si="150"/>
        <v>3.1E-2</v>
      </c>
      <c r="BO135" s="66">
        <f t="shared" si="151"/>
        <v>-1.7000000000000001E-2</v>
      </c>
      <c r="BP135" s="66">
        <f t="shared" si="152"/>
        <v>0.188</v>
      </c>
      <c r="BQ135" s="66">
        <f t="shared" si="153"/>
        <v>0.24299999999999999</v>
      </c>
      <c r="BR135" s="66">
        <f t="shared" si="154"/>
        <v>-2.4E-2</v>
      </c>
      <c r="BS135" s="67">
        <f t="shared" si="155"/>
        <v>0.13300000000000001</v>
      </c>
      <c r="BU135" s="29" t="s">
        <v>33</v>
      </c>
      <c r="BV135" s="34" t="s">
        <v>79</v>
      </c>
      <c r="BW135" s="48">
        <f t="shared" si="156"/>
        <v>71687</v>
      </c>
      <c r="BX135" s="48">
        <f t="shared" si="128"/>
        <v>49910</v>
      </c>
      <c r="BY135" s="48">
        <f t="shared" si="129"/>
        <v>42834</v>
      </c>
      <c r="BZ135" s="48">
        <f t="shared" si="130"/>
        <v>7076</v>
      </c>
      <c r="CA135" s="48">
        <f t="shared" si="131"/>
        <v>9027</v>
      </c>
      <c r="CB135" s="48">
        <f t="shared" si="132"/>
        <v>12750</v>
      </c>
      <c r="CC135" s="48">
        <f t="shared" si="133"/>
        <v>3586</v>
      </c>
      <c r="CD135" s="48">
        <f t="shared" si="134"/>
        <v>173</v>
      </c>
      <c r="CE135" s="49">
        <f t="shared" si="135"/>
        <v>8991</v>
      </c>
    </row>
    <row r="136" spans="1:83" ht="16.5" customHeight="1">
      <c r="A136" s="29" t="s">
        <v>34</v>
      </c>
      <c r="B136" s="34" t="s">
        <v>80</v>
      </c>
      <c r="C136" s="40">
        <v>38780</v>
      </c>
      <c r="D136" s="40">
        <v>18586</v>
      </c>
      <c r="E136" s="40">
        <v>15770</v>
      </c>
      <c r="F136" s="40">
        <v>2816</v>
      </c>
      <c r="G136" s="40">
        <v>14725</v>
      </c>
      <c r="H136" s="40">
        <v>5469</v>
      </c>
      <c r="I136" s="40">
        <v>2767</v>
      </c>
      <c r="J136" s="40">
        <v>68</v>
      </c>
      <c r="K136" s="41">
        <v>2634</v>
      </c>
      <c r="M136" s="29" t="s">
        <v>34</v>
      </c>
      <c r="N136" s="34" t="s">
        <v>80</v>
      </c>
      <c r="O136" s="66">
        <f t="shared" si="103"/>
        <v>2.4329999999999998</v>
      </c>
      <c r="P136" s="66">
        <f t="shared" si="104"/>
        <v>1.4410000000000001</v>
      </c>
      <c r="Q136" s="66">
        <f t="shared" si="105"/>
        <v>1.415</v>
      </c>
      <c r="R136" s="66">
        <f t="shared" si="106"/>
        <v>1.587</v>
      </c>
      <c r="S136" s="66">
        <f t="shared" si="107"/>
        <v>-0.183</v>
      </c>
      <c r="T136" s="66">
        <f t="shared" si="108"/>
        <v>14.295</v>
      </c>
      <c r="U136" s="66">
        <f t="shared" si="109"/>
        <v>23.637</v>
      </c>
      <c r="V136" s="66">
        <f t="shared" si="110"/>
        <v>-17.073</v>
      </c>
      <c r="W136" s="67">
        <f t="shared" si="111"/>
        <v>6.8559999999999999</v>
      </c>
      <c r="Y136" s="29" t="s">
        <v>34</v>
      </c>
      <c r="Z136" s="34" t="s">
        <v>80</v>
      </c>
      <c r="AA136" s="66">
        <f t="shared" si="136"/>
        <v>100</v>
      </c>
      <c r="AB136" s="66">
        <f t="shared" si="112"/>
        <v>47.9</v>
      </c>
      <c r="AC136" s="66">
        <f t="shared" si="113"/>
        <v>40.700000000000003</v>
      </c>
      <c r="AD136" s="66">
        <f t="shared" si="114"/>
        <v>7.3</v>
      </c>
      <c r="AE136" s="66">
        <f t="shared" si="115"/>
        <v>38</v>
      </c>
      <c r="AF136" s="66">
        <f t="shared" si="116"/>
        <v>14.1</v>
      </c>
      <c r="AG136" s="66">
        <f t="shared" si="117"/>
        <v>7.1</v>
      </c>
      <c r="AH136" s="66">
        <f t="shared" si="118"/>
        <v>0.2</v>
      </c>
      <c r="AI136" s="67">
        <f t="shared" si="119"/>
        <v>6.8</v>
      </c>
      <c r="AK136" s="29" t="s">
        <v>34</v>
      </c>
      <c r="AL136" s="34" t="s">
        <v>80</v>
      </c>
      <c r="AM136" s="66">
        <f t="shared" si="137"/>
        <v>1.3</v>
      </c>
      <c r="AN136" s="66">
        <f t="shared" si="138"/>
        <v>0.9</v>
      </c>
      <c r="AO136" s="66">
        <f t="shared" si="139"/>
        <v>0.9</v>
      </c>
      <c r="AP136" s="66">
        <f t="shared" si="140"/>
        <v>1</v>
      </c>
      <c r="AQ136" s="66">
        <f t="shared" si="141"/>
        <v>6.5</v>
      </c>
      <c r="AR136" s="66">
        <f t="shared" si="142"/>
        <v>0.7</v>
      </c>
      <c r="AS136" s="66">
        <f t="shared" si="143"/>
        <v>0.7</v>
      </c>
      <c r="AT136" s="66">
        <f t="shared" si="144"/>
        <v>0.5</v>
      </c>
      <c r="AU136" s="67">
        <f t="shared" si="145"/>
        <v>0.9</v>
      </c>
      <c r="AW136" s="29" t="s">
        <v>34</v>
      </c>
      <c r="AX136" s="34" t="s">
        <v>80</v>
      </c>
      <c r="AY136" s="66">
        <f t="shared" si="146"/>
        <v>2.4329999999999998</v>
      </c>
      <c r="AZ136" s="66">
        <f t="shared" si="120"/>
        <v>0.69699999999999995</v>
      </c>
      <c r="BA136" s="66">
        <f t="shared" si="121"/>
        <v>0.58099999999999996</v>
      </c>
      <c r="BB136" s="66">
        <f t="shared" si="122"/>
        <v>0.11600000000000001</v>
      </c>
      <c r="BC136" s="66">
        <f t="shared" si="123"/>
        <v>-7.0999999999999994E-2</v>
      </c>
      <c r="BD136" s="66">
        <f t="shared" si="124"/>
        <v>1.8069999999999999</v>
      </c>
      <c r="BE136" s="66">
        <f t="shared" si="125"/>
        <v>1.397</v>
      </c>
      <c r="BF136" s="66">
        <f t="shared" si="126"/>
        <v>-3.6999999999999998E-2</v>
      </c>
      <c r="BG136" s="67">
        <f t="shared" si="127"/>
        <v>0.44600000000000001</v>
      </c>
      <c r="BI136" s="29" t="s">
        <v>34</v>
      </c>
      <c r="BJ136" s="34" t="s">
        <v>80</v>
      </c>
      <c r="BK136" s="66">
        <f t="shared" si="147"/>
        <v>3.2000000000000001E-2</v>
      </c>
      <c r="BL136" s="66">
        <f t="shared" si="148"/>
        <v>1.2999999999999999E-2</v>
      </c>
      <c r="BM136" s="66">
        <f t="shared" si="149"/>
        <v>1.2999999999999999E-2</v>
      </c>
      <c r="BN136" s="66">
        <f t="shared" si="150"/>
        <v>1.4999999999999999E-2</v>
      </c>
      <c r="BO136" s="66">
        <f t="shared" si="151"/>
        <v>-1.2E-2</v>
      </c>
      <c r="BP136" s="66">
        <f t="shared" si="152"/>
        <v>0.109</v>
      </c>
      <c r="BQ136" s="66">
        <f t="shared" si="153"/>
        <v>0.159</v>
      </c>
      <c r="BR136" s="66">
        <f t="shared" si="154"/>
        <v>-0.114</v>
      </c>
      <c r="BS136" s="67">
        <f t="shared" si="155"/>
        <v>0.06</v>
      </c>
      <c r="BU136" s="29" t="s">
        <v>34</v>
      </c>
      <c r="BV136" s="34" t="s">
        <v>80</v>
      </c>
      <c r="BW136" s="48">
        <f t="shared" si="156"/>
        <v>37859</v>
      </c>
      <c r="BX136" s="48">
        <f t="shared" si="128"/>
        <v>18322</v>
      </c>
      <c r="BY136" s="48">
        <f t="shared" si="129"/>
        <v>15550</v>
      </c>
      <c r="BZ136" s="48">
        <f t="shared" si="130"/>
        <v>2772</v>
      </c>
      <c r="CA136" s="48">
        <f t="shared" si="131"/>
        <v>14752</v>
      </c>
      <c r="CB136" s="48">
        <f t="shared" si="132"/>
        <v>4785</v>
      </c>
      <c r="CC136" s="48">
        <f t="shared" si="133"/>
        <v>2238</v>
      </c>
      <c r="CD136" s="48">
        <f t="shared" si="134"/>
        <v>82</v>
      </c>
      <c r="CE136" s="49">
        <f t="shared" si="135"/>
        <v>2465</v>
      </c>
    </row>
    <row r="137" spans="1:83" ht="16.5" customHeight="1">
      <c r="A137" s="29" t="s">
        <v>35</v>
      </c>
      <c r="B137" s="34" t="s">
        <v>81</v>
      </c>
      <c r="C137" s="40">
        <v>72043</v>
      </c>
      <c r="D137" s="40">
        <v>40234</v>
      </c>
      <c r="E137" s="40">
        <v>34500</v>
      </c>
      <c r="F137" s="40">
        <v>5734</v>
      </c>
      <c r="G137" s="40">
        <v>13962</v>
      </c>
      <c r="H137" s="40">
        <v>17847</v>
      </c>
      <c r="I137" s="40">
        <v>9943</v>
      </c>
      <c r="J137" s="40">
        <v>546</v>
      </c>
      <c r="K137" s="41">
        <v>7358</v>
      </c>
      <c r="M137" s="29" t="s">
        <v>35</v>
      </c>
      <c r="N137" s="34" t="s">
        <v>81</v>
      </c>
      <c r="O137" s="66">
        <f t="shared" si="103"/>
        <v>4.17</v>
      </c>
      <c r="P137" s="66">
        <f t="shared" si="104"/>
        <v>1.2050000000000001</v>
      </c>
      <c r="Q137" s="66">
        <f t="shared" si="105"/>
        <v>1.17</v>
      </c>
      <c r="R137" s="66">
        <f t="shared" si="106"/>
        <v>1.415</v>
      </c>
      <c r="S137" s="66">
        <f t="shared" si="107"/>
        <v>-0.314</v>
      </c>
      <c r="T137" s="66">
        <f t="shared" si="108"/>
        <v>15.904999999999999</v>
      </c>
      <c r="U137" s="66">
        <f t="shared" si="109"/>
        <v>28.995999999999999</v>
      </c>
      <c r="V137" s="66">
        <f t="shared" si="110"/>
        <v>-2.6739999999999999</v>
      </c>
      <c r="W137" s="67">
        <f t="shared" si="111"/>
        <v>3.2120000000000002</v>
      </c>
      <c r="Y137" s="29" t="s">
        <v>35</v>
      </c>
      <c r="Z137" s="34" t="s">
        <v>81</v>
      </c>
      <c r="AA137" s="66">
        <f t="shared" si="136"/>
        <v>100</v>
      </c>
      <c r="AB137" s="66">
        <f t="shared" si="112"/>
        <v>55.8</v>
      </c>
      <c r="AC137" s="66">
        <f t="shared" si="113"/>
        <v>47.9</v>
      </c>
      <c r="AD137" s="66">
        <f t="shared" si="114"/>
        <v>8</v>
      </c>
      <c r="AE137" s="66">
        <f t="shared" si="115"/>
        <v>19.399999999999999</v>
      </c>
      <c r="AF137" s="66">
        <f t="shared" si="116"/>
        <v>24.8</v>
      </c>
      <c r="AG137" s="66">
        <f t="shared" si="117"/>
        <v>13.8</v>
      </c>
      <c r="AH137" s="66">
        <f t="shared" si="118"/>
        <v>0.8</v>
      </c>
      <c r="AI137" s="67">
        <f t="shared" si="119"/>
        <v>10.199999999999999</v>
      </c>
      <c r="AK137" s="29" t="s">
        <v>35</v>
      </c>
      <c r="AL137" s="34" t="s">
        <v>81</v>
      </c>
      <c r="AM137" s="66">
        <f t="shared" si="137"/>
        <v>2.4</v>
      </c>
      <c r="AN137" s="66">
        <f t="shared" si="138"/>
        <v>2</v>
      </c>
      <c r="AO137" s="66">
        <f t="shared" si="139"/>
        <v>2</v>
      </c>
      <c r="AP137" s="66">
        <f t="shared" si="140"/>
        <v>2</v>
      </c>
      <c r="AQ137" s="66">
        <f t="shared" si="141"/>
        <v>6.1</v>
      </c>
      <c r="AR137" s="66">
        <f t="shared" si="142"/>
        <v>2.4</v>
      </c>
      <c r="AS137" s="66">
        <f t="shared" si="143"/>
        <v>2.2999999999999998</v>
      </c>
      <c r="AT137" s="66">
        <f t="shared" si="144"/>
        <v>4</v>
      </c>
      <c r="AU137" s="67">
        <f t="shared" si="145"/>
        <v>2.5</v>
      </c>
      <c r="AW137" s="29" t="s">
        <v>35</v>
      </c>
      <c r="AX137" s="34" t="s">
        <v>81</v>
      </c>
      <c r="AY137" s="66">
        <f t="shared" si="146"/>
        <v>4.17</v>
      </c>
      <c r="AZ137" s="66">
        <f t="shared" si="120"/>
        <v>0.69299999999999995</v>
      </c>
      <c r="BA137" s="66">
        <f t="shared" si="121"/>
        <v>0.57699999999999996</v>
      </c>
      <c r="BB137" s="66">
        <f t="shared" si="122"/>
        <v>0.11600000000000001</v>
      </c>
      <c r="BC137" s="66">
        <f t="shared" si="123"/>
        <v>-6.4000000000000001E-2</v>
      </c>
      <c r="BD137" s="66">
        <f t="shared" si="124"/>
        <v>3.5409999999999999</v>
      </c>
      <c r="BE137" s="66">
        <f t="shared" si="125"/>
        <v>3.2320000000000002</v>
      </c>
      <c r="BF137" s="66">
        <f t="shared" si="126"/>
        <v>-2.1999999999999999E-2</v>
      </c>
      <c r="BG137" s="67">
        <f t="shared" si="127"/>
        <v>0.33100000000000002</v>
      </c>
      <c r="BI137" s="29" t="s">
        <v>35</v>
      </c>
      <c r="BJ137" s="34" t="s">
        <v>81</v>
      </c>
      <c r="BK137" s="66">
        <f t="shared" si="147"/>
        <v>0.10100000000000001</v>
      </c>
      <c r="BL137" s="66">
        <f t="shared" si="148"/>
        <v>2.4E-2</v>
      </c>
      <c r="BM137" s="66">
        <f t="shared" si="149"/>
        <v>2.3E-2</v>
      </c>
      <c r="BN137" s="66">
        <f t="shared" si="150"/>
        <v>2.8000000000000001E-2</v>
      </c>
      <c r="BO137" s="66">
        <f t="shared" si="151"/>
        <v>-1.9E-2</v>
      </c>
      <c r="BP137" s="66">
        <f t="shared" si="152"/>
        <v>0.39</v>
      </c>
      <c r="BQ137" s="66">
        <f t="shared" si="153"/>
        <v>0.67</v>
      </c>
      <c r="BR137" s="66">
        <f t="shared" si="154"/>
        <v>-0.122</v>
      </c>
      <c r="BS137" s="67">
        <f t="shared" si="155"/>
        <v>8.1000000000000003E-2</v>
      </c>
      <c r="BU137" s="29" t="s">
        <v>35</v>
      </c>
      <c r="BV137" s="34" t="s">
        <v>81</v>
      </c>
      <c r="BW137" s="48">
        <f t="shared" si="156"/>
        <v>69159</v>
      </c>
      <c r="BX137" s="48">
        <f t="shared" si="128"/>
        <v>39755</v>
      </c>
      <c r="BY137" s="48">
        <f t="shared" si="129"/>
        <v>34101</v>
      </c>
      <c r="BZ137" s="48">
        <f t="shared" si="130"/>
        <v>5654</v>
      </c>
      <c r="CA137" s="48">
        <f t="shared" si="131"/>
        <v>14006</v>
      </c>
      <c r="CB137" s="48">
        <f t="shared" si="132"/>
        <v>15398</v>
      </c>
      <c r="CC137" s="48">
        <f t="shared" si="133"/>
        <v>7708</v>
      </c>
      <c r="CD137" s="48">
        <f t="shared" si="134"/>
        <v>561</v>
      </c>
      <c r="CE137" s="49">
        <f t="shared" si="135"/>
        <v>7129</v>
      </c>
    </row>
    <row r="138" spans="1:83" ht="16.5" customHeight="1">
      <c r="A138" s="29" t="s">
        <v>108</v>
      </c>
      <c r="B138" s="34" t="s">
        <v>82</v>
      </c>
      <c r="C138" s="40">
        <v>32375</v>
      </c>
      <c r="D138" s="40">
        <v>22464</v>
      </c>
      <c r="E138" s="40">
        <v>19219</v>
      </c>
      <c r="F138" s="40">
        <v>3245</v>
      </c>
      <c r="G138" s="40">
        <v>3866</v>
      </c>
      <c r="H138" s="40">
        <v>6045</v>
      </c>
      <c r="I138" s="40">
        <v>2214</v>
      </c>
      <c r="J138" s="40">
        <v>23</v>
      </c>
      <c r="K138" s="41">
        <v>3808</v>
      </c>
      <c r="M138" s="29" t="s">
        <v>108</v>
      </c>
      <c r="N138" s="34" t="s">
        <v>82</v>
      </c>
      <c r="O138" s="66">
        <f t="shared" si="103"/>
        <v>1.847</v>
      </c>
      <c r="P138" s="66">
        <f t="shared" si="104"/>
        <v>-0.40799999999999997</v>
      </c>
      <c r="Q138" s="66">
        <f t="shared" si="105"/>
        <v>-0.39400000000000002</v>
      </c>
      <c r="R138" s="66">
        <f t="shared" si="106"/>
        <v>-0.49099999999999999</v>
      </c>
      <c r="S138" s="66">
        <f t="shared" si="107"/>
        <v>-0.64300000000000002</v>
      </c>
      <c r="T138" s="66">
        <f t="shared" si="108"/>
        <v>13.180999999999999</v>
      </c>
      <c r="U138" s="66">
        <f t="shared" si="109"/>
        <v>28.497</v>
      </c>
      <c r="V138" s="66">
        <f t="shared" si="110"/>
        <v>-14.815</v>
      </c>
      <c r="W138" s="67">
        <f t="shared" si="111"/>
        <v>6.0430000000000001</v>
      </c>
      <c r="Y138" s="29" t="s">
        <v>108</v>
      </c>
      <c r="Z138" s="34" t="s">
        <v>82</v>
      </c>
      <c r="AA138" s="66">
        <f t="shared" si="136"/>
        <v>100</v>
      </c>
      <c r="AB138" s="66">
        <f t="shared" si="112"/>
        <v>69.400000000000006</v>
      </c>
      <c r="AC138" s="66">
        <f t="shared" si="113"/>
        <v>59.4</v>
      </c>
      <c r="AD138" s="66">
        <f t="shared" si="114"/>
        <v>10</v>
      </c>
      <c r="AE138" s="66">
        <f t="shared" si="115"/>
        <v>11.9</v>
      </c>
      <c r="AF138" s="66">
        <f t="shared" si="116"/>
        <v>18.7</v>
      </c>
      <c r="AG138" s="66">
        <f t="shared" si="117"/>
        <v>6.8</v>
      </c>
      <c r="AH138" s="66">
        <f t="shared" si="118"/>
        <v>0.1</v>
      </c>
      <c r="AI138" s="67">
        <f t="shared" si="119"/>
        <v>11.8</v>
      </c>
      <c r="AK138" s="29" t="s">
        <v>108</v>
      </c>
      <c r="AL138" s="34" t="s">
        <v>82</v>
      </c>
      <c r="AM138" s="66">
        <f t="shared" si="137"/>
        <v>1.1000000000000001</v>
      </c>
      <c r="AN138" s="66">
        <f t="shared" si="138"/>
        <v>1.1000000000000001</v>
      </c>
      <c r="AO138" s="66">
        <f t="shared" si="139"/>
        <v>1.1000000000000001</v>
      </c>
      <c r="AP138" s="66">
        <f t="shared" si="140"/>
        <v>1.1000000000000001</v>
      </c>
      <c r="AQ138" s="66">
        <f t="shared" si="141"/>
        <v>1.7</v>
      </c>
      <c r="AR138" s="66">
        <f t="shared" si="142"/>
        <v>0.8</v>
      </c>
      <c r="AS138" s="66">
        <f t="shared" si="143"/>
        <v>0.5</v>
      </c>
      <c r="AT138" s="66">
        <f t="shared" si="144"/>
        <v>0.2</v>
      </c>
      <c r="AU138" s="67">
        <f t="shared" si="145"/>
        <v>1.3</v>
      </c>
      <c r="AW138" s="29" t="s">
        <v>108</v>
      </c>
      <c r="AX138" s="34" t="s">
        <v>82</v>
      </c>
      <c r="AY138" s="66">
        <f t="shared" si="146"/>
        <v>1.847</v>
      </c>
      <c r="AZ138" s="66">
        <f t="shared" si="120"/>
        <v>-0.28899999999999998</v>
      </c>
      <c r="BA138" s="66">
        <f t="shared" si="121"/>
        <v>-0.23899999999999999</v>
      </c>
      <c r="BB138" s="66">
        <f t="shared" si="122"/>
        <v>-0.05</v>
      </c>
      <c r="BC138" s="66">
        <f t="shared" si="123"/>
        <v>-7.9000000000000001E-2</v>
      </c>
      <c r="BD138" s="66">
        <f t="shared" si="124"/>
        <v>2.2149999999999999</v>
      </c>
      <c r="BE138" s="66">
        <f t="shared" si="125"/>
        <v>1.5449999999999999</v>
      </c>
      <c r="BF138" s="66">
        <f t="shared" si="126"/>
        <v>-1.2999999999999999E-2</v>
      </c>
      <c r="BG138" s="67">
        <f t="shared" si="127"/>
        <v>0.68300000000000005</v>
      </c>
      <c r="BI138" s="29" t="s">
        <v>108</v>
      </c>
      <c r="BJ138" s="34" t="s">
        <v>82</v>
      </c>
      <c r="BK138" s="66">
        <f t="shared" si="147"/>
        <v>2.1000000000000001E-2</v>
      </c>
      <c r="BL138" s="66">
        <f t="shared" si="148"/>
        <v>-5.0000000000000001E-3</v>
      </c>
      <c r="BM138" s="66">
        <f t="shared" si="149"/>
        <v>-4.0000000000000001E-3</v>
      </c>
      <c r="BN138" s="66">
        <f t="shared" si="150"/>
        <v>-6.0000000000000001E-3</v>
      </c>
      <c r="BO138" s="66">
        <f t="shared" si="151"/>
        <v>-1.0999999999999999E-2</v>
      </c>
      <c r="BP138" s="66">
        <f t="shared" si="152"/>
        <v>0.112</v>
      </c>
      <c r="BQ138" s="66">
        <f t="shared" si="153"/>
        <v>0.14699999999999999</v>
      </c>
      <c r="BR138" s="66">
        <f t="shared" si="154"/>
        <v>-3.2000000000000001E-2</v>
      </c>
      <c r="BS138" s="67">
        <f t="shared" si="155"/>
        <v>7.6999999999999999E-2</v>
      </c>
      <c r="BU138" s="29" t="s">
        <v>108</v>
      </c>
      <c r="BV138" s="34" t="s">
        <v>82</v>
      </c>
      <c r="BW138" s="48">
        <f t="shared" si="156"/>
        <v>31788</v>
      </c>
      <c r="BX138" s="48">
        <f t="shared" si="128"/>
        <v>22556</v>
      </c>
      <c r="BY138" s="48">
        <f t="shared" si="129"/>
        <v>19295</v>
      </c>
      <c r="BZ138" s="48">
        <f t="shared" si="130"/>
        <v>3261</v>
      </c>
      <c r="CA138" s="48">
        <f t="shared" si="131"/>
        <v>3891</v>
      </c>
      <c r="CB138" s="48">
        <f t="shared" si="132"/>
        <v>5341</v>
      </c>
      <c r="CC138" s="48">
        <f t="shared" si="133"/>
        <v>1723</v>
      </c>
      <c r="CD138" s="48">
        <f t="shared" si="134"/>
        <v>27</v>
      </c>
      <c r="CE138" s="49">
        <f t="shared" si="135"/>
        <v>3591</v>
      </c>
    </row>
    <row r="139" spans="1:83" ht="16.5" customHeight="1">
      <c r="A139" s="29" t="s">
        <v>109</v>
      </c>
      <c r="B139" s="34" t="s">
        <v>83</v>
      </c>
      <c r="C139" s="40">
        <v>40886</v>
      </c>
      <c r="D139" s="40">
        <v>30060</v>
      </c>
      <c r="E139" s="40">
        <v>25853</v>
      </c>
      <c r="F139" s="40">
        <v>4207</v>
      </c>
      <c r="G139" s="40">
        <v>1784</v>
      </c>
      <c r="H139" s="40">
        <v>9042</v>
      </c>
      <c r="I139" s="40">
        <v>4330</v>
      </c>
      <c r="J139" s="40">
        <v>704</v>
      </c>
      <c r="K139" s="41">
        <v>4008</v>
      </c>
      <c r="M139" s="29" t="s">
        <v>109</v>
      </c>
      <c r="N139" s="34" t="s">
        <v>83</v>
      </c>
      <c r="O139" s="66">
        <f t="shared" si="103"/>
        <v>6.3490000000000002</v>
      </c>
      <c r="P139" s="66">
        <f t="shared" si="104"/>
        <v>7.0739999999999998</v>
      </c>
      <c r="Q139" s="66">
        <f t="shared" si="105"/>
        <v>7.1719999999999997</v>
      </c>
      <c r="R139" s="66">
        <f t="shared" si="106"/>
        <v>6.4790000000000001</v>
      </c>
      <c r="S139" s="66">
        <f t="shared" si="107"/>
        <v>5.5620000000000003</v>
      </c>
      <c r="T139" s="66">
        <f t="shared" si="108"/>
        <v>4.1589999999999998</v>
      </c>
      <c r="U139" s="66">
        <f t="shared" si="109"/>
        <v>30.974</v>
      </c>
      <c r="V139" s="66">
        <f t="shared" si="110"/>
        <v>-55.33</v>
      </c>
      <c r="W139" s="67">
        <f t="shared" si="111"/>
        <v>5.5010000000000003</v>
      </c>
      <c r="Y139" s="29" t="s">
        <v>109</v>
      </c>
      <c r="Z139" s="34" t="s">
        <v>83</v>
      </c>
      <c r="AA139" s="66">
        <f t="shared" si="136"/>
        <v>100</v>
      </c>
      <c r="AB139" s="66">
        <f t="shared" si="112"/>
        <v>73.5</v>
      </c>
      <c r="AC139" s="66">
        <f t="shared" si="113"/>
        <v>63.2</v>
      </c>
      <c r="AD139" s="66">
        <f t="shared" si="114"/>
        <v>10.3</v>
      </c>
      <c r="AE139" s="66">
        <f t="shared" si="115"/>
        <v>4.4000000000000004</v>
      </c>
      <c r="AF139" s="66">
        <f t="shared" si="116"/>
        <v>22.1</v>
      </c>
      <c r="AG139" s="66">
        <f t="shared" si="117"/>
        <v>10.6</v>
      </c>
      <c r="AH139" s="66">
        <f t="shared" si="118"/>
        <v>1.7</v>
      </c>
      <c r="AI139" s="67">
        <f t="shared" si="119"/>
        <v>9.8000000000000007</v>
      </c>
      <c r="AK139" s="29" t="s">
        <v>109</v>
      </c>
      <c r="AL139" s="34" t="s">
        <v>83</v>
      </c>
      <c r="AM139" s="66">
        <f t="shared" si="137"/>
        <v>1.4</v>
      </c>
      <c r="AN139" s="66">
        <f t="shared" si="138"/>
        <v>1.5</v>
      </c>
      <c r="AO139" s="66">
        <f t="shared" si="139"/>
        <v>1.5</v>
      </c>
      <c r="AP139" s="66">
        <f t="shared" si="140"/>
        <v>1.4</v>
      </c>
      <c r="AQ139" s="66">
        <f t="shared" si="141"/>
        <v>0.8</v>
      </c>
      <c r="AR139" s="66">
        <f t="shared" si="142"/>
        <v>1.2</v>
      </c>
      <c r="AS139" s="66">
        <f t="shared" si="143"/>
        <v>1</v>
      </c>
      <c r="AT139" s="66">
        <f t="shared" si="144"/>
        <v>5.2</v>
      </c>
      <c r="AU139" s="67">
        <f t="shared" si="145"/>
        <v>1.4</v>
      </c>
      <c r="AW139" s="29" t="s">
        <v>109</v>
      </c>
      <c r="AX139" s="34" t="s">
        <v>83</v>
      </c>
      <c r="AY139" s="66">
        <f t="shared" si="146"/>
        <v>6.3490000000000002</v>
      </c>
      <c r="AZ139" s="66">
        <f t="shared" si="120"/>
        <v>5.1660000000000004</v>
      </c>
      <c r="BA139" s="66">
        <f t="shared" si="121"/>
        <v>4.5</v>
      </c>
      <c r="BB139" s="66">
        <f t="shared" si="122"/>
        <v>0.66600000000000004</v>
      </c>
      <c r="BC139" s="66">
        <f t="shared" si="123"/>
        <v>0.245</v>
      </c>
      <c r="BD139" s="66">
        <f t="shared" si="124"/>
        <v>0.93899999999999995</v>
      </c>
      <c r="BE139" s="66">
        <f t="shared" si="125"/>
        <v>2.6640000000000001</v>
      </c>
      <c r="BF139" s="66">
        <f t="shared" si="126"/>
        <v>-2.2679999999999998</v>
      </c>
      <c r="BG139" s="67">
        <f t="shared" si="127"/>
        <v>0.54400000000000004</v>
      </c>
      <c r="BI139" s="29" t="s">
        <v>109</v>
      </c>
      <c r="BJ139" s="34" t="s">
        <v>83</v>
      </c>
      <c r="BK139" s="66">
        <f t="shared" si="147"/>
        <v>8.5999999999999993E-2</v>
      </c>
      <c r="BL139" s="66">
        <f t="shared" si="148"/>
        <v>0.1</v>
      </c>
      <c r="BM139" s="66">
        <f t="shared" si="149"/>
        <v>0.10100000000000001</v>
      </c>
      <c r="BN139" s="66">
        <f t="shared" si="150"/>
        <v>8.8999999999999996E-2</v>
      </c>
      <c r="BO139" s="66">
        <f t="shared" si="151"/>
        <v>4.1000000000000002E-2</v>
      </c>
      <c r="BP139" s="66">
        <f t="shared" si="152"/>
        <v>5.8000000000000003E-2</v>
      </c>
      <c r="BQ139" s="66">
        <f t="shared" si="153"/>
        <v>0.307</v>
      </c>
      <c r="BR139" s="66">
        <f t="shared" si="154"/>
        <v>-7.0759999999999996</v>
      </c>
      <c r="BS139" s="67">
        <f t="shared" si="155"/>
        <v>7.3999999999999996E-2</v>
      </c>
      <c r="BU139" s="29" t="s">
        <v>109</v>
      </c>
      <c r="BV139" s="34" t="s">
        <v>83</v>
      </c>
      <c r="BW139" s="48">
        <f t="shared" si="156"/>
        <v>38445</v>
      </c>
      <c r="BX139" s="48">
        <f t="shared" si="128"/>
        <v>28074</v>
      </c>
      <c r="BY139" s="48">
        <f t="shared" si="129"/>
        <v>24123</v>
      </c>
      <c r="BZ139" s="48">
        <f t="shared" si="130"/>
        <v>3951</v>
      </c>
      <c r="CA139" s="48">
        <f t="shared" si="131"/>
        <v>1690</v>
      </c>
      <c r="CB139" s="48">
        <f t="shared" si="132"/>
        <v>8681</v>
      </c>
      <c r="CC139" s="48">
        <f t="shared" si="133"/>
        <v>3306</v>
      </c>
      <c r="CD139" s="48">
        <f t="shared" si="134"/>
        <v>1576</v>
      </c>
      <c r="CE139" s="49">
        <f t="shared" si="135"/>
        <v>3799</v>
      </c>
    </row>
    <row r="140" spans="1:83" ht="16.5" customHeight="1">
      <c r="A140" s="29" t="s">
        <v>110</v>
      </c>
      <c r="B140" s="34" t="s">
        <v>84</v>
      </c>
      <c r="C140" s="40">
        <v>71377</v>
      </c>
      <c r="D140" s="40">
        <v>54777</v>
      </c>
      <c r="E140" s="40">
        <v>47050</v>
      </c>
      <c r="F140" s="40">
        <v>7727</v>
      </c>
      <c r="G140" s="40">
        <v>3406</v>
      </c>
      <c r="H140" s="40">
        <v>13194</v>
      </c>
      <c r="I140" s="40">
        <v>9497</v>
      </c>
      <c r="J140" s="40">
        <v>-2879</v>
      </c>
      <c r="K140" s="41">
        <v>6576</v>
      </c>
      <c r="M140" s="29" t="s">
        <v>110</v>
      </c>
      <c r="N140" s="34" t="s">
        <v>84</v>
      </c>
      <c r="O140" s="66">
        <f t="shared" si="103"/>
        <v>3.319</v>
      </c>
      <c r="P140" s="66">
        <f t="shared" si="104"/>
        <v>0.438</v>
      </c>
      <c r="Q140" s="66">
        <f t="shared" si="105"/>
        <v>0.56200000000000006</v>
      </c>
      <c r="R140" s="66">
        <f t="shared" si="106"/>
        <v>-0.31</v>
      </c>
      <c r="S140" s="66">
        <f t="shared" si="107"/>
        <v>-0.26400000000000001</v>
      </c>
      <c r="T140" s="66">
        <f t="shared" si="108"/>
        <v>18.533999999999999</v>
      </c>
      <c r="U140" s="66">
        <f t="shared" si="109"/>
        <v>26.762</v>
      </c>
      <c r="V140" s="66">
        <f t="shared" si="110"/>
        <v>-17.414000000000001</v>
      </c>
      <c r="W140" s="67">
        <f t="shared" si="111"/>
        <v>7.9630000000000001</v>
      </c>
      <c r="Y140" s="29" t="s">
        <v>110</v>
      </c>
      <c r="Z140" s="34" t="s">
        <v>84</v>
      </c>
      <c r="AA140" s="66">
        <f t="shared" si="136"/>
        <v>100</v>
      </c>
      <c r="AB140" s="66">
        <f t="shared" si="112"/>
        <v>76.7</v>
      </c>
      <c r="AC140" s="66">
        <f t="shared" si="113"/>
        <v>65.900000000000006</v>
      </c>
      <c r="AD140" s="66">
        <f t="shared" si="114"/>
        <v>10.8</v>
      </c>
      <c r="AE140" s="66">
        <f t="shared" si="115"/>
        <v>4.8</v>
      </c>
      <c r="AF140" s="66">
        <f t="shared" si="116"/>
        <v>18.5</v>
      </c>
      <c r="AG140" s="66">
        <f t="shared" si="117"/>
        <v>13.3</v>
      </c>
      <c r="AH140" s="66">
        <f t="shared" si="118"/>
        <v>-4</v>
      </c>
      <c r="AI140" s="67">
        <f t="shared" si="119"/>
        <v>9.1999999999999993</v>
      </c>
      <c r="AK140" s="29" t="s">
        <v>110</v>
      </c>
      <c r="AL140" s="34" t="s">
        <v>84</v>
      </c>
      <c r="AM140" s="66">
        <f t="shared" si="137"/>
        <v>2.4</v>
      </c>
      <c r="AN140" s="66">
        <f t="shared" si="138"/>
        <v>2.7</v>
      </c>
      <c r="AO140" s="66">
        <f t="shared" si="139"/>
        <v>2.7</v>
      </c>
      <c r="AP140" s="66">
        <f t="shared" si="140"/>
        <v>2.7</v>
      </c>
      <c r="AQ140" s="66">
        <f t="shared" si="141"/>
        <v>1.5</v>
      </c>
      <c r="AR140" s="66">
        <f t="shared" si="142"/>
        <v>1.8</v>
      </c>
      <c r="AS140" s="66">
        <f t="shared" si="143"/>
        <v>2.2000000000000002</v>
      </c>
      <c r="AT140" s="66">
        <f t="shared" si="144"/>
        <v>-21.1</v>
      </c>
      <c r="AU140" s="67">
        <f t="shared" si="145"/>
        <v>2.2000000000000002</v>
      </c>
      <c r="AW140" s="29" t="s">
        <v>110</v>
      </c>
      <c r="AX140" s="34" t="s">
        <v>84</v>
      </c>
      <c r="AY140" s="66">
        <f t="shared" si="146"/>
        <v>3.319</v>
      </c>
      <c r="AZ140" s="66">
        <f t="shared" si="120"/>
        <v>0.34599999999999997</v>
      </c>
      <c r="BA140" s="66">
        <f t="shared" si="121"/>
        <v>0.38100000000000001</v>
      </c>
      <c r="BB140" s="66">
        <f t="shared" si="122"/>
        <v>-3.5000000000000003E-2</v>
      </c>
      <c r="BC140" s="66">
        <f t="shared" si="123"/>
        <v>-1.2999999999999999E-2</v>
      </c>
      <c r="BD140" s="66">
        <f t="shared" si="124"/>
        <v>2.9860000000000002</v>
      </c>
      <c r="BE140" s="66">
        <f t="shared" si="125"/>
        <v>2.9020000000000001</v>
      </c>
      <c r="BF140" s="66">
        <f t="shared" si="126"/>
        <v>-0.61799999999999999</v>
      </c>
      <c r="BG140" s="67">
        <f t="shared" si="127"/>
        <v>0.70199999999999996</v>
      </c>
      <c r="BI140" s="29" t="s">
        <v>110</v>
      </c>
      <c r="BJ140" s="34" t="s">
        <v>84</v>
      </c>
      <c r="BK140" s="66">
        <f t="shared" si="147"/>
        <v>0.08</v>
      </c>
      <c r="BL140" s="66">
        <f t="shared" si="148"/>
        <v>1.2E-2</v>
      </c>
      <c r="BM140" s="66">
        <f t="shared" si="149"/>
        <v>1.4999999999999999E-2</v>
      </c>
      <c r="BN140" s="66">
        <f t="shared" si="150"/>
        <v>-8.0000000000000002E-3</v>
      </c>
      <c r="BO140" s="66">
        <f t="shared" si="151"/>
        <v>-4.0000000000000001E-3</v>
      </c>
      <c r="BP140" s="66">
        <f t="shared" si="152"/>
        <v>0.32900000000000001</v>
      </c>
      <c r="BQ140" s="66">
        <f t="shared" si="153"/>
        <v>0.60099999999999998</v>
      </c>
      <c r="BR140" s="66">
        <f t="shared" si="154"/>
        <v>-3.4649999999999999</v>
      </c>
      <c r="BS140" s="67">
        <f t="shared" si="155"/>
        <v>0.17199999999999999</v>
      </c>
      <c r="BU140" s="29" t="s">
        <v>110</v>
      </c>
      <c r="BV140" s="34" t="s">
        <v>84</v>
      </c>
      <c r="BW140" s="48">
        <f t="shared" si="156"/>
        <v>69084</v>
      </c>
      <c r="BX140" s="48">
        <f t="shared" si="128"/>
        <v>54538</v>
      </c>
      <c r="BY140" s="48">
        <f t="shared" si="129"/>
        <v>46787</v>
      </c>
      <c r="BZ140" s="48">
        <f t="shared" si="130"/>
        <v>7751</v>
      </c>
      <c r="CA140" s="48">
        <f t="shared" si="131"/>
        <v>3415</v>
      </c>
      <c r="CB140" s="48">
        <f t="shared" si="132"/>
        <v>11131</v>
      </c>
      <c r="CC140" s="48">
        <f t="shared" si="133"/>
        <v>7492</v>
      </c>
      <c r="CD140" s="48">
        <f t="shared" si="134"/>
        <v>-2452</v>
      </c>
      <c r="CE140" s="49">
        <f t="shared" si="135"/>
        <v>6091</v>
      </c>
    </row>
    <row r="141" spans="1:83" ht="16.5" customHeight="1">
      <c r="A141" s="31" t="s">
        <v>111</v>
      </c>
      <c r="B141" s="33" t="s">
        <v>85</v>
      </c>
      <c r="C141" s="42">
        <v>35688</v>
      </c>
      <c r="D141" s="42">
        <v>26319</v>
      </c>
      <c r="E141" s="42">
        <v>22567</v>
      </c>
      <c r="F141" s="42">
        <v>3752</v>
      </c>
      <c r="G141" s="42">
        <v>1592</v>
      </c>
      <c r="H141" s="42">
        <v>7777</v>
      </c>
      <c r="I141" s="42">
        <v>4008</v>
      </c>
      <c r="J141" s="42">
        <v>35</v>
      </c>
      <c r="K141" s="43">
        <v>3734</v>
      </c>
      <c r="M141" s="31" t="s">
        <v>111</v>
      </c>
      <c r="N141" s="33" t="s">
        <v>85</v>
      </c>
      <c r="O141" s="68">
        <f t="shared" si="103"/>
        <v>6.4169999999999998</v>
      </c>
      <c r="P141" s="68">
        <f t="shared" si="104"/>
        <v>4.8479999999999999</v>
      </c>
      <c r="Q141" s="68">
        <f t="shared" si="105"/>
        <v>4.992</v>
      </c>
      <c r="R141" s="68">
        <f t="shared" si="106"/>
        <v>3.9910000000000001</v>
      </c>
      <c r="S141" s="68">
        <f t="shared" si="107"/>
        <v>5.1520000000000001</v>
      </c>
      <c r="T141" s="68">
        <f t="shared" si="108"/>
        <v>12.384</v>
      </c>
      <c r="U141" s="68">
        <f t="shared" si="109"/>
        <v>19.001999999999999</v>
      </c>
      <c r="V141" s="68">
        <f t="shared" si="110"/>
        <v>-39.655000000000001</v>
      </c>
      <c r="W141" s="69">
        <f t="shared" si="111"/>
        <v>6.8689999999999998</v>
      </c>
      <c r="Y141" s="31" t="s">
        <v>111</v>
      </c>
      <c r="Z141" s="33" t="s">
        <v>85</v>
      </c>
      <c r="AA141" s="68">
        <f t="shared" si="136"/>
        <v>100</v>
      </c>
      <c r="AB141" s="68">
        <f t="shared" si="112"/>
        <v>73.7</v>
      </c>
      <c r="AC141" s="68">
        <f t="shared" si="113"/>
        <v>63.2</v>
      </c>
      <c r="AD141" s="68">
        <f t="shared" si="114"/>
        <v>10.5</v>
      </c>
      <c r="AE141" s="68">
        <f t="shared" si="115"/>
        <v>4.5</v>
      </c>
      <c r="AF141" s="68">
        <f t="shared" si="116"/>
        <v>21.8</v>
      </c>
      <c r="AG141" s="68">
        <f t="shared" si="117"/>
        <v>11.2</v>
      </c>
      <c r="AH141" s="68">
        <f t="shared" si="118"/>
        <v>0.1</v>
      </c>
      <c r="AI141" s="69">
        <f t="shared" si="119"/>
        <v>10.5</v>
      </c>
      <c r="AK141" s="31" t="s">
        <v>111</v>
      </c>
      <c r="AL141" s="33" t="s">
        <v>85</v>
      </c>
      <c r="AM141" s="68">
        <f t="shared" si="137"/>
        <v>1.2</v>
      </c>
      <c r="AN141" s="68">
        <f t="shared" si="138"/>
        <v>1.3</v>
      </c>
      <c r="AO141" s="68">
        <f t="shared" si="139"/>
        <v>1.3</v>
      </c>
      <c r="AP141" s="68">
        <f t="shared" si="140"/>
        <v>1.3</v>
      </c>
      <c r="AQ141" s="68">
        <f t="shared" si="141"/>
        <v>0.7</v>
      </c>
      <c r="AR141" s="68">
        <f t="shared" si="142"/>
        <v>1.1000000000000001</v>
      </c>
      <c r="AS141" s="68">
        <f t="shared" si="143"/>
        <v>0.9</v>
      </c>
      <c r="AT141" s="68">
        <f t="shared" si="144"/>
        <v>0.3</v>
      </c>
      <c r="AU141" s="69">
        <f t="shared" si="145"/>
        <v>1.3</v>
      </c>
      <c r="AW141" s="31" t="s">
        <v>111</v>
      </c>
      <c r="AX141" s="33" t="s">
        <v>85</v>
      </c>
      <c r="AY141" s="68">
        <f t="shared" si="146"/>
        <v>6.4169999999999998</v>
      </c>
      <c r="AZ141" s="68">
        <f t="shared" si="120"/>
        <v>3.629</v>
      </c>
      <c r="BA141" s="68">
        <f t="shared" si="121"/>
        <v>3.2</v>
      </c>
      <c r="BB141" s="68">
        <f t="shared" si="122"/>
        <v>0.42899999999999999</v>
      </c>
      <c r="BC141" s="68">
        <f t="shared" si="123"/>
        <v>0.23300000000000001</v>
      </c>
      <c r="BD141" s="68">
        <f t="shared" si="124"/>
        <v>2.5550000000000002</v>
      </c>
      <c r="BE141" s="68">
        <f t="shared" si="125"/>
        <v>1.9079999999999999</v>
      </c>
      <c r="BF141" s="68">
        <f t="shared" si="126"/>
        <v>-6.9000000000000006E-2</v>
      </c>
      <c r="BG141" s="69">
        <f t="shared" si="127"/>
        <v>0.71599999999999997</v>
      </c>
      <c r="BI141" s="31" t="s">
        <v>111</v>
      </c>
      <c r="BJ141" s="33" t="s">
        <v>85</v>
      </c>
      <c r="BK141" s="68">
        <f t="shared" si="147"/>
        <v>7.5999999999999998E-2</v>
      </c>
      <c r="BL141" s="68">
        <f t="shared" si="148"/>
        <v>6.0999999999999999E-2</v>
      </c>
      <c r="BM141" s="68">
        <f t="shared" si="149"/>
        <v>6.3E-2</v>
      </c>
      <c r="BN141" s="68">
        <f t="shared" si="150"/>
        <v>0.05</v>
      </c>
      <c r="BO141" s="68">
        <f t="shared" si="151"/>
        <v>3.4000000000000002E-2</v>
      </c>
      <c r="BP141" s="68">
        <f t="shared" si="152"/>
        <v>0.13700000000000001</v>
      </c>
      <c r="BQ141" s="68">
        <f t="shared" si="153"/>
        <v>0.192</v>
      </c>
      <c r="BR141" s="68">
        <f t="shared" si="154"/>
        <v>-0.187</v>
      </c>
      <c r="BS141" s="69">
        <f t="shared" si="155"/>
        <v>8.5000000000000006E-2</v>
      </c>
      <c r="BU141" s="31" t="s">
        <v>111</v>
      </c>
      <c r="BV141" s="33" t="s">
        <v>85</v>
      </c>
      <c r="BW141" s="50">
        <f t="shared" si="156"/>
        <v>33536</v>
      </c>
      <c r="BX141" s="50">
        <f t="shared" si="128"/>
        <v>25102</v>
      </c>
      <c r="BY141" s="50">
        <f t="shared" si="129"/>
        <v>21494</v>
      </c>
      <c r="BZ141" s="50">
        <f t="shared" si="130"/>
        <v>3608</v>
      </c>
      <c r="CA141" s="50">
        <f t="shared" si="131"/>
        <v>1514</v>
      </c>
      <c r="CB141" s="50">
        <f t="shared" si="132"/>
        <v>6920</v>
      </c>
      <c r="CC141" s="50">
        <f t="shared" si="133"/>
        <v>3368</v>
      </c>
      <c r="CD141" s="50">
        <f t="shared" si="134"/>
        <v>58</v>
      </c>
      <c r="CE141" s="51">
        <f t="shared" si="135"/>
        <v>3494</v>
      </c>
    </row>
    <row r="142" spans="1:83" ht="16.5" customHeight="1">
      <c r="A142" s="29" t="s">
        <v>112</v>
      </c>
      <c r="B142" s="34" t="s">
        <v>86</v>
      </c>
      <c r="C142" s="40">
        <v>78175</v>
      </c>
      <c r="D142" s="40">
        <v>58219</v>
      </c>
      <c r="E142" s="40">
        <v>49910</v>
      </c>
      <c r="F142" s="40">
        <v>8309</v>
      </c>
      <c r="G142" s="40">
        <v>3412</v>
      </c>
      <c r="H142" s="40">
        <v>16544</v>
      </c>
      <c r="I142" s="40">
        <v>9782</v>
      </c>
      <c r="J142" s="40">
        <v>648</v>
      </c>
      <c r="K142" s="41">
        <v>6114</v>
      </c>
      <c r="M142" s="29" t="s">
        <v>112</v>
      </c>
      <c r="N142" s="34" t="s">
        <v>86</v>
      </c>
      <c r="O142" s="66">
        <f t="shared" si="103"/>
        <v>5.6189999999999998</v>
      </c>
      <c r="P142" s="66">
        <f t="shared" si="104"/>
        <v>2.7170000000000001</v>
      </c>
      <c r="Q142" s="66">
        <f t="shared" si="105"/>
        <v>2.8519999999999999</v>
      </c>
      <c r="R142" s="66">
        <f t="shared" si="106"/>
        <v>1.913</v>
      </c>
      <c r="S142" s="66">
        <f t="shared" si="107"/>
        <v>1.337</v>
      </c>
      <c r="T142" s="66">
        <f t="shared" si="108"/>
        <v>18.425000000000001</v>
      </c>
      <c r="U142" s="66">
        <f t="shared" si="109"/>
        <v>28.88</v>
      </c>
      <c r="V142" s="66">
        <f t="shared" si="110"/>
        <v>-12.667999999999999</v>
      </c>
      <c r="W142" s="67">
        <f t="shared" si="111"/>
        <v>8.4429999999999996</v>
      </c>
      <c r="Y142" s="29" t="s">
        <v>112</v>
      </c>
      <c r="Z142" s="34" t="s">
        <v>86</v>
      </c>
      <c r="AA142" s="66">
        <f t="shared" si="136"/>
        <v>100</v>
      </c>
      <c r="AB142" s="66">
        <f t="shared" si="112"/>
        <v>74.5</v>
      </c>
      <c r="AC142" s="66">
        <f t="shared" si="113"/>
        <v>63.8</v>
      </c>
      <c r="AD142" s="66">
        <f t="shared" si="114"/>
        <v>10.6</v>
      </c>
      <c r="AE142" s="66">
        <f t="shared" si="115"/>
        <v>4.4000000000000004</v>
      </c>
      <c r="AF142" s="66">
        <f t="shared" si="116"/>
        <v>21.2</v>
      </c>
      <c r="AG142" s="66">
        <f t="shared" si="117"/>
        <v>12.5</v>
      </c>
      <c r="AH142" s="66">
        <f t="shared" si="118"/>
        <v>0.8</v>
      </c>
      <c r="AI142" s="67">
        <f t="shared" si="119"/>
        <v>7.8</v>
      </c>
      <c r="AK142" s="29" t="s">
        <v>112</v>
      </c>
      <c r="AL142" s="34" t="s">
        <v>86</v>
      </c>
      <c r="AM142" s="66">
        <f t="shared" si="137"/>
        <v>2.6</v>
      </c>
      <c r="AN142" s="66">
        <f t="shared" si="138"/>
        <v>2.9</v>
      </c>
      <c r="AO142" s="66">
        <f t="shared" si="139"/>
        <v>2.9</v>
      </c>
      <c r="AP142" s="66">
        <f t="shared" si="140"/>
        <v>2.9</v>
      </c>
      <c r="AQ142" s="66">
        <f t="shared" si="141"/>
        <v>1.5</v>
      </c>
      <c r="AR142" s="66">
        <f t="shared" si="142"/>
        <v>2.2999999999999998</v>
      </c>
      <c r="AS142" s="66">
        <f t="shared" si="143"/>
        <v>2.2999999999999998</v>
      </c>
      <c r="AT142" s="66">
        <f t="shared" si="144"/>
        <v>4.7</v>
      </c>
      <c r="AU142" s="67">
        <f t="shared" si="145"/>
        <v>2.1</v>
      </c>
      <c r="AW142" s="29" t="s">
        <v>112</v>
      </c>
      <c r="AX142" s="34" t="s">
        <v>86</v>
      </c>
      <c r="AY142" s="66">
        <f t="shared" si="146"/>
        <v>5.6189999999999998</v>
      </c>
      <c r="AZ142" s="66">
        <f t="shared" si="120"/>
        <v>2.081</v>
      </c>
      <c r="BA142" s="66">
        <f t="shared" si="121"/>
        <v>1.87</v>
      </c>
      <c r="BB142" s="66">
        <f t="shared" si="122"/>
        <v>0.21099999999999999</v>
      </c>
      <c r="BC142" s="66">
        <f t="shared" si="123"/>
        <v>6.0999999999999999E-2</v>
      </c>
      <c r="BD142" s="66">
        <f t="shared" si="124"/>
        <v>3.4780000000000002</v>
      </c>
      <c r="BE142" s="66">
        <f t="shared" si="125"/>
        <v>2.9620000000000002</v>
      </c>
      <c r="BF142" s="66">
        <f t="shared" si="126"/>
        <v>-0.127</v>
      </c>
      <c r="BG142" s="67">
        <f t="shared" si="127"/>
        <v>0.64300000000000002</v>
      </c>
      <c r="BI142" s="29" t="s">
        <v>112</v>
      </c>
      <c r="BJ142" s="34" t="s">
        <v>86</v>
      </c>
      <c r="BK142" s="66">
        <f t="shared" si="147"/>
        <v>0.14599999999999999</v>
      </c>
      <c r="BL142" s="66">
        <f t="shared" si="148"/>
        <v>7.6999999999999999E-2</v>
      </c>
      <c r="BM142" s="66">
        <f t="shared" si="149"/>
        <v>8.1000000000000003E-2</v>
      </c>
      <c r="BN142" s="66">
        <f t="shared" si="150"/>
        <v>5.3999999999999999E-2</v>
      </c>
      <c r="BO142" s="66">
        <f t="shared" si="151"/>
        <v>0.02</v>
      </c>
      <c r="BP142" s="66">
        <f t="shared" si="152"/>
        <v>0.41</v>
      </c>
      <c r="BQ142" s="66">
        <f t="shared" si="153"/>
        <v>0.65700000000000003</v>
      </c>
      <c r="BR142" s="66">
        <f t="shared" si="154"/>
        <v>-0.76300000000000001</v>
      </c>
      <c r="BS142" s="67">
        <f t="shared" si="155"/>
        <v>0.16900000000000001</v>
      </c>
      <c r="BU142" s="29" t="s">
        <v>112</v>
      </c>
      <c r="BV142" s="34" t="s">
        <v>86</v>
      </c>
      <c r="BW142" s="48">
        <f t="shared" si="156"/>
        <v>74016</v>
      </c>
      <c r="BX142" s="48">
        <f t="shared" si="128"/>
        <v>56679</v>
      </c>
      <c r="BY142" s="48">
        <f t="shared" si="129"/>
        <v>48526</v>
      </c>
      <c r="BZ142" s="48">
        <f t="shared" si="130"/>
        <v>8153</v>
      </c>
      <c r="CA142" s="48">
        <f t="shared" si="131"/>
        <v>3367</v>
      </c>
      <c r="CB142" s="48">
        <f t="shared" si="132"/>
        <v>13970</v>
      </c>
      <c r="CC142" s="48">
        <f t="shared" si="133"/>
        <v>7590</v>
      </c>
      <c r="CD142" s="48">
        <f t="shared" si="134"/>
        <v>742</v>
      </c>
      <c r="CE142" s="49">
        <f t="shared" si="135"/>
        <v>5638</v>
      </c>
    </row>
    <row r="143" spans="1:83" ht="16.5" customHeight="1">
      <c r="A143" s="29" t="s">
        <v>113</v>
      </c>
      <c r="B143" s="34" t="s">
        <v>87</v>
      </c>
      <c r="C143" s="40">
        <v>2040</v>
      </c>
      <c r="D143" s="40">
        <v>1530</v>
      </c>
      <c r="E143" s="40">
        <v>1285</v>
      </c>
      <c r="F143" s="40">
        <v>245</v>
      </c>
      <c r="G143" s="40">
        <v>108</v>
      </c>
      <c r="H143" s="40">
        <v>402</v>
      </c>
      <c r="I143" s="40">
        <v>221</v>
      </c>
      <c r="J143" s="40">
        <v>35</v>
      </c>
      <c r="K143" s="41">
        <v>146</v>
      </c>
      <c r="M143" s="29" t="s">
        <v>113</v>
      </c>
      <c r="N143" s="34" t="s">
        <v>87</v>
      </c>
      <c r="O143" s="66">
        <f t="shared" si="103"/>
        <v>11.475</v>
      </c>
      <c r="P143" s="66">
        <f t="shared" si="104"/>
        <v>-3.3479999999999999</v>
      </c>
      <c r="Q143" s="66">
        <f t="shared" si="105"/>
        <v>-2.7250000000000001</v>
      </c>
      <c r="R143" s="66">
        <f t="shared" si="106"/>
        <v>-6.4889999999999999</v>
      </c>
      <c r="S143" s="66">
        <f t="shared" si="107"/>
        <v>-2.7029999999999998</v>
      </c>
      <c r="T143" s="66">
        <f t="shared" si="108"/>
        <v>195.58799999999999</v>
      </c>
      <c r="U143" s="66">
        <f t="shared" si="109"/>
        <v>18.817</v>
      </c>
      <c r="V143" s="66">
        <f t="shared" si="110"/>
        <v>118.919</v>
      </c>
      <c r="W143" s="67">
        <f t="shared" si="111"/>
        <v>8.1479999999999997</v>
      </c>
      <c r="Y143" s="29" t="s">
        <v>113</v>
      </c>
      <c r="Z143" s="34" t="s">
        <v>87</v>
      </c>
      <c r="AA143" s="66">
        <f t="shared" si="136"/>
        <v>100</v>
      </c>
      <c r="AB143" s="66">
        <f t="shared" si="112"/>
        <v>75</v>
      </c>
      <c r="AC143" s="66">
        <f t="shared" si="113"/>
        <v>63</v>
      </c>
      <c r="AD143" s="66">
        <f t="shared" si="114"/>
        <v>12</v>
      </c>
      <c r="AE143" s="66">
        <f t="shared" si="115"/>
        <v>5.3</v>
      </c>
      <c r="AF143" s="66">
        <f t="shared" si="116"/>
        <v>19.7</v>
      </c>
      <c r="AG143" s="66">
        <f t="shared" si="117"/>
        <v>10.8</v>
      </c>
      <c r="AH143" s="66">
        <f t="shared" si="118"/>
        <v>1.7</v>
      </c>
      <c r="AI143" s="67">
        <f t="shared" si="119"/>
        <v>7.2</v>
      </c>
      <c r="AK143" s="29" t="s">
        <v>113</v>
      </c>
      <c r="AL143" s="34" t="s">
        <v>87</v>
      </c>
      <c r="AM143" s="66">
        <f t="shared" si="137"/>
        <v>0.1</v>
      </c>
      <c r="AN143" s="66">
        <f t="shared" si="138"/>
        <v>0.1</v>
      </c>
      <c r="AO143" s="66">
        <f t="shared" si="139"/>
        <v>0.1</v>
      </c>
      <c r="AP143" s="66">
        <f t="shared" si="140"/>
        <v>0.1</v>
      </c>
      <c r="AQ143" s="66">
        <f t="shared" si="141"/>
        <v>0</v>
      </c>
      <c r="AR143" s="66">
        <f t="shared" si="142"/>
        <v>0.1</v>
      </c>
      <c r="AS143" s="66">
        <f t="shared" si="143"/>
        <v>0.1</v>
      </c>
      <c r="AT143" s="66">
        <f t="shared" si="144"/>
        <v>0.3</v>
      </c>
      <c r="AU143" s="67">
        <f t="shared" si="145"/>
        <v>0</v>
      </c>
      <c r="AW143" s="29" t="s">
        <v>113</v>
      </c>
      <c r="AX143" s="34" t="s">
        <v>87</v>
      </c>
      <c r="AY143" s="66">
        <f t="shared" si="146"/>
        <v>11.475</v>
      </c>
      <c r="AZ143" s="66">
        <f t="shared" si="120"/>
        <v>-2.8959999999999999</v>
      </c>
      <c r="BA143" s="66">
        <f t="shared" si="121"/>
        <v>-1.9670000000000001</v>
      </c>
      <c r="BB143" s="66">
        <f t="shared" si="122"/>
        <v>-0.92900000000000005</v>
      </c>
      <c r="BC143" s="66">
        <f t="shared" si="123"/>
        <v>-0.16400000000000001</v>
      </c>
      <c r="BD143" s="66">
        <f t="shared" si="124"/>
        <v>14.536</v>
      </c>
      <c r="BE143" s="66">
        <f t="shared" si="125"/>
        <v>1.913</v>
      </c>
      <c r="BF143" s="66">
        <f t="shared" si="126"/>
        <v>12.022</v>
      </c>
      <c r="BG143" s="67">
        <f t="shared" si="127"/>
        <v>0.60099999999999998</v>
      </c>
      <c r="BI143" s="29" t="s">
        <v>113</v>
      </c>
      <c r="BJ143" s="34" t="s">
        <v>87</v>
      </c>
      <c r="BK143" s="66">
        <f t="shared" si="147"/>
        <v>7.0000000000000001E-3</v>
      </c>
      <c r="BL143" s="66">
        <f t="shared" si="148"/>
        <v>-3.0000000000000001E-3</v>
      </c>
      <c r="BM143" s="66">
        <f t="shared" si="149"/>
        <v>-2E-3</v>
      </c>
      <c r="BN143" s="66">
        <f t="shared" si="150"/>
        <v>-6.0000000000000001E-3</v>
      </c>
      <c r="BO143" s="66">
        <f t="shared" si="151"/>
        <v>-1E-3</v>
      </c>
      <c r="BP143" s="66">
        <f t="shared" si="152"/>
        <v>4.2000000000000003E-2</v>
      </c>
      <c r="BQ143" s="66">
        <f t="shared" si="153"/>
        <v>0.01</v>
      </c>
      <c r="BR143" s="66">
        <f t="shared" si="154"/>
        <v>1.7849999999999999</v>
      </c>
      <c r="BS143" s="67">
        <f t="shared" si="155"/>
        <v>4.0000000000000001E-3</v>
      </c>
      <c r="BU143" s="29" t="s">
        <v>113</v>
      </c>
      <c r="BV143" s="34" t="s">
        <v>87</v>
      </c>
      <c r="BW143" s="48">
        <f t="shared" si="156"/>
        <v>1830</v>
      </c>
      <c r="BX143" s="48">
        <f t="shared" si="128"/>
        <v>1583</v>
      </c>
      <c r="BY143" s="48">
        <f t="shared" si="129"/>
        <v>1321</v>
      </c>
      <c r="BZ143" s="48">
        <f t="shared" si="130"/>
        <v>262</v>
      </c>
      <c r="CA143" s="48">
        <f t="shared" si="131"/>
        <v>111</v>
      </c>
      <c r="CB143" s="48">
        <f t="shared" si="132"/>
        <v>136</v>
      </c>
      <c r="CC143" s="48">
        <f t="shared" si="133"/>
        <v>186</v>
      </c>
      <c r="CD143" s="48">
        <f t="shared" si="134"/>
        <v>-185</v>
      </c>
      <c r="CE143" s="49">
        <f t="shared" si="135"/>
        <v>135</v>
      </c>
    </row>
    <row r="144" spans="1:83" ht="16.5" customHeight="1">
      <c r="A144" s="29" t="s">
        <v>114</v>
      </c>
      <c r="B144" s="34" t="s">
        <v>88</v>
      </c>
      <c r="C144" s="40">
        <v>2135</v>
      </c>
      <c r="D144" s="40">
        <v>1434</v>
      </c>
      <c r="E144" s="40">
        <v>1206</v>
      </c>
      <c r="F144" s="40">
        <v>228</v>
      </c>
      <c r="G144" s="40">
        <v>98</v>
      </c>
      <c r="H144" s="40">
        <v>603</v>
      </c>
      <c r="I144" s="40">
        <v>184</v>
      </c>
      <c r="J144" s="40">
        <v>68</v>
      </c>
      <c r="K144" s="41">
        <v>351</v>
      </c>
      <c r="M144" s="29" t="s">
        <v>114</v>
      </c>
      <c r="N144" s="34" t="s">
        <v>88</v>
      </c>
      <c r="O144" s="66">
        <f t="shared" si="103"/>
        <v>3.59</v>
      </c>
      <c r="P144" s="66">
        <f t="shared" si="104"/>
        <v>-0.20899999999999999</v>
      </c>
      <c r="Q144" s="66">
        <f t="shared" si="105"/>
        <v>0.58399999999999996</v>
      </c>
      <c r="R144" s="66">
        <f t="shared" si="106"/>
        <v>-4.202</v>
      </c>
      <c r="S144" s="66">
        <f t="shared" si="107"/>
        <v>5.3760000000000003</v>
      </c>
      <c r="T144" s="66">
        <f t="shared" si="108"/>
        <v>13.558999999999999</v>
      </c>
      <c r="U144" s="66">
        <f t="shared" si="109"/>
        <v>28.670999999999999</v>
      </c>
      <c r="V144" s="66">
        <f t="shared" si="110"/>
        <v>-22.727</v>
      </c>
      <c r="W144" s="67">
        <f t="shared" si="111"/>
        <v>17</v>
      </c>
      <c r="Y144" s="29" t="s">
        <v>114</v>
      </c>
      <c r="Z144" s="34" t="s">
        <v>88</v>
      </c>
      <c r="AA144" s="66">
        <f t="shared" si="136"/>
        <v>100</v>
      </c>
      <c r="AB144" s="66">
        <f t="shared" si="112"/>
        <v>67.2</v>
      </c>
      <c r="AC144" s="66">
        <f t="shared" si="113"/>
        <v>56.5</v>
      </c>
      <c r="AD144" s="66">
        <f t="shared" si="114"/>
        <v>10.7</v>
      </c>
      <c r="AE144" s="66">
        <f t="shared" si="115"/>
        <v>4.5999999999999996</v>
      </c>
      <c r="AF144" s="66">
        <f t="shared" si="116"/>
        <v>28.2</v>
      </c>
      <c r="AG144" s="66">
        <f t="shared" si="117"/>
        <v>8.6</v>
      </c>
      <c r="AH144" s="66">
        <f t="shared" si="118"/>
        <v>3.2</v>
      </c>
      <c r="AI144" s="67">
        <f t="shared" si="119"/>
        <v>16.399999999999999</v>
      </c>
      <c r="AK144" s="29" t="s">
        <v>114</v>
      </c>
      <c r="AL144" s="34" t="s">
        <v>88</v>
      </c>
      <c r="AM144" s="66">
        <f t="shared" si="137"/>
        <v>0.1</v>
      </c>
      <c r="AN144" s="66">
        <f t="shared" si="138"/>
        <v>0.1</v>
      </c>
      <c r="AO144" s="66">
        <f t="shared" si="139"/>
        <v>0.1</v>
      </c>
      <c r="AP144" s="66">
        <f t="shared" si="140"/>
        <v>0.1</v>
      </c>
      <c r="AQ144" s="66">
        <f t="shared" si="141"/>
        <v>0</v>
      </c>
      <c r="AR144" s="66">
        <f t="shared" si="142"/>
        <v>0.1</v>
      </c>
      <c r="AS144" s="66">
        <f t="shared" si="143"/>
        <v>0</v>
      </c>
      <c r="AT144" s="66">
        <f t="shared" si="144"/>
        <v>0.5</v>
      </c>
      <c r="AU144" s="67">
        <f t="shared" si="145"/>
        <v>0.1</v>
      </c>
      <c r="AW144" s="29" t="s">
        <v>114</v>
      </c>
      <c r="AX144" s="34" t="s">
        <v>88</v>
      </c>
      <c r="AY144" s="66">
        <f t="shared" si="146"/>
        <v>3.59</v>
      </c>
      <c r="AZ144" s="66">
        <f t="shared" si="120"/>
        <v>-0.14599999999999999</v>
      </c>
      <c r="BA144" s="66">
        <f t="shared" si="121"/>
        <v>0.34</v>
      </c>
      <c r="BB144" s="66">
        <f t="shared" si="122"/>
        <v>-0.48499999999999999</v>
      </c>
      <c r="BC144" s="66">
        <f t="shared" si="123"/>
        <v>0.24299999999999999</v>
      </c>
      <c r="BD144" s="66">
        <f t="shared" si="124"/>
        <v>3.4929999999999999</v>
      </c>
      <c r="BE144" s="66">
        <f t="shared" si="125"/>
        <v>1.9890000000000001</v>
      </c>
      <c r="BF144" s="66">
        <f t="shared" si="126"/>
        <v>-0.97</v>
      </c>
      <c r="BG144" s="67">
        <f t="shared" si="127"/>
        <v>2.4750000000000001</v>
      </c>
      <c r="BI144" s="29" t="s">
        <v>114</v>
      </c>
      <c r="BJ144" s="34" t="s">
        <v>88</v>
      </c>
      <c r="BK144" s="66">
        <f t="shared" si="147"/>
        <v>3.0000000000000001E-3</v>
      </c>
      <c r="BL144" s="66">
        <f t="shared" si="148"/>
        <v>0</v>
      </c>
      <c r="BM144" s="66">
        <f t="shared" si="149"/>
        <v>0</v>
      </c>
      <c r="BN144" s="66">
        <f t="shared" si="150"/>
        <v>-3.0000000000000001E-3</v>
      </c>
      <c r="BO144" s="66">
        <f t="shared" si="151"/>
        <v>2E-3</v>
      </c>
      <c r="BP144" s="66">
        <f t="shared" si="152"/>
        <v>1.0999999999999999E-2</v>
      </c>
      <c r="BQ144" s="66">
        <f t="shared" si="153"/>
        <v>1.2E-2</v>
      </c>
      <c r="BR144" s="66">
        <f t="shared" si="154"/>
        <v>-0.16200000000000001</v>
      </c>
      <c r="BS144" s="67">
        <f t="shared" si="155"/>
        <v>1.7999999999999999E-2</v>
      </c>
      <c r="BU144" s="29" t="s">
        <v>114</v>
      </c>
      <c r="BV144" s="34" t="s">
        <v>88</v>
      </c>
      <c r="BW144" s="48">
        <f t="shared" si="156"/>
        <v>2061</v>
      </c>
      <c r="BX144" s="48">
        <f t="shared" si="128"/>
        <v>1437</v>
      </c>
      <c r="BY144" s="48">
        <f t="shared" si="129"/>
        <v>1199</v>
      </c>
      <c r="BZ144" s="48">
        <f t="shared" si="130"/>
        <v>238</v>
      </c>
      <c r="CA144" s="48">
        <f t="shared" si="131"/>
        <v>93</v>
      </c>
      <c r="CB144" s="48">
        <f t="shared" si="132"/>
        <v>531</v>
      </c>
      <c r="CC144" s="48">
        <f t="shared" si="133"/>
        <v>143</v>
      </c>
      <c r="CD144" s="48">
        <f t="shared" si="134"/>
        <v>88</v>
      </c>
      <c r="CE144" s="49">
        <f t="shared" si="135"/>
        <v>300</v>
      </c>
    </row>
    <row r="145" spans="1:83" ht="16.5" customHeight="1">
      <c r="A145" s="29" t="s">
        <v>115</v>
      </c>
      <c r="B145" s="34" t="s">
        <v>89</v>
      </c>
      <c r="C145" s="40">
        <v>1611</v>
      </c>
      <c r="D145" s="40">
        <v>1223</v>
      </c>
      <c r="E145" s="40">
        <v>1029</v>
      </c>
      <c r="F145" s="40">
        <v>194</v>
      </c>
      <c r="G145" s="40">
        <v>77</v>
      </c>
      <c r="H145" s="40">
        <v>311</v>
      </c>
      <c r="I145" s="40">
        <v>162</v>
      </c>
      <c r="J145" s="40">
        <v>-15</v>
      </c>
      <c r="K145" s="41">
        <v>164</v>
      </c>
      <c r="M145" s="29" t="s">
        <v>115</v>
      </c>
      <c r="N145" s="34" t="s">
        <v>89</v>
      </c>
      <c r="O145" s="66">
        <f t="shared" si="103"/>
        <v>-1.044</v>
      </c>
      <c r="P145" s="66">
        <f t="shared" si="104"/>
        <v>-1.53</v>
      </c>
      <c r="Q145" s="66">
        <f t="shared" si="105"/>
        <v>-1.5309999999999999</v>
      </c>
      <c r="R145" s="66">
        <f t="shared" si="106"/>
        <v>-1.5229999999999999</v>
      </c>
      <c r="S145" s="66">
        <f t="shared" si="107"/>
        <v>1.3160000000000001</v>
      </c>
      <c r="T145" s="66">
        <f t="shared" si="108"/>
        <v>0.32300000000000001</v>
      </c>
      <c r="U145" s="66">
        <f t="shared" si="109"/>
        <v>1.887</v>
      </c>
      <c r="V145" s="66">
        <f t="shared" si="110"/>
        <v>0</v>
      </c>
      <c r="W145" s="67">
        <f t="shared" si="111"/>
        <v>-1.2050000000000001</v>
      </c>
      <c r="Y145" s="29" t="s">
        <v>115</v>
      </c>
      <c r="Z145" s="34" t="s">
        <v>89</v>
      </c>
      <c r="AA145" s="66">
        <f t="shared" si="136"/>
        <v>100</v>
      </c>
      <c r="AB145" s="66">
        <f t="shared" si="112"/>
        <v>75.900000000000006</v>
      </c>
      <c r="AC145" s="66">
        <f t="shared" si="113"/>
        <v>63.9</v>
      </c>
      <c r="AD145" s="66">
        <f t="shared" si="114"/>
        <v>12</v>
      </c>
      <c r="AE145" s="66">
        <f t="shared" si="115"/>
        <v>4.8</v>
      </c>
      <c r="AF145" s="66">
        <f t="shared" si="116"/>
        <v>19.3</v>
      </c>
      <c r="AG145" s="66">
        <f t="shared" si="117"/>
        <v>10.1</v>
      </c>
      <c r="AH145" s="66">
        <f t="shared" si="118"/>
        <v>-0.9</v>
      </c>
      <c r="AI145" s="67">
        <f t="shared" si="119"/>
        <v>10.199999999999999</v>
      </c>
      <c r="AK145" s="29" t="s">
        <v>115</v>
      </c>
      <c r="AL145" s="34" t="s">
        <v>89</v>
      </c>
      <c r="AM145" s="66">
        <f t="shared" si="137"/>
        <v>0.1</v>
      </c>
      <c r="AN145" s="66">
        <f t="shared" si="138"/>
        <v>0.1</v>
      </c>
      <c r="AO145" s="66">
        <f t="shared" si="139"/>
        <v>0.1</v>
      </c>
      <c r="AP145" s="66">
        <f t="shared" si="140"/>
        <v>0.1</v>
      </c>
      <c r="AQ145" s="66">
        <f t="shared" si="141"/>
        <v>0</v>
      </c>
      <c r="AR145" s="66">
        <f t="shared" si="142"/>
        <v>0</v>
      </c>
      <c r="AS145" s="66">
        <f t="shared" si="143"/>
        <v>0</v>
      </c>
      <c r="AT145" s="66">
        <f t="shared" si="144"/>
        <v>-0.1</v>
      </c>
      <c r="AU145" s="67">
        <f t="shared" si="145"/>
        <v>0.1</v>
      </c>
      <c r="AW145" s="29" t="s">
        <v>115</v>
      </c>
      <c r="AX145" s="34" t="s">
        <v>89</v>
      </c>
      <c r="AY145" s="66">
        <f t="shared" si="146"/>
        <v>-1.044</v>
      </c>
      <c r="AZ145" s="66">
        <f t="shared" si="120"/>
        <v>-1.167</v>
      </c>
      <c r="BA145" s="66">
        <f t="shared" si="121"/>
        <v>-0.98299999999999998</v>
      </c>
      <c r="BB145" s="66">
        <f t="shared" si="122"/>
        <v>-0.184</v>
      </c>
      <c r="BC145" s="66">
        <f t="shared" si="123"/>
        <v>6.0999999999999999E-2</v>
      </c>
      <c r="BD145" s="66">
        <f t="shared" si="124"/>
        <v>6.0999999999999999E-2</v>
      </c>
      <c r="BE145" s="66">
        <f t="shared" si="125"/>
        <v>0.184</v>
      </c>
      <c r="BF145" s="66">
        <f t="shared" si="126"/>
        <v>0</v>
      </c>
      <c r="BG145" s="67">
        <f t="shared" si="127"/>
        <v>-0.123</v>
      </c>
      <c r="BI145" s="29" t="s">
        <v>115</v>
      </c>
      <c r="BJ145" s="34" t="s">
        <v>89</v>
      </c>
      <c r="BK145" s="66">
        <f t="shared" si="147"/>
        <v>-1E-3</v>
      </c>
      <c r="BL145" s="66">
        <f t="shared" si="148"/>
        <v>-1E-3</v>
      </c>
      <c r="BM145" s="66">
        <f t="shared" si="149"/>
        <v>-1E-3</v>
      </c>
      <c r="BN145" s="66">
        <f t="shared" si="150"/>
        <v>-1E-3</v>
      </c>
      <c r="BO145" s="66">
        <f t="shared" si="151"/>
        <v>0</v>
      </c>
      <c r="BP145" s="66">
        <f t="shared" si="152"/>
        <v>0</v>
      </c>
      <c r="BQ145" s="66">
        <f t="shared" si="153"/>
        <v>1E-3</v>
      </c>
      <c r="BR145" s="66">
        <f t="shared" si="154"/>
        <v>0</v>
      </c>
      <c r="BS145" s="67">
        <f t="shared" si="155"/>
        <v>-1E-3</v>
      </c>
      <c r="BU145" s="29" t="s">
        <v>115</v>
      </c>
      <c r="BV145" s="34" t="s">
        <v>89</v>
      </c>
      <c r="BW145" s="48">
        <f t="shared" si="156"/>
        <v>1628</v>
      </c>
      <c r="BX145" s="48">
        <f t="shared" si="128"/>
        <v>1242</v>
      </c>
      <c r="BY145" s="48">
        <f t="shared" si="129"/>
        <v>1045</v>
      </c>
      <c r="BZ145" s="48">
        <f t="shared" si="130"/>
        <v>197</v>
      </c>
      <c r="CA145" s="48">
        <f t="shared" si="131"/>
        <v>76</v>
      </c>
      <c r="CB145" s="48">
        <f t="shared" si="132"/>
        <v>310</v>
      </c>
      <c r="CC145" s="48">
        <f t="shared" si="133"/>
        <v>159</v>
      </c>
      <c r="CD145" s="48">
        <f t="shared" si="134"/>
        <v>-15</v>
      </c>
      <c r="CE145" s="49">
        <f t="shared" si="135"/>
        <v>166</v>
      </c>
    </row>
    <row r="146" spans="1:83" ht="16.5" customHeight="1">
      <c r="A146" s="29" t="s">
        <v>116</v>
      </c>
      <c r="B146" s="34" t="s">
        <v>90</v>
      </c>
      <c r="C146" s="40">
        <v>1170</v>
      </c>
      <c r="D146" s="40">
        <v>875</v>
      </c>
      <c r="E146" s="40">
        <v>744</v>
      </c>
      <c r="F146" s="40">
        <v>131</v>
      </c>
      <c r="G146" s="40">
        <v>58</v>
      </c>
      <c r="H146" s="40">
        <v>237</v>
      </c>
      <c r="I146" s="40">
        <v>139</v>
      </c>
      <c r="J146" s="40">
        <v>26</v>
      </c>
      <c r="K146" s="41">
        <v>72</v>
      </c>
      <c r="M146" s="29" t="s">
        <v>116</v>
      </c>
      <c r="N146" s="34" t="s">
        <v>90</v>
      </c>
      <c r="O146" s="66">
        <f t="shared" si="103"/>
        <v>-4.8780000000000001</v>
      </c>
      <c r="P146" s="66">
        <f t="shared" si="104"/>
        <v>-7.5049999999999999</v>
      </c>
      <c r="Q146" s="66">
        <f t="shared" si="105"/>
        <v>-6.8840000000000003</v>
      </c>
      <c r="R146" s="66">
        <f t="shared" si="106"/>
        <v>-10.884</v>
      </c>
      <c r="S146" s="66">
        <f t="shared" si="107"/>
        <v>-9.375</v>
      </c>
      <c r="T146" s="66">
        <f t="shared" si="108"/>
        <v>7.7270000000000003</v>
      </c>
      <c r="U146" s="66">
        <f t="shared" si="109"/>
        <v>16.806999999999999</v>
      </c>
      <c r="V146" s="66">
        <f t="shared" si="110"/>
        <v>18.181999999999999</v>
      </c>
      <c r="W146" s="67">
        <f t="shared" si="111"/>
        <v>-8.8610000000000007</v>
      </c>
      <c r="Y146" s="29" t="s">
        <v>116</v>
      </c>
      <c r="Z146" s="34" t="s">
        <v>90</v>
      </c>
      <c r="AA146" s="66">
        <f t="shared" si="136"/>
        <v>100</v>
      </c>
      <c r="AB146" s="66">
        <f t="shared" si="112"/>
        <v>74.8</v>
      </c>
      <c r="AC146" s="66">
        <f t="shared" si="113"/>
        <v>63.6</v>
      </c>
      <c r="AD146" s="66">
        <f t="shared" si="114"/>
        <v>11.2</v>
      </c>
      <c r="AE146" s="66">
        <f t="shared" si="115"/>
        <v>5</v>
      </c>
      <c r="AF146" s="66">
        <f t="shared" si="116"/>
        <v>20.3</v>
      </c>
      <c r="AG146" s="66">
        <f t="shared" si="117"/>
        <v>11.9</v>
      </c>
      <c r="AH146" s="66">
        <f t="shared" si="118"/>
        <v>2.2000000000000002</v>
      </c>
      <c r="AI146" s="67">
        <f t="shared" si="119"/>
        <v>6.2</v>
      </c>
      <c r="AK146" s="29" t="s">
        <v>116</v>
      </c>
      <c r="AL146" s="34" t="s">
        <v>90</v>
      </c>
      <c r="AM146" s="66">
        <f t="shared" si="137"/>
        <v>0</v>
      </c>
      <c r="AN146" s="66">
        <f t="shared" si="138"/>
        <v>0</v>
      </c>
      <c r="AO146" s="66">
        <f t="shared" si="139"/>
        <v>0</v>
      </c>
      <c r="AP146" s="66">
        <f t="shared" si="140"/>
        <v>0</v>
      </c>
      <c r="AQ146" s="66">
        <f t="shared" si="141"/>
        <v>0</v>
      </c>
      <c r="AR146" s="66">
        <f t="shared" si="142"/>
        <v>0</v>
      </c>
      <c r="AS146" s="66">
        <f t="shared" si="143"/>
        <v>0</v>
      </c>
      <c r="AT146" s="66">
        <f t="shared" si="144"/>
        <v>0.2</v>
      </c>
      <c r="AU146" s="67">
        <f t="shared" si="145"/>
        <v>0</v>
      </c>
      <c r="AW146" s="29" t="s">
        <v>116</v>
      </c>
      <c r="AX146" s="34" t="s">
        <v>90</v>
      </c>
      <c r="AY146" s="66">
        <f t="shared" si="146"/>
        <v>-4.8780000000000001</v>
      </c>
      <c r="AZ146" s="66">
        <f t="shared" si="120"/>
        <v>-5.7720000000000002</v>
      </c>
      <c r="BA146" s="66">
        <f t="shared" si="121"/>
        <v>-4.4720000000000004</v>
      </c>
      <c r="BB146" s="66">
        <f t="shared" si="122"/>
        <v>-1.3009999999999999</v>
      </c>
      <c r="BC146" s="66">
        <f t="shared" si="123"/>
        <v>-0.48799999999999999</v>
      </c>
      <c r="BD146" s="66">
        <f t="shared" si="124"/>
        <v>1.3819999999999999</v>
      </c>
      <c r="BE146" s="66">
        <f t="shared" si="125"/>
        <v>1.6259999999999999</v>
      </c>
      <c r="BF146" s="66">
        <f t="shared" si="126"/>
        <v>0.32500000000000001</v>
      </c>
      <c r="BG146" s="67">
        <f t="shared" si="127"/>
        <v>-0.56899999999999995</v>
      </c>
      <c r="BI146" s="29" t="s">
        <v>116</v>
      </c>
      <c r="BJ146" s="34" t="s">
        <v>90</v>
      </c>
      <c r="BK146" s="66">
        <f t="shared" si="147"/>
        <v>-2E-3</v>
      </c>
      <c r="BL146" s="66">
        <f t="shared" si="148"/>
        <v>-4.0000000000000001E-3</v>
      </c>
      <c r="BM146" s="66">
        <f t="shared" si="149"/>
        <v>-3.0000000000000001E-3</v>
      </c>
      <c r="BN146" s="66">
        <f t="shared" si="150"/>
        <v>-6.0000000000000001E-3</v>
      </c>
      <c r="BO146" s="66">
        <f t="shared" si="151"/>
        <v>-3.0000000000000001E-3</v>
      </c>
      <c r="BP146" s="66">
        <f t="shared" si="152"/>
        <v>3.0000000000000001E-3</v>
      </c>
      <c r="BQ146" s="66">
        <f t="shared" si="153"/>
        <v>6.0000000000000001E-3</v>
      </c>
      <c r="BR146" s="66">
        <f t="shared" si="154"/>
        <v>3.2000000000000001E-2</v>
      </c>
      <c r="BS146" s="67">
        <f t="shared" si="155"/>
        <v>-2E-3</v>
      </c>
      <c r="BU146" s="29" t="s">
        <v>116</v>
      </c>
      <c r="BV146" s="34" t="s">
        <v>90</v>
      </c>
      <c r="BW146" s="48">
        <f t="shared" si="156"/>
        <v>1230</v>
      </c>
      <c r="BX146" s="48">
        <f t="shared" si="128"/>
        <v>946</v>
      </c>
      <c r="BY146" s="48">
        <f t="shared" si="129"/>
        <v>799</v>
      </c>
      <c r="BZ146" s="48">
        <f t="shared" si="130"/>
        <v>147</v>
      </c>
      <c r="CA146" s="48">
        <f t="shared" si="131"/>
        <v>64</v>
      </c>
      <c r="CB146" s="48">
        <f t="shared" si="132"/>
        <v>220</v>
      </c>
      <c r="CC146" s="48">
        <f t="shared" si="133"/>
        <v>119</v>
      </c>
      <c r="CD146" s="48">
        <f t="shared" si="134"/>
        <v>22</v>
      </c>
      <c r="CE146" s="49">
        <f t="shared" si="135"/>
        <v>79</v>
      </c>
    </row>
    <row r="147" spans="1:83" ht="16.5" customHeight="1">
      <c r="A147" s="29" t="s">
        <v>117</v>
      </c>
      <c r="B147" s="34" t="s">
        <v>91</v>
      </c>
      <c r="C147" s="40">
        <v>4230</v>
      </c>
      <c r="D147" s="40">
        <v>3183</v>
      </c>
      <c r="E147" s="40">
        <v>2724</v>
      </c>
      <c r="F147" s="40">
        <v>459</v>
      </c>
      <c r="G147" s="40">
        <v>190</v>
      </c>
      <c r="H147" s="40">
        <v>857</v>
      </c>
      <c r="I147" s="40">
        <v>482</v>
      </c>
      <c r="J147" s="40">
        <v>39</v>
      </c>
      <c r="K147" s="41">
        <v>336</v>
      </c>
      <c r="M147" s="29" t="s">
        <v>117</v>
      </c>
      <c r="N147" s="34" t="s">
        <v>91</v>
      </c>
      <c r="O147" s="66">
        <f t="shared" si="103"/>
        <v>2.4460000000000002</v>
      </c>
      <c r="P147" s="66">
        <f t="shared" si="104"/>
        <v>2.3140000000000001</v>
      </c>
      <c r="Q147" s="66">
        <f t="shared" si="105"/>
        <v>2.3679999999999999</v>
      </c>
      <c r="R147" s="66">
        <f t="shared" si="106"/>
        <v>2</v>
      </c>
      <c r="S147" s="66">
        <f t="shared" si="107"/>
        <v>-1.042</v>
      </c>
      <c r="T147" s="66">
        <f t="shared" si="108"/>
        <v>3.7530000000000001</v>
      </c>
      <c r="U147" s="66">
        <f t="shared" si="109"/>
        <v>23.59</v>
      </c>
      <c r="V147" s="66">
        <f t="shared" si="110"/>
        <v>77.272999999999996</v>
      </c>
      <c r="W147" s="67">
        <f t="shared" si="111"/>
        <v>-18.841000000000001</v>
      </c>
      <c r="Y147" s="29" t="s">
        <v>117</v>
      </c>
      <c r="Z147" s="34" t="s">
        <v>91</v>
      </c>
      <c r="AA147" s="66">
        <f t="shared" si="136"/>
        <v>100</v>
      </c>
      <c r="AB147" s="66">
        <f t="shared" si="112"/>
        <v>75.2</v>
      </c>
      <c r="AC147" s="66">
        <f t="shared" si="113"/>
        <v>64.400000000000006</v>
      </c>
      <c r="AD147" s="66">
        <f t="shared" si="114"/>
        <v>10.9</v>
      </c>
      <c r="AE147" s="66">
        <f t="shared" si="115"/>
        <v>4.5</v>
      </c>
      <c r="AF147" s="66">
        <f t="shared" si="116"/>
        <v>20.3</v>
      </c>
      <c r="AG147" s="66">
        <f t="shared" si="117"/>
        <v>11.4</v>
      </c>
      <c r="AH147" s="66">
        <f t="shared" si="118"/>
        <v>0.9</v>
      </c>
      <c r="AI147" s="67">
        <f t="shared" si="119"/>
        <v>7.9</v>
      </c>
      <c r="AK147" s="29" t="s">
        <v>117</v>
      </c>
      <c r="AL147" s="34" t="s">
        <v>91</v>
      </c>
      <c r="AM147" s="66">
        <f t="shared" si="137"/>
        <v>0.1</v>
      </c>
      <c r="AN147" s="66">
        <f t="shared" si="138"/>
        <v>0.2</v>
      </c>
      <c r="AO147" s="66">
        <f t="shared" si="139"/>
        <v>0.2</v>
      </c>
      <c r="AP147" s="66">
        <f t="shared" si="140"/>
        <v>0.2</v>
      </c>
      <c r="AQ147" s="66">
        <f t="shared" si="141"/>
        <v>0.1</v>
      </c>
      <c r="AR147" s="66">
        <f t="shared" si="142"/>
        <v>0.1</v>
      </c>
      <c r="AS147" s="66">
        <f t="shared" si="143"/>
        <v>0.1</v>
      </c>
      <c r="AT147" s="66">
        <f t="shared" si="144"/>
        <v>0.3</v>
      </c>
      <c r="AU147" s="67">
        <f t="shared" si="145"/>
        <v>0.1</v>
      </c>
      <c r="AW147" s="29" t="s">
        <v>117</v>
      </c>
      <c r="AX147" s="34" t="s">
        <v>91</v>
      </c>
      <c r="AY147" s="66">
        <f t="shared" si="146"/>
        <v>2.4460000000000002</v>
      </c>
      <c r="AZ147" s="66">
        <f t="shared" si="120"/>
        <v>1.744</v>
      </c>
      <c r="BA147" s="66">
        <f t="shared" si="121"/>
        <v>1.526</v>
      </c>
      <c r="BB147" s="66">
        <f t="shared" si="122"/>
        <v>0.218</v>
      </c>
      <c r="BC147" s="66">
        <f t="shared" si="123"/>
        <v>-4.8000000000000001E-2</v>
      </c>
      <c r="BD147" s="66">
        <f t="shared" si="124"/>
        <v>0.751</v>
      </c>
      <c r="BE147" s="66">
        <f t="shared" si="125"/>
        <v>2.2280000000000002</v>
      </c>
      <c r="BF147" s="66">
        <f t="shared" si="126"/>
        <v>0.41199999999999998</v>
      </c>
      <c r="BG147" s="67">
        <f t="shared" si="127"/>
        <v>-1.889</v>
      </c>
      <c r="BI147" s="29" t="s">
        <v>117</v>
      </c>
      <c r="BJ147" s="34" t="s">
        <v>91</v>
      </c>
      <c r="BK147" s="66">
        <f t="shared" si="147"/>
        <v>4.0000000000000001E-3</v>
      </c>
      <c r="BL147" s="66">
        <f t="shared" si="148"/>
        <v>4.0000000000000001E-3</v>
      </c>
      <c r="BM147" s="66">
        <f t="shared" si="149"/>
        <v>4.0000000000000001E-3</v>
      </c>
      <c r="BN147" s="66">
        <f t="shared" si="150"/>
        <v>3.0000000000000001E-3</v>
      </c>
      <c r="BO147" s="66">
        <f t="shared" si="151"/>
        <v>-1E-3</v>
      </c>
      <c r="BP147" s="66">
        <f t="shared" si="152"/>
        <v>5.0000000000000001E-3</v>
      </c>
      <c r="BQ147" s="66">
        <f t="shared" si="153"/>
        <v>2.8000000000000001E-2</v>
      </c>
      <c r="BR147" s="66">
        <f t="shared" si="154"/>
        <v>0.13800000000000001</v>
      </c>
      <c r="BS147" s="67">
        <f t="shared" si="155"/>
        <v>-2.8000000000000001E-2</v>
      </c>
      <c r="BU147" s="29" t="s">
        <v>117</v>
      </c>
      <c r="BV147" s="34" t="s">
        <v>91</v>
      </c>
      <c r="BW147" s="48">
        <f t="shared" si="156"/>
        <v>4129</v>
      </c>
      <c r="BX147" s="48">
        <f t="shared" si="128"/>
        <v>3111</v>
      </c>
      <c r="BY147" s="48">
        <f t="shared" si="129"/>
        <v>2661</v>
      </c>
      <c r="BZ147" s="48">
        <f t="shared" si="130"/>
        <v>450</v>
      </c>
      <c r="CA147" s="48">
        <f t="shared" si="131"/>
        <v>192</v>
      </c>
      <c r="CB147" s="48">
        <f t="shared" si="132"/>
        <v>826</v>
      </c>
      <c r="CC147" s="48">
        <f t="shared" si="133"/>
        <v>390</v>
      </c>
      <c r="CD147" s="48">
        <f t="shared" si="134"/>
        <v>22</v>
      </c>
      <c r="CE147" s="49">
        <f t="shared" si="135"/>
        <v>414</v>
      </c>
    </row>
    <row r="148" spans="1:83" ht="16.5" customHeight="1">
      <c r="A148" s="29" t="s">
        <v>118</v>
      </c>
      <c r="B148" s="34" t="s">
        <v>92</v>
      </c>
      <c r="C148" s="40">
        <v>2978</v>
      </c>
      <c r="D148" s="40">
        <v>2028</v>
      </c>
      <c r="E148" s="40">
        <v>1739</v>
      </c>
      <c r="F148" s="40">
        <v>289</v>
      </c>
      <c r="G148" s="40">
        <v>128</v>
      </c>
      <c r="H148" s="40">
        <v>822</v>
      </c>
      <c r="I148" s="40">
        <v>635</v>
      </c>
      <c r="J148" s="40">
        <v>24</v>
      </c>
      <c r="K148" s="41">
        <v>163</v>
      </c>
      <c r="M148" s="29" t="s">
        <v>118</v>
      </c>
      <c r="N148" s="34" t="s">
        <v>92</v>
      </c>
      <c r="O148" s="66">
        <f t="shared" si="103"/>
        <v>3.2949999999999999</v>
      </c>
      <c r="P148" s="66">
        <f t="shared" si="104"/>
        <v>0.84499999999999997</v>
      </c>
      <c r="Q148" s="66">
        <f t="shared" si="105"/>
        <v>0.87</v>
      </c>
      <c r="R148" s="66">
        <f t="shared" si="106"/>
        <v>0.69699999999999995</v>
      </c>
      <c r="S148" s="66">
        <f t="shared" si="107"/>
        <v>0</v>
      </c>
      <c r="T148" s="66">
        <f t="shared" si="108"/>
        <v>10.484</v>
      </c>
      <c r="U148" s="66">
        <f t="shared" si="109"/>
        <v>27</v>
      </c>
      <c r="V148" s="66">
        <f t="shared" si="110"/>
        <v>-46.667000000000002</v>
      </c>
      <c r="W148" s="67">
        <f t="shared" si="111"/>
        <v>-18.09</v>
      </c>
      <c r="Y148" s="29" t="s">
        <v>118</v>
      </c>
      <c r="Z148" s="34" t="s">
        <v>92</v>
      </c>
      <c r="AA148" s="66">
        <f t="shared" si="136"/>
        <v>100</v>
      </c>
      <c r="AB148" s="66">
        <f t="shared" si="112"/>
        <v>68.099999999999994</v>
      </c>
      <c r="AC148" s="66">
        <f t="shared" si="113"/>
        <v>58.4</v>
      </c>
      <c r="AD148" s="66">
        <f t="shared" si="114"/>
        <v>9.6999999999999993</v>
      </c>
      <c r="AE148" s="66">
        <f t="shared" si="115"/>
        <v>4.3</v>
      </c>
      <c r="AF148" s="66">
        <f t="shared" si="116"/>
        <v>27.6</v>
      </c>
      <c r="AG148" s="66">
        <f t="shared" si="117"/>
        <v>21.3</v>
      </c>
      <c r="AH148" s="66">
        <f t="shared" si="118"/>
        <v>0.8</v>
      </c>
      <c r="AI148" s="67">
        <f t="shared" si="119"/>
        <v>5.5</v>
      </c>
      <c r="AK148" s="29" t="s">
        <v>118</v>
      </c>
      <c r="AL148" s="34" t="s">
        <v>92</v>
      </c>
      <c r="AM148" s="66">
        <f t="shared" si="137"/>
        <v>0.1</v>
      </c>
      <c r="AN148" s="66">
        <f t="shared" si="138"/>
        <v>0.1</v>
      </c>
      <c r="AO148" s="66">
        <f t="shared" si="139"/>
        <v>0.1</v>
      </c>
      <c r="AP148" s="66">
        <f t="shared" si="140"/>
        <v>0.1</v>
      </c>
      <c r="AQ148" s="66">
        <f t="shared" si="141"/>
        <v>0.1</v>
      </c>
      <c r="AR148" s="66">
        <f t="shared" si="142"/>
        <v>0.1</v>
      </c>
      <c r="AS148" s="66">
        <f t="shared" si="143"/>
        <v>0.1</v>
      </c>
      <c r="AT148" s="66">
        <f t="shared" si="144"/>
        <v>0.2</v>
      </c>
      <c r="AU148" s="67">
        <f t="shared" si="145"/>
        <v>0.1</v>
      </c>
      <c r="AW148" s="29" t="s">
        <v>118</v>
      </c>
      <c r="AX148" s="34" t="s">
        <v>92</v>
      </c>
      <c r="AY148" s="66">
        <f t="shared" si="146"/>
        <v>3.2949999999999999</v>
      </c>
      <c r="AZ148" s="66">
        <f t="shared" si="120"/>
        <v>0.59</v>
      </c>
      <c r="BA148" s="66">
        <f t="shared" si="121"/>
        <v>0.52</v>
      </c>
      <c r="BB148" s="66">
        <f t="shared" si="122"/>
        <v>6.9000000000000006E-2</v>
      </c>
      <c r="BC148" s="66">
        <f t="shared" si="123"/>
        <v>0</v>
      </c>
      <c r="BD148" s="66">
        <f t="shared" si="124"/>
        <v>2.706</v>
      </c>
      <c r="BE148" s="66">
        <f t="shared" si="125"/>
        <v>4.6829999999999998</v>
      </c>
      <c r="BF148" s="66">
        <f t="shared" si="126"/>
        <v>-0.72799999999999998</v>
      </c>
      <c r="BG148" s="67">
        <f t="shared" si="127"/>
        <v>-1.2490000000000001</v>
      </c>
      <c r="BI148" s="29" t="s">
        <v>118</v>
      </c>
      <c r="BJ148" s="34" t="s">
        <v>92</v>
      </c>
      <c r="BK148" s="66">
        <f t="shared" si="147"/>
        <v>3.0000000000000001E-3</v>
      </c>
      <c r="BL148" s="66">
        <f t="shared" si="148"/>
        <v>1E-3</v>
      </c>
      <c r="BM148" s="66">
        <f t="shared" si="149"/>
        <v>1E-3</v>
      </c>
      <c r="BN148" s="66">
        <f t="shared" si="150"/>
        <v>1E-3</v>
      </c>
      <c r="BO148" s="66">
        <f t="shared" si="151"/>
        <v>0</v>
      </c>
      <c r="BP148" s="66">
        <f t="shared" si="152"/>
        <v>1.2E-2</v>
      </c>
      <c r="BQ148" s="66">
        <f t="shared" si="153"/>
        <v>0.04</v>
      </c>
      <c r="BR148" s="66">
        <f t="shared" si="154"/>
        <v>-0.17</v>
      </c>
      <c r="BS148" s="67">
        <f t="shared" si="155"/>
        <v>-1.2999999999999999E-2</v>
      </c>
      <c r="BU148" s="29" t="s">
        <v>118</v>
      </c>
      <c r="BV148" s="34" t="s">
        <v>92</v>
      </c>
      <c r="BW148" s="48">
        <f t="shared" si="156"/>
        <v>2883</v>
      </c>
      <c r="BX148" s="48">
        <f t="shared" si="128"/>
        <v>2011</v>
      </c>
      <c r="BY148" s="48">
        <f t="shared" si="129"/>
        <v>1724</v>
      </c>
      <c r="BZ148" s="48">
        <f t="shared" si="130"/>
        <v>287</v>
      </c>
      <c r="CA148" s="48">
        <f t="shared" si="131"/>
        <v>128</v>
      </c>
      <c r="CB148" s="48">
        <f t="shared" si="132"/>
        <v>744</v>
      </c>
      <c r="CC148" s="48">
        <f t="shared" si="133"/>
        <v>500</v>
      </c>
      <c r="CD148" s="48">
        <f t="shared" si="134"/>
        <v>45</v>
      </c>
      <c r="CE148" s="49">
        <f t="shared" si="135"/>
        <v>199</v>
      </c>
    </row>
    <row r="149" spans="1:83" ht="16.5" customHeight="1">
      <c r="A149" s="29" t="s">
        <v>119</v>
      </c>
      <c r="B149" s="34" t="s">
        <v>93</v>
      </c>
      <c r="C149" s="40">
        <v>2411</v>
      </c>
      <c r="D149" s="40">
        <v>1850</v>
      </c>
      <c r="E149" s="40">
        <v>1569</v>
      </c>
      <c r="F149" s="40">
        <v>281</v>
      </c>
      <c r="G149" s="40">
        <v>122</v>
      </c>
      <c r="H149" s="40">
        <v>439</v>
      </c>
      <c r="I149" s="40">
        <v>203</v>
      </c>
      <c r="J149" s="40">
        <v>30</v>
      </c>
      <c r="K149" s="41">
        <v>206</v>
      </c>
      <c r="M149" s="29" t="s">
        <v>119</v>
      </c>
      <c r="N149" s="34" t="s">
        <v>93</v>
      </c>
      <c r="O149" s="66">
        <f t="shared" si="103"/>
        <v>1.73</v>
      </c>
      <c r="P149" s="66">
        <f t="shared" si="104"/>
        <v>1.9850000000000001</v>
      </c>
      <c r="Q149" s="66">
        <f t="shared" si="105"/>
        <v>2.4820000000000002</v>
      </c>
      <c r="R149" s="66">
        <f t="shared" si="106"/>
        <v>-0.70699999999999996</v>
      </c>
      <c r="S149" s="66">
        <f t="shared" si="107"/>
        <v>2.5209999999999999</v>
      </c>
      <c r="T149" s="66">
        <f t="shared" si="108"/>
        <v>0.45800000000000002</v>
      </c>
      <c r="U149" s="66">
        <f t="shared" si="109"/>
        <v>21.556999999999999</v>
      </c>
      <c r="V149" s="66">
        <f t="shared" si="110"/>
        <v>-36.17</v>
      </c>
      <c r="W149" s="67">
        <f t="shared" si="111"/>
        <v>-7.6230000000000002</v>
      </c>
      <c r="Y149" s="29" t="s">
        <v>119</v>
      </c>
      <c r="Z149" s="34" t="s">
        <v>93</v>
      </c>
      <c r="AA149" s="66">
        <f t="shared" si="136"/>
        <v>100</v>
      </c>
      <c r="AB149" s="66">
        <f t="shared" si="112"/>
        <v>76.7</v>
      </c>
      <c r="AC149" s="66">
        <f t="shared" si="113"/>
        <v>65.099999999999994</v>
      </c>
      <c r="AD149" s="66">
        <f t="shared" si="114"/>
        <v>11.7</v>
      </c>
      <c r="AE149" s="66">
        <f t="shared" si="115"/>
        <v>5.0999999999999996</v>
      </c>
      <c r="AF149" s="66">
        <f t="shared" si="116"/>
        <v>18.2</v>
      </c>
      <c r="AG149" s="66">
        <f t="shared" si="117"/>
        <v>8.4</v>
      </c>
      <c r="AH149" s="66">
        <f t="shared" si="118"/>
        <v>1.2</v>
      </c>
      <c r="AI149" s="67">
        <f t="shared" si="119"/>
        <v>8.5</v>
      </c>
      <c r="AK149" s="29" t="s">
        <v>119</v>
      </c>
      <c r="AL149" s="34" t="s">
        <v>93</v>
      </c>
      <c r="AM149" s="66">
        <f t="shared" si="137"/>
        <v>0.1</v>
      </c>
      <c r="AN149" s="66">
        <f t="shared" si="138"/>
        <v>0.1</v>
      </c>
      <c r="AO149" s="66">
        <f t="shared" si="139"/>
        <v>0.1</v>
      </c>
      <c r="AP149" s="66">
        <f t="shared" si="140"/>
        <v>0.1</v>
      </c>
      <c r="AQ149" s="66">
        <f t="shared" si="141"/>
        <v>0.1</v>
      </c>
      <c r="AR149" s="66">
        <f t="shared" si="142"/>
        <v>0.1</v>
      </c>
      <c r="AS149" s="66">
        <f t="shared" si="143"/>
        <v>0</v>
      </c>
      <c r="AT149" s="66">
        <f t="shared" si="144"/>
        <v>0.2</v>
      </c>
      <c r="AU149" s="67">
        <f t="shared" si="145"/>
        <v>0.1</v>
      </c>
      <c r="AW149" s="29" t="s">
        <v>119</v>
      </c>
      <c r="AX149" s="34" t="s">
        <v>93</v>
      </c>
      <c r="AY149" s="66">
        <f t="shared" si="146"/>
        <v>1.73</v>
      </c>
      <c r="AZ149" s="66">
        <f t="shared" si="120"/>
        <v>1.5189999999999999</v>
      </c>
      <c r="BA149" s="66">
        <f t="shared" si="121"/>
        <v>1.603</v>
      </c>
      <c r="BB149" s="66">
        <f t="shared" si="122"/>
        <v>-8.4000000000000005E-2</v>
      </c>
      <c r="BC149" s="66">
        <f t="shared" si="123"/>
        <v>0.127</v>
      </c>
      <c r="BD149" s="66">
        <f t="shared" si="124"/>
        <v>8.4000000000000005E-2</v>
      </c>
      <c r="BE149" s="66">
        <f t="shared" si="125"/>
        <v>1.5189999999999999</v>
      </c>
      <c r="BF149" s="66">
        <f t="shared" si="126"/>
        <v>-0.71699999999999997</v>
      </c>
      <c r="BG149" s="67">
        <f t="shared" si="127"/>
        <v>-0.71699999999999997</v>
      </c>
      <c r="BI149" s="29" t="s">
        <v>119</v>
      </c>
      <c r="BJ149" s="34" t="s">
        <v>93</v>
      </c>
      <c r="BK149" s="66">
        <f t="shared" si="147"/>
        <v>1E-3</v>
      </c>
      <c r="BL149" s="66">
        <f t="shared" si="148"/>
        <v>2E-3</v>
      </c>
      <c r="BM149" s="66">
        <f t="shared" si="149"/>
        <v>2E-3</v>
      </c>
      <c r="BN149" s="66">
        <f t="shared" si="150"/>
        <v>-1E-3</v>
      </c>
      <c r="BO149" s="66">
        <f t="shared" si="151"/>
        <v>1E-3</v>
      </c>
      <c r="BP149" s="66">
        <f t="shared" si="152"/>
        <v>0</v>
      </c>
      <c r="BQ149" s="66">
        <f t="shared" si="153"/>
        <v>1.0999999999999999E-2</v>
      </c>
      <c r="BR149" s="66">
        <f t="shared" si="154"/>
        <v>-0.13800000000000001</v>
      </c>
      <c r="BS149" s="67">
        <f t="shared" si="155"/>
        <v>-6.0000000000000001E-3</v>
      </c>
      <c r="BU149" s="29" t="s">
        <v>119</v>
      </c>
      <c r="BV149" s="34" t="s">
        <v>93</v>
      </c>
      <c r="BW149" s="48">
        <f t="shared" si="156"/>
        <v>2370</v>
      </c>
      <c r="BX149" s="48">
        <f t="shared" si="128"/>
        <v>1814</v>
      </c>
      <c r="BY149" s="48">
        <f t="shared" si="129"/>
        <v>1531</v>
      </c>
      <c r="BZ149" s="48">
        <f t="shared" si="130"/>
        <v>283</v>
      </c>
      <c r="CA149" s="48">
        <f t="shared" si="131"/>
        <v>119</v>
      </c>
      <c r="CB149" s="48">
        <f t="shared" si="132"/>
        <v>437</v>
      </c>
      <c r="CC149" s="48">
        <f t="shared" si="133"/>
        <v>167</v>
      </c>
      <c r="CD149" s="48">
        <f t="shared" si="134"/>
        <v>47</v>
      </c>
      <c r="CE149" s="49">
        <f t="shared" si="135"/>
        <v>223</v>
      </c>
    </row>
    <row r="150" spans="1:83" ht="16.5" customHeight="1">
      <c r="A150" s="29" t="s">
        <v>120</v>
      </c>
      <c r="B150" s="34" t="s">
        <v>94</v>
      </c>
      <c r="C150" s="40">
        <v>3454</v>
      </c>
      <c r="D150" s="40">
        <v>2369</v>
      </c>
      <c r="E150" s="40">
        <v>2010</v>
      </c>
      <c r="F150" s="40">
        <v>359</v>
      </c>
      <c r="G150" s="40">
        <v>145</v>
      </c>
      <c r="H150" s="40">
        <v>940</v>
      </c>
      <c r="I150" s="40">
        <v>515</v>
      </c>
      <c r="J150" s="40">
        <v>30</v>
      </c>
      <c r="K150" s="41">
        <v>395</v>
      </c>
      <c r="M150" s="29" t="s">
        <v>120</v>
      </c>
      <c r="N150" s="34" t="s">
        <v>94</v>
      </c>
      <c r="O150" s="66">
        <f t="shared" si="103"/>
        <v>4.9210000000000003</v>
      </c>
      <c r="P150" s="66">
        <f t="shared" si="104"/>
        <v>4.04</v>
      </c>
      <c r="Q150" s="66">
        <f t="shared" si="105"/>
        <v>4.1989999999999998</v>
      </c>
      <c r="R150" s="66">
        <f t="shared" si="106"/>
        <v>3.161</v>
      </c>
      <c r="S150" s="66">
        <f t="shared" si="107"/>
        <v>3.5710000000000002</v>
      </c>
      <c r="T150" s="66">
        <f t="shared" si="108"/>
        <v>7.4290000000000003</v>
      </c>
      <c r="U150" s="66">
        <f t="shared" si="109"/>
        <v>17.045000000000002</v>
      </c>
      <c r="V150" s="66">
        <f t="shared" si="110"/>
        <v>3.448</v>
      </c>
      <c r="W150" s="67">
        <f t="shared" si="111"/>
        <v>-2.7090000000000001</v>
      </c>
      <c r="Y150" s="29" t="s">
        <v>120</v>
      </c>
      <c r="Z150" s="34" t="s">
        <v>94</v>
      </c>
      <c r="AA150" s="66">
        <f t="shared" si="136"/>
        <v>100</v>
      </c>
      <c r="AB150" s="66">
        <f t="shared" si="112"/>
        <v>68.599999999999994</v>
      </c>
      <c r="AC150" s="66">
        <f t="shared" si="113"/>
        <v>58.2</v>
      </c>
      <c r="AD150" s="66">
        <f t="shared" si="114"/>
        <v>10.4</v>
      </c>
      <c r="AE150" s="66">
        <f t="shared" si="115"/>
        <v>4.2</v>
      </c>
      <c r="AF150" s="66">
        <f t="shared" si="116"/>
        <v>27.2</v>
      </c>
      <c r="AG150" s="66">
        <f t="shared" si="117"/>
        <v>14.9</v>
      </c>
      <c r="AH150" s="66">
        <f t="shared" si="118"/>
        <v>0.9</v>
      </c>
      <c r="AI150" s="67">
        <f t="shared" si="119"/>
        <v>11.4</v>
      </c>
      <c r="AK150" s="29" t="s">
        <v>120</v>
      </c>
      <c r="AL150" s="34" t="s">
        <v>94</v>
      </c>
      <c r="AM150" s="66">
        <f t="shared" si="137"/>
        <v>0.1</v>
      </c>
      <c r="AN150" s="66">
        <f t="shared" si="138"/>
        <v>0.1</v>
      </c>
      <c r="AO150" s="66">
        <f t="shared" si="139"/>
        <v>0.1</v>
      </c>
      <c r="AP150" s="66">
        <f t="shared" si="140"/>
        <v>0.1</v>
      </c>
      <c r="AQ150" s="66">
        <f t="shared" si="141"/>
        <v>0.1</v>
      </c>
      <c r="AR150" s="66">
        <f t="shared" si="142"/>
        <v>0.1</v>
      </c>
      <c r="AS150" s="66">
        <f t="shared" si="143"/>
        <v>0.1</v>
      </c>
      <c r="AT150" s="66">
        <f t="shared" si="144"/>
        <v>0.2</v>
      </c>
      <c r="AU150" s="67">
        <f t="shared" si="145"/>
        <v>0.1</v>
      </c>
      <c r="AW150" s="29" t="s">
        <v>120</v>
      </c>
      <c r="AX150" s="34" t="s">
        <v>94</v>
      </c>
      <c r="AY150" s="66">
        <f t="shared" si="146"/>
        <v>4.9210000000000003</v>
      </c>
      <c r="AZ150" s="66">
        <f t="shared" si="120"/>
        <v>2.7949999999999999</v>
      </c>
      <c r="BA150" s="66">
        <f t="shared" si="121"/>
        <v>2.4609999999999999</v>
      </c>
      <c r="BB150" s="66">
        <f t="shared" si="122"/>
        <v>0.33400000000000002</v>
      </c>
      <c r="BC150" s="66">
        <f t="shared" si="123"/>
        <v>0.152</v>
      </c>
      <c r="BD150" s="66">
        <f t="shared" si="124"/>
        <v>1.974</v>
      </c>
      <c r="BE150" s="66">
        <f t="shared" si="125"/>
        <v>2.278</v>
      </c>
      <c r="BF150" s="66">
        <f t="shared" si="126"/>
        <v>0.03</v>
      </c>
      <c r="BG150" s="67">
        <f t="shared" si="127"/>
        <v>-0.33400000000000002</v>
      </c>
      <c r="BI150" s="29" t="s">
        <v>120</v>
      </c>
      <c r="BJ150" s="34" t="s">
        <v>94</v>
      </c>
      <c r="BK150" s="66">
        <f t="shared" si="147"/>
        <v>6.0000000000000001E-3</v>
      </c>
      <c r="BL150" s="66">
        <f t="shared" si="148"/>
        <v>5.0000000000000001E-3</v>
      </c>
      <c r="BM150" s="66">
        <f t="shared" si="149"/>
        <v>5.0000000000000001E-3</v>
      </c>
      <c r="BN150" s="66">
        <f t="shared" si="150"/>
        <v>4.0000000000000001E-3</v>
      </c>
      <c r="BO150" s="66">
        <f t="shared" si="151"/>
        <v>2E-3</v>
      </c>
      <c r="BP150" s="66">
        <f t="shared" si="152"/>
        <v>0.01</v>
      </c>
      <c r="BQ150" s="66">
        <f t="shared" si="153"/>
        <v>2.1999999999999999E-2</v>
      </c>
      <c r="BR150" s="66">
        <f t="shared" si="154"/>
        <v>8.0000000000000002E-3</v>
      </c>
      <c r="BS150" s="67">
        <f t="shared" si="155"/>
        <v>-4.0000000000000001E-3</v>
      </c>
      <c r="BU150" s="29" t="s">
        <v>120</v>
      </c>
      <c r="BV150" s="34" t="s">
        <v>94</v>
      </c>
      <c r="BW150" s="48">
        <f t="shared" si="156"/>
        <v>3292</v>
      </c>
      <c r="BX150" s="48">
        <f t="shared" si="128"/>
        <v>2277</v>
      </c>
      <c r="BY150" s="48">
        <f t="shared" si="129"/>
        <v>1929</v>
      </c>
      <c r="BZ150" s="48">
        <f t="shared" si="130"/>
        <v>348</v>
      </c>
      <c r="CA150" s="48">
        <f t="shared" si="131"/>
        <v>140</v>
      </c>
      <c r="CB150" s="48">
        <f t="shared" si="132"/>
        <v>875</v>
      </c>
      <c r="CC150" s="48">
        <f t="shared" si="133"/>
        <v>440</v>
      </c>
      <c r="CD150" s="48">
        <f t="shared" si="134"/>
        <v>29</v>
      </c>
      <c r="CE150" s="49">
        <f t="shared" si="135"/>
        <v>406</v>
      </c>
    </row>
    <row r="151" spans="1:83" ht="16.5" customHeight="1">
      <c r="A151" s="29" t="s">
        <v>121</v>
      </c>
      <c r="B151" s="34" t="s">
        <v>95</v>
      </c>
      <c r="C151" s="40">
        <v>15436</v>
      </c>
      <c r="D151" s="40">
        <v>10982</v>
      </c>
      <c r="E151" s="40">
        <v>9306</v>
      </c>
      <c r="F151" s="40">
        <v>1676</v>
      </c>
      <c r="G151" s="40">
        <v>649</v>
      </c>
      <c r="H151" s="40">
        <v>3805</v>
      </c>
      <c r="I151" s="40">
        <v>1723</v>
      </c>
      <c r="J151" s="40">
        <v>-28</v>
      </c>
      <c r="K151" s="41">
        <v>2110</v>
      </c>
      <c r="M151" s="29" t="s">
        <v>121</v>
      </c>
      <c r="N151" s="34" t="s">
        <v>95</v>
      </c>
      <c r="O151" s="66">
        <f t="shared" si="103"/>
        <v>2.2930000000000001</v>
      </c>
      <c r="P151" s="66">
        <f t="shared" si="104"/>
        <v>1.095</v>
      </c>
      <c r="Q151" s="66">
        <f t="shared" si="105"/>
        <v>1.472</v>
      </c>
      <c r="R151" s="66">
        <f t="shared" si="106"/>
        <v>-0.94599999999999995</v>
      </c>
      <c r="S151" s="66">
        <f t="shared" si="107"/>
        <v>-1.218</v>
      </c>
      <c r="T151" s="66">
        <f t="shared" si="108"/>
        <v>6.5830000000000002</v>
      </c>
      <c r="U151" s="66">
        <f t="shared" si="109"/>
        <v>25.218</v>
      </c>
      <c r="V151" s="66">
        <f t="shared" si="110"/>
        <v>-275</v>
      </c>
      <c r="W151" s="67">
        <f t="shared" si="111"/>
        <v>-3.1219999999999999</v>
      </c>
      <c r="Y151" s="29" t="s">
        <v>121</v>
      </c>
      <c r="Z151" s="34" t="s">
        <v>95</v>
      </c>
      <c r="AA151" s="66">
        <f t="shared" si="136"/>
        <v>100</v>
      </c>
      <c r="AB151" s="66">
        <f t="shared" si="112"/>
        <v>71.099999999999994</v>
      </c>
      <c r="AC151" s="66">
        <f t="shared" si="113"/>
        <v>60.3</v>
      </c>
      <c r="AD151" s="66">
        <f t="shared" si="114"/>
        <v>10.9</v>
      </c>
      <c r="AE151" s="66">
        <f t="shared" si="115"/>
        <v>4.2</v>
      </c>
      <c r="AF151" s="66">
        <f t="shared" si="116"/>
        <v>24.7</v>
      </c>
      <c r="AG151" s="66">
        <f t="shared" si="117"/>
        <v>11.2</v>
      </c>
      <c r="AH151" s="66">
        <f t="shared" si="118"/>
        <v>-0.2</v>
      </c>
      <c r="AI151" s="67">
        <f t="shared" si="119"/>
        <v>13.7</v>
      </c>
      <c r="AK151" s="29" t="s">
        <v>121</v>
      </c>
      <c r="AL151" s="34" t="s">
        <v>95</v>
      </c>
      <c r="AM151" s="66">
        <f t="shared" si="137"/>
        <v>0.5</v>
      </c>
      <c r="AN151" s="66">
        <f t="shared" si="138"/>
        <v>0.5</v>
      </c>
      <c r="AO151" s="66">
        <f t="shared" si="139"/>
        <v>0.5</v>
      </c>
      <c r="AP151" s="66">
        <f t="shared" si="140"/>
        <v>0.6</v>
      </c>
      <c r="AQ151" s="66">
        <f t="shared" si="141"/>
        <v>0.3</v>
      </c>
      <c r="AR151" s="66">
        <f t="shared" si="142"/>
        <v>0.5</v>
      </c>
      <c r="AS151" s="66">
        <f t="shared" si="143"/>
        <v>0.4</v>
      </c>
      <c r="AT151" s="66">
        <f t="shared" si="144"/>
        <v>-0.2</v>
      </c>
      <c r="AU151" s="67">
        <f t="shared" si="145"/>
        <v>0.7</v>
      </c>
      <c r="AW151" s="29" t="s">
        <v>121</v>
      </c>
      <c r="AX151" s="34" t="s">
        <v>95</v>
      </c>
      <c r="AY151" s="66">
        <f t="shared" si="146"/>
        <v>2.2930000000000001</v>
      </c>
      <c r="AZ151" s="66">
        <f t="shared" si="120"/>
        <v>0.78900000000000003</v>
      </c>
      <c r="BA151" s="66">
        <f t="shared" si="121"/>
        <v>0.89500000000000002</v>
      </c>
      <c r="BB151" s="66">
        <f t="shared" si="122"/>
        <v>-0.106</v>
      </c>
      <c r="BC151" s="66">
        <f t="shared" si="123"/>
        <v>-5.2999999999999999E-2</v>
      </c>
      <c r="BD151" s="66">
        <f t="shared" si="124"/>
        <v>1.5569999999999999</v>
      </c>
      <c r="BE151" s="66">
        <f t="shared" si="125"/>
        <v>2.2999999999999998</v>
      </c>
      <c r="BF151" s="66">
        <f t="shared" si="126"/>
        <v>-0.29199999999999998</v>
      </c>
      <c r="BG151" s="67">
        <f t="shared" si="127"/>
        <v>-0.45100000000000001</v>
      </c>
      <c r="BI151" s="29" t="s">
        <v>121</v>
      </c>
      <c r="BJ151" s="34" t="s">
        <v>95</v>
      </c>
      <c r="BK151" s="66">
        <f t="shared" si="147"/>
        <v>1.2E-2</v>
      </c>
      <c r="BL151" s="66">
        <f t="shared" si="148"/>
        <v>6.0000000000000001E-3</v>
      </c>
      <c r="BM151" s="66">
        <f t="shared" si="149"/>
        <v>8.0000000000000002E-3</v>
      </c>
      <c r="BN151" s="66">
        <f t="shared" si="150"/>
        <v>-6.0000000000000001E-3</v>
      </c>
      <c r="BO151" s="66">
        <f t="shared" si="151"/>
        <v>-4.0000000000000001E-3</v>
      </c>
      <c r="BP151" s="66">
        <f t="shared" si="152"/>
        <v>3.6999999999999998E-2</v>
      </c>
      <c r="BQ151" s="66">
        <f t="shared" si="153"/>
        <v>0.104</v>
      </c>
      <c r="BR151" s="66">
        <f t="shared" si="154"/>
        <v>-0.35699999999999998</v>
      </c>
      <c r="BS151" s="67">
        <f t="shared" si="155"/>
        <v>-2.4E-2</v>
      </c>
      <c r="BU151" s="29" t="s">
        <v>121</v>
      </c>
      <c r="BV151" s="34" t="s">
        <v>95</v>
      </c>
      <c r="BW151" s="48">
        <f t="shared" si="156"/>
        <v>15090</v>
      </c>
      <c r="BX151" s="48">
        <f t="shared" si="128"/>
        <v>10863</v>
      </c>
      <c r="BY151" s="48">
        <f t="shared" si="129"/>
        <v>9171</v>
      </c>
      <c r="BZ151" s="48">
        <f t="shared" si="130"/>
        <v>1692</v>
      </c>
      <c r="CA151" s="48">
        <f t="shared" si="131"/>
        <v>657</v>
      </c>
      <c r="CB151" s="48">
        <f t="shared" si="132"/>
        <v>3570</v>
      </c>
      <c r="CC151" s="48">
        <f t="shared" si="133"/>
        <v>1376</v>
      </c>
      <c r="CD151" s="48">
        <f t="shared" si="134"/>
        <v>16</v>
      </c>
      <c r="CE151" s="49">
        <f t="shared" si="135"/>
        <v>2178</v>
      </c>
    </row>
    <row r="152" spans="1:83" ht="16.5" customHeight="1">
      <c r="A152" s="29" t="s">
        <v>122</v>
      </c>
      <c r="B152" s="34" t="s">
        <v>96</v>
      </c>
      <c r="C152" s="40">
        <v>52454</v>
      </c>
      <c r="D152" s="40">
        <v>38602</v>
      </c>
      <c r="E152" s="40">
        <v>32946</v>
      </c>
      <c r="F152" s="40">
        <v>5656</v>
      </c>
      <c r="G152" s="40">
        <v>2497</v>
      </c>
      <c r="H152" s="40">
        <v>11355</v>
      </c>
      <c r="I152" s="40">
        <v>4042</v>
      </c>
      <c r="J152" s="40">
        <v>975</v>
      </c>
      <c r="K152" s="41">
        <v>6338</v>
      </c>
      <c r="M152" s="29" t="s">
        <v>122</v>
      </c>
      <c r="N152" s="34" t="s">
        <v>96</v>
      </c>
      <c r="O152" s="66">
        <f t="shared" si="103"/>
        <v>5.7880000000000003</v>
      </c>
      <c r="P152" s="66">
        <f t="shared" si="104"/>
        <v>3.01</v>
      </c>
      <c r="Q152" s="66">
        <f t="shared" si="105"/>
        <v>3.23</v>
      </c>
      <c r="R152" s="66">
        <f t="shared" si="106"/>
        <v>1.7450000000000001</v>
      </c>
      <c r="S152" s="66">
        <f t="shared" si="107"/>
        <v>2.673</v>
      </c>
      <c r="T152" s="66">
        <f t="shared" si="108"/>
        <v>17.327999999999999</v>
      </c>
      <c r="U152" s="66">
        <f t="shared" si="109"/>
        <v>27.547999999999998</v>
      </c>
      <c r="V152" s="66">
        <f t="shared" si="110"/>
        <v>362.08499999999998</v>
      </c>
      <c r="W152" s="67">
        <f t="shared" si="111"/>
        <v>0.63500000000000001</v>
      </c>
      <c r="Y152" s="29" t="s">
        <v>122</v>
      </c>
      <c r="Z152" s="34" t="s">
        <v>96</v>
      </c>
      <c r="AA152" s="66">
        <f t="shared" si="136"/>
        <v>100</v>
      </c>
      <c r="AB152" s="66">
        <f t="shared" si="112"/>
        <v>73.599999999999994</v>
      </c>
      <c r="AC152" s="66">
        <f t="shared" si="113"/>
        <v>62.8</v>
      </c>
      <c r="AD152" s="66">
        <f t="shared" si="114"/>
        <v>10.8</v>
      </c>
      <c r="AE152" s="66">
        <f t="shared" si="115"/>
        <v>4.8</v>
      </c>
      <c r="AF152" s="66">
        <f t="shared" si="116"/>
        <v>21.6</v>
      </c>
      <c r="AG152" s="66">
        <f t="shared" si="117"/>
        <v>7.7</v>
      </c>
      <c r="AH152" s="66">
        <f t="shared" si="118"/>
        <v>1.9</v>
      </c>
      <c r="AI152" s="67">
        <f t="shared" si="119"/>
        <v>12.1</v>
      </c>
      <c r="AK152" s="29" t="s">
        <v>122</v>
      </c>
      <c r="AL152" s="34" t="s">
        <v>96</v>
      </c>
      <c r="AM152" s="66">
        <f t="shared" si="137"/>
        <v>1.8</v>
      </c>
      <c r="AN152" s="66">
        <f t="shared" si="138"/>
        <v>1.9</v>
      </c>
      <c r="AO152" s="66">
        <f t="shared" si="139"/>
        <v>1.9</v>
      </c>
      <c r="AP152" s="66">
        <f t="shared" si="140"/>
        <v>1.9</v>
      </c>
      <c r="AQ152" s="66">
        <f t="shared" si="141"/>
        <v>1.1000000000000001</v>
      </c>
      <c r="AR152" s="66">
        <f t="shared" si="142"/>
        <v>1.5</v>
      </c>
      <c r="AS152" s="66">
        <f t="shared" si="143"/>
        <v>0.9</v>
      </c>
      <c r="AT152" s="66">
        <f t="shared" si="144"/>
        <v>7.1</v>
      </c>
      <c r="AU152" s="67">
        <f t="shared" si="145"/>
        <v>2.1</v>
      </c>
      <c r="AW152" s="29" t="s">
        <v>122</v>
      </c>
      <c r="AX152" s="34" t="s">
        <v>96</v>
      </c>
      <c r="AY152" s="66">
        <f t="shared" si="146"/>
        <v>5.7880000000000003</v>
      </c>
      <c r="AZ152" s="66">
        <f t="shared" si="120"/>
        <v>2.2749999999999999</v>
      </c>
      <c r="BA152" s="66">
        <f t="shared" si="121"/>
        <v>2.0790000000000002</v>
      </c>
      <c r="BB152" s="66">
        <f t="shared" si="122"/>
        <v>0.19600000000000001</v>
      </c>
      <c r="BC152" s="66">
        <f t="shared" si="123"/>
        <v>0.13100000000000001</v>
      </c>
      <c r="BD152" s="66">
        <f t="shared" si="124"/>
        <v>3.3820000000000001</v>
      </c>
      <c r="BE152" s="66">
        <f t="shared" si="125"/>
        <v>1.7609999999999999</v>
      </c>
      <c r="BF152" s="66">
        <f t="shared" si="126"/>
        <v>1.5409999999999999</v>
      </c>
      <c r="BG152" s="67">
        <f t="shared" si="127"/>
        <v>8.1000000000000003E-2</v>
      </c>
      <c r="BI152" s="29" t="s">
        <v>122</v>
      </c>
      <c r="BJ152" s="34" t="s">
        <v>96</v>
      </c>
      <c r="BK152" s="66">
        <f t="shared" si="147"/>
        <v>0.10100000000000001</v>
      </c>
      <c r="BL152" s="66">
        <f t="shared" si="148"/>
        <v>5.7000000000000002E-2</v>
      </c>
      <c r="BM152" s="66">
        <f t="shared" si="149"/>
        <v>0.06</v>
      </c>
      <c r="BN152" s="66">
        <f t="shared" si="150"/>
        <v>3.4000000000000002E-2</v>
      </c>
      <c r="BO152" s="66">
        <f t="shared" si="151"/>
        <v>2.8000000000000001E-2</v>
      </c>
      <c r="BP152" s="66">
        <f t="shared" si="152"/>
        <v>0.26700000000000002</v>
      </c>
      <c r="BQ152" s="66">
        <f t="shared" si="153"/>
        <v>0.26200000000000001</v>
      </c>
      <c r="BR152" s="66">
        <f t="shared" si="154"/>
        <v>6.2</v>
      </c>
      <c r="BS152" s="67">
        <f t="shared" si="155"/>
        <v>1.4E-2</v>
      </c>
      <c r="BU152" s="29" t="s">
        <v>122</v>
      </c>
      <c r="BV152" s="34" t="s">
        <v>96</v>
      </c>
      <c r="BW152" s="48">
        <f t="shared" si="156"/>
        <v>49584</v>
      </c>
      <c r="BX152" s="48">
        <f t="shared" si="128"/>
        <v>37474</v>
      </c>
      <c r="BY152" s="48">
        <f t="shared" si="129"/>
        <v>31915</v>
      </c>
      <c r="BZ152" s="48">
        <f t="shared" si="130"/>
        <v>5559</v>
      </c>
      <c r="CA152" s="48">
        <f t="shared" si="131"/>
        <v>2432</v>
      </c>
      <c r="CB152" s="48">
        <f t="shared" si="132"/>
        <v>9678</v>
      </c>
      <c r="CC152" s="48">
        <f t="shared" si="133"/>
        <v>3169</v>
      </c>
      <c r="CD152" s="48">
        <f t="shared" si="134"/>
        <v>211</v>
      </c>
      <c r="CE152" s="49">
        <f t="shared" si="135"/>
        <v>6298</v>
      </c>
    </row>
    <row r="153" spans="1:83" ht="16.5" customHeight="1">
      <c r="A153" s="32" t="s">
        <v>123</v>
      </c>
      <c r="B153" s="35" t="s">
        <v>97</v>
      </c>
      <c r="C153" s="46">
        <v>2408</v>
      </c>
      <c r="D153" s="46">
        <v>1599</v>
      </c>
      <c r="E153" s="46">
        <v>1351</v>
      </c>
      <c r="F153" s="46">
        <v>248</v>
      </c>
      <c r="G153" s="46">
        <v>102</v>
      </c>
      <c r="H153" s="46">
        <v>707</v>
      </c>
      <c r="I153" s="46">
        <v>298</v>
      </c>
      <c r="J153" s="46">
        <v>25</v>
      </c>
      <c r="K153" s="47">
        <v>384</v>
      </c>
      <c r="M153" s="32" t="s">
        <v>123</v>
      </c>
      <c r="N153" s="35" t="s">
        <v>97</v>
      </c>
      <c r="O153" s="72">
        <f t="shared" si="103"/>
        <v>5.8929999999999998</v>
      </c>
      <c r="P153" s="72">
        <f t="shared" si="104"/>
        <v>7.532</v>
      </c>
      <c r="Q153" s="72">
        <f t="shared" si="105"/>
        <v>7.3070000000000004</v>
      </c>
      <c r="R153" s="72">
        <f t="shared" si="106"/>
        <v>8.7720000000000002</v>
      </c>
      <c r="S153" s="72">
        <f t="shared" si="107"/>
        <v>4.0819999999999999</v>
      </c>
      <c r="T153" s="72">
        <f t="shared" si="108"/>
        <v>2.6120000000000001</v>
      </c>
      <c r="U153" s="72">
        <f t="shared" si="109"/>
        <v>34.234000000000002</v>
      </c>
      <c r="V153" s="72">
        <f t="shared" si="110"/>
        <v>4.1669999999999998</v>
      </c>
      <c r="W153" s="73">
        <f t="shared" si="111"/>
        <v>-13.318</v>
      </c>
      <c r="Y153" s="32" t="s">
        <v>123</v>
      </c>
      <c r="Z153" s="35" t="s">
        <v>97</v>
      </c>
      <c r="AA153" s="72">
        <f t="shared" si="136"/>
        <v>100</v>
      </c>
      <c r="AB153" s="72">
        <f t="shared" si="112"/>
        <v>66.400000000000006</v>
      </c>
      <c r="AC153" s="72">
        <f t="shared" si="113"/>
        <v>56.1</v>
      </c>
      <c r="AD153" s="72">
        <f t="shared" si="114"/>
        <v>10.3</v>
      </c>
      <c r="AE153" s="72">
        <f t="shared" si="115"/>
        <v>4.2</v>
      </c>
      <c r="AF153" s="72">
        <f t="shared" si="116"/>
        <v>29.4</v>
      </c>
      <c r="AG153" s="72">
        <f t="shared" si="117"/>
        <v>12.4</v>
      </c>
      <c r="AH153" s="72">
        <f t="shared" si="118"/>
        <v>1</v>
      </c>
      <c r="AI153" s="73">
        <f t="shared" si="119"/>
        <v>15.9</v>
      </c>
      <c r="AK153" s="32" t="s">
        <v>123</v>
      </c>
      <c r="AL153" s="35" t="s">
        <v>97</v>
      </c>
      <c r="AM153" s="72">
        <f t="shared" si="137"/>
        <v>0.1</v>
      </c>
      <c r="AN153" s="72">
        <f t="shared" si="138"/>
        <v>0.1</v>
      </c>
      <c r="AO153" s="72">
        <f t="shared" si="139"/>
        <v>0.1</v>
      </c>
      <c r="AP153" s="72">
        <f t="shared" si="140"/>
        <v>0.1</v>
      </c>
      <c r="AQ153" s="72">
        <f t="shared" si="141"/>
        <v>0</v>
      </c>
      <c r="AR153" s="72">
        <f t="shared" si="142"/>
        <v>0.1</v>
      </c>
      <c r="AS153" s="72">
        <f t="shared" si="143"/>
        <v>0.1</v>
      </c>
      <c r="AT153" s="72">
        <f t="shared" si="144"/>
        <v>0.2</v>
      </c>
      <c r="AU153" s="73">
        <f t="shared" si="145"/>
        <v>0.1</v>
      </c>
      <c r="AW153" s="32" t="s">
        <v>123</v>
      </c>
      <c r="AX153" s="35" t="s">
        <v>97</v>
      </c>
      <c r="AY153" s="72">
        <f t="shared" si="146"/>
        <v>5.8929999999999998</v>
      </c>
      <c r="AZ153" s="72">
        <f t="shared" si="120"/>
        <v>4.9249999999999998</v>
      </c>
      <c r="BA153" s="72">
        <f t="shared" si="121"/>
        <v>4.0460000000000003</v>
      </c>
      <c r="BB153" s="72">
        <f t="shared" si="122"/>
        <v>0.88</v>
      </c>
      <c r="BC153" s="72">
        <f t="shared" si="123"/>
        <v>0.17599999999999999</v>
      </c>
      <c r="BD153" s="72">
        <f t="shared" si="124"/>
        <v>0.79200000000000004</v>
      </c>
      <c r="BE153" s="72">
        <f t="shared" si="125"/>
        <v>3.3420000000000001</v>
      </c>
      <c r="BF153" s="72">
        <f t="shared" si="126"/>
        <v>4.3999999999999997E-2</v>
      </c>
      <c r="BG153" s="73">
        <f t="shared" si="127"/>
        <v>-2.5950000000000002</v>
      </c>
      <c r="BI153" s="32" t="s">
        <v>123</v>
      </c>
      <c r="BJ153" s="35" t="s">
        <v>97</v>
      </c>
      <c r="BK153" s="72">
        <f t="shared" si="147"/>
        <v>5.0000000000000001E-3</v>
      </c>
      <c r="BL153" s="72">
        <f t="shared" si="148"/>
        <v>6.0000000000000001E-3</v>
      </c>
      <c r="BM153" s="72">
        <f t="shared" si="149"/>
        <v>5.0000000000000001E-3</v>
      </c>
      <c r="BN153" s="72">
        <f t="shared" si="150"/>
        <v>7.0000000000000001E-3</v>
      </c>
      <c r="BO153" s="72">
        <f t="shared" si="151"/>
        <v>2E-3</v>
      </c>
      <c r="BP153" s="72">
        <f t="shared" si="152"/>
        <v>3.0000000000000001E-3</v>
      </c>
      <c r="BQ153" s="72">
        <f t="shared" si="153"/>
        <v>2.3E-2</v>
      </c>
      <c r="BR153" s="72">
        <f t="shared" si="154"/>
        <v>8.0000000000000002E-3</v>
      </c>
      <c r="BS153" s="73">
        <f t="shared" si="155"/>
        <v>-2.1000000000000001E-2</v>
      </c>
      <c r="BU153" s="32" t="s">
        <v>123</v>
      </c>
      <c r="BV153" s="35" t="s">
        <v>97</v>
      </c>
      <c r="BW153" s="54">
        <f t="shared" si="156"/>
        <v>2274</v>
      </c>
      <c r="BX153" s="54">
        <f t="shared" si="128"/>
        <v>1487</v>
      </c>
      <c r="BY153" s="54">
        <f t="shared" si="129"/>
        <v>1259</v>
      </c>
      <c r="BZ153" s="54">
        <f t="shared" si="130"/>
        <v>228</v>
      </c>
      <c r="CA153" s="54">
        <f t="shared" si="131"/>
        <v>98</v>
      </c>
      <c r="CB153" s="54">
        <f t="shared" si="132"/>
        <v>689</v>
      </c>
      <c r="CC153" s="54">
        <f t="shared" si="133"/>
        <v>222</v>
      </c>
      <c r="CD153" s="54">
        <f t="shared" si="134"/>
        <v>24</v>
      </c>
      <c r="CE153" s="55">
        <f t="shared" si="135"/>
        <v>443</v>
      </c>
    </row>
    <row r="154" spans="1:83" ht="16.5" customHeight="1">
      <c r="A154" s="31" t="s">
        <v>124</v>
      </c>
      <c r="B154" s="33" t="s">
        <v>98</v>
      </c>
      <c r="C154" s="42">
        <v>9154</v>
      </c>
      <c r="D154" s="42">
        <v>5785</v>
      </c>
      <c r="E154" s="42">
        <v>4943</v>
      </c>
      <c r="F154" s="42">
        <v>842</v>
      </c>
      <c r="G154" s="42">
        <v>411</v>
      </c>
      <c r="H154" s="42">
        <v>2958</v>
      </c>
      <c r="I154" s="42">
        <v>1310</v>
      </c>
      <c r="J154" s="42">
        <v>63</v>
      </c>
      <c r="K154" s="43">
        <v>1585</v>
      </c>
      <c r="M154" s="31" t="s">
        <v>124</v>
      </c>
      <c r="N154" s="33" t="s">
        <v>98</v>
      </c>
      <c r="O154" s="68">
        <f t="shared" si="103"/>
        <v>8.3309999999999995</v>
      </c>
      <c r="P154" s="68">
        <f t="shared" si="104"/>
        <v>3.9910000000000001</v>
      </c>
      <c r="Q154" s="68">
        <f t="shared" si="105"/>
        <v>4.3490000000000002</v>
      </c>
      <c r="R154" s="68">
        <f t="shared" si="106"/>
        <v>1.9370000000000001</v>
      </c>
      <c r="S154" s="68">
        <f t="shared" si="107"/>
        <v>13.85</v>
      </c>
      <c r="T154" s="68">
        <f t="shared" si="108"/>
        <v>17.102</v>
      </c>
      <c r="U154" s="68">
        <f t="shared" si="109"/>
        <v>23.585000000000001</v>
      </c>
      <c r="V154" s="68">
        <f t="shared" si="110"/>
        <v>-5.97</v>
      </c>
      <c r="W154" s="69">
        <f t="shared" si="111"/>
        <v>13.295</v>
      </c>
      <c r="Y154" s="31" t="s">
        <v>124</v>
      </c>
      <c r="Z154" s="33" t="s">
        <v>98</v>
      </c>
      <c r="AA154" s="68">
        <f t="shared" si="136"/>
        <v>100</v>
      </c>
      <c r="AB154" s="68">
        <f t="shared" si="112"/>
        <v>63.2</v>
      </c>
      <c r="AC154" s="68">
        <f t="shared" si="113"/>
        <v>54</v>
      </c>
      <c r="AD154" s="68">
        <f t="shared" si="114"/>
        <v>9.1999999999999993</v>
      </c>
      <c r="AE154" s="68">
        <f t="shared" si="115"/>
        <v>4.5</v>
      </c>
      <c r="AF154" s="68">
        <f t="shared" si="116"/>
        <v>32.299999999999997</v>
      </c>
      <c r="AG154" s="68">
        <f t="shared" si="117"/>
        <v>14.3</v>
      </c>
      <c r="AH154" s="68">
        <f t="shared" si="118"/>
        <v>0.7</v>
      </c>
      <c r="AI154" s="69">
        <f t="shared" si="119"/>
        <v>17.3</v>
      </c>
      <c r="AK154" s="31" t="s">
        <v>124</v>
      </c>
      <c r="AL154" s="33" t="s">
        <v>98</v>
      </c>
      <c r="AM154" s="68">
        <f t="shared" si="137"/>
        <v>0.3</v>
      </c>
      <c r="AN154" s="68">
        <f t="shared" si="138"/>
        <v>0.3</v>
      </c>
      <c r="AO154" s="68">
        <f t="shared" si="139"/>
        <v>0.3</v>
      </c>
      <c r="AP154" s="68">
        <f t="shared" si="140"/>
        <v>0.3</v>
      </c>
      <c r="AQ154" s="68">
        <f t="shared" si="141"/>
        <v>0.2</v>
      </c>
      <c r="AR154" s="68">
        <f t="shared" si="142"/>
        <v>0.4</v>
      </c>
      <c r="AS154" s="68">
        <f t="shared" si="143"/>
        <v>0.3</v>
      </c>
      <c r="AT154" s="68">
        <f t="shared" si="144"/>
        <v>0.5</v>
      </c>
      <c r="AU154" s="69">
        <f t="shared" si="145"/>
        <v>0.5</v>
      </c>
      <c r="AW154" s="31" t="s">
        <v>124</v>
      </c>
      <c r="AX154" s="33" t="s">
        <v>98</v>
      </c>
      <c r="AY154" s="68">
        <f t="shared" si="146"/>
        <v>8.3309999999999995</v>
      </c>
      <c r="AZ154" s="68">
        <f t="shared" si="120"/>
        <v>2.6269999999999998</v>
      </c>
      <c r="BA154" s="68">
        <f t="shared" si="121"/>
        <v>2.4380000000000002</v>
      </c>
      <c r="BB154" s="68">
        <f t="shared" si="122"/>
        <v>0.189</v>
      </c>
      <c r="BC154" s="68">
        <f t="shared" si="123"/>
        <v>0.59199999999999997</v>
      </c>
      <c r="BD154" s="68">
        <f t="shared" si="124"/>
        <v>5.1120000000000001</v>
      </c>
      <c r="BE154" s="68">
        <f t="shared" si="125"/>
        <v>2.9590000000000001</v>
      </c>
      <c r="BF154" s="68">
        <f t="shared" si="126"/>
        <v>-4.7E-2</v>
      </c>
      <c r="BG154" s="69">
        <f t="shared" si="127"/>
        <v>2.2010000000000001</v>
      </c>
      <c r="BI154" s="31" t="s">
        <v>124</v>
      </c>
      <c r="BJ154" s="33" t="s">
        <v>98</v>
      </c>
      <c r="BK154" s="68">
        <f t="shared" si="147"/>
        <v>2.5000000000000001E-2</v>
      </c>
      <c r="BL154" s="68">
        <f t="shared" si="148"/>
        <v>1.0999999999999999E-2</v>
      </c>
      <c r="BM154" s="68">
        <f t="shared" si="149"/>
        <v>1.2E-2</v>
      </c>
      <c r="BN154" s="68">
        <f t="shared" si="150"/>
        <v>6.0000000000000001E-3</v>
      </c>
      <c r="BO154" s="68">
        <f t="shared" si="151"/>
        <v>2.1999999999999999E-2</v>
      </c>
      <c r="BP154" s="68">
        <f t="shared" si="152"/>
        <v>6.9000000000000006E-2</v>
      </c>
      <c r="BQ154" s="68">
        <f t="shared" si="153"/>
        <v>7.4999999999999997E-2</v>
      </c>
      <c r="BR154" s="68">
        <f t="shared" si="154"/>
        <v>-3.2000000000000001E-2</v>
      </c>
      <c r="BS154" s="69">
        <f t="shared" si="155"/>
        <v>6.6000000000000003E-2</v>
      </c>
      <c r="BU154" s="31" t="s">
        <v>124</v>
      </c>
      <c r="BV154" s="33" t="s">
        <v>98</v>
      </c>
      <c r="BW154" s="50">
        <f t="shared" si="156"/>
        <v>8450</v>
      </c>
      <c r="BX154" s="50">
        <f t="shared" si="128"/>
        <v>5563</v>
      </c>
      <c r="BY154" s="50">
        <f t="shared" si="129"/>
        <v>4737</v>
      </c>
      <c r="BZ154" s="50">
        <f t="shared" si="130"/>
        <v>826</v>
      </c>
      <c r="CA154" s="50">
        <f t="shared" si="131"/>
        <v>361</v>
      </c>
      <c r="CB154" s="50">
        <f t="shared" si="132"/>
        <v>2526</v>
      </c>
      <c r="CC154" s="50">
        <f t="shared" si="133"/>
        <v>1060</v>
      </c>
      <c r="CD154" s="50">
        <f t="shared" si="134"/>
        <v>67</v>
      </c>
      <c r="CE154" s="51">
        <f t="shared" si="135"/>
        <v>1399</v>
      </c>
    </row>
    <row r="155" spans="1:83" ht="16.5" customHeight="1">
      <c r="A155" s="30" t="s">
        <v>125</v>
      </c>
      <c r="B155" s="28" t="s">
        <v>99</v>
      </c>
      <c r="C155" s="44">
        <v>4508</v>
      </c>
      <c r="D155" s="44">
        <v>3306</v>
      </c>
      <c r="E155" s="44">
        <v>2828</v>
      </c>
      <c r="F155" s="44">
        <v>478</v>
      </c>
      <c r="G155" s="44">
        <v>203</v>
      </c>
      <c r="H155" s="44">
        <v>999</v>
      </c>
      <c r="I155" s="44">
        <v>479</v>
      </c>
      <c r="J155" s="44">
        <v>23</v>
      </c>
      <c r="K155" s="45">
        <v>497</v>
      </c>
      <c r="M155" s="30" t="s">
        <v>125</v>
      </c>
      <c r="N155" s="28" t="s">
        <v>99</v>
      </c>
      <c r="O155" s="70">
        <f t="shared" si="103"/>
        <v>9.1259999999999994</v>
      </c>
      <c r="P155" s="70">
        <f t="shared" si="104"/>
        <v>8.3580000000000005</v>
      </c>
      <c r="Q155" s="70">
        <f t="shared" si="105"/>
        <v>8.9369999999999994</v>
      </c>
      <c r="R155" s="70">
        <f t="shared" si="106"/>
        <v>5.0549999999999997</v>
      </c>
      <c r="S155" s="70">
        <f t="shared" si="107"/>
        <v>6.2830000000000004</v>
      </c>
      <c r="T155" s="70">
        <f t="shared" si="108"/>
        <v>12.372999999999999</v>
      </c>
      <c r="U155" s="70">
        <f t="shared" si="109"/>
        <v>28.763000000000002</v>
      </c>
      <c r="V155" s="70">
        <f t="shared" si="110"/>
        <v>283.33300000000003</v>
      </c>
      <c r="W155" s="71">
        <f t="shared" si="111"/>
        <v>-2.74</v>
      </c>
      <c r="Y155" s="30" t="s">
        <v>125</v>
      </c>
      <c r="Z155" s="28" t="s">
        <v>99</v>
      </c>
      <c r="AA155" s="70">
        <f t="shared" si="136"/>
        <v>100</v>
      </c>
      <c r="AB155" s="70">
        <f t="shared" si="112"/>
        <v>73.3</v>
      </c>
      <c r="AC155" s="70">
        <f t="shared" si="113"/>
        <v>62.7</v>
      </c>
      <c r="AD155" s="70">
        <f t="shared" si="114"/>
        <v>10.6</v>
      </c>
      <c r="AE155" s="70">
        <f t="shared" si="115"/>
        <v>4.5</v>
      </c>
      <c r="AF155" s="70">
        <f t="shared" si="116"/>
        <v>22.2</v>
      </c>
      <c r="AG155" s="70">
        <f t="shared" si="117"/>
        <v>10.6</v>
      </c>
      <c r="AH155" s="70">
        <f t="shared" si="118"/>
        <v>0.5</v>
      </c>
      <c r="AI155" s="71">
        <f t="shared" si="119"/>
        <v>11</v>
      </c>
      <c r="AK155" s="30" t="s">
        <v>125</v>
      </c>
      <c r="AL155" s="28" t="s">
        <v>99</v>
      </c>
      <c r="AM155" s="70">
        <f t="shared" si="137"/>
        <v>0.2</v>
      </c>
      <c r="AN155" s="70">
        <f t="shared" si="138"/>
        <v>0.2</v>
      </c>
      <c r="AO155" s="70">
        <f t="shared" si="139"/>
        <v>0.2</v>
      </c>
      <c r="AP155" s="70">
        <f t="shared" si="140"/>
        <v>0.2</v>
      </c>
      <c r="AQ155" s="70">
        <f t="shared" si="141"/>
        <v>0.1</v>
      </c>
      <c r="AR155" s="70">
        <f t="shared" si="142"/>
        <v>0.1</v>
      </c>
      <c r="AS155" s="70">
        <f t="shared" si="143"/>
        <v>0.1</v>
      </c>
      <c r="AT155" s="70">
        <f t="shared" si="144"/>
        <v>0.2</v>
      </c>
      <c r="AU155" s="71">
        <f t="shared" si="145"/>
        <v>0.2</v>
      </c>
      <c r="AW155" s="30" t="s">
        <v>125</v>
      </c>
      <c r="AX155" s="28" t="s">
        <v>99</v>
      </c>
      <c r="AY155" s="70">
        <f t="shared" si="146"/>
        <v>9.1259999999999994</v>
      </c>
      <c r="AZ155" s="70">
        <f t="shared" si="120"/>
        <v>6.173</v>
      </c>
      <c r="BA155" s="70">
        <f t="shared" si="121"/>
        <v>5.6159999999999997</v>
      </c>
      <c r="BB155" s="70">
        <f t="shared" si="122"/>
        <v>0.55700000000000005</v>
      </c>
      <c r="BC155" s="70">
        <f t="shared" si="123"/>
        <v>0.28999999999999998</v>
      </c>
      <c r="BD155" s="70">
        <f t="shared" si="124"/>
        <v>2.6629999999999998</v>
      </c>
      <c r="BE155" s="70">
        <f t="shared" si="125"/>
        <v>2.59</v>
      </c>
      <c r="BF155" s="70">
        <f t="shared" si="126"/>
        <v>0.41199999999999998</v>
      </c>
      <c r="BG155" s="71">
        <f t="shared" si="127"/>
        <v>-0.33900000000000002</v>
      </c>
      <c r="BI155" s="30" t="s">
        <v>125</v>
      </c>
      <c r="BJ155" s="28" t="s">
        <v>99</v>
      </c>
      <c r="BK155" s="70">
        <f t="shared" si="147"/>
        <v>1.2999999999999999E-2</v>
      </c>
      <c r="BL155" s="70">
        <f t="shared" si="148"/>
        <v>1.2999999999999999E-2</v>
      </c>
      <c r="BM155" s="70">
        <f t="shared" si="149"/>
        <v>1.4E-2</v>
      </c>
      <c r="BN155" s="70">
        <f t="shared" si="150"/>
        <v>8.0000000000000002E-3</v>
      </c>
      <c r="BO155" s="70">
        <f t="shared" si="151"/>
        <v>5.0000000000000001E-3</v>
      </c>
      <c r="BP155" s="70">
        <f t="shared" si="152"/>
        <v>1.7999999999999999E-2</v>
      </c>
      <c r="BQ155" s="70">
        <f t="shared" si="153"/>
        <v>3.2000000000000001E-2</v>
      </c>
      <c r="BR155" s="70">
        <f t="shared" si="154"/>
        <v>0.13800000000000001</v>
      </c>
      <c r="BS155" s="71">
        <f t="shared" si="155"/>
        <v>-5.0000000000000001E-3</v>
      </c>
      <c r="BU155" s="30" t="s">
        <v>125</v>
      </c>
      <c r="BV155" s="28" t="s">
        <v>99</v>
      </c>
      <c r="BW155" s="52">
        <f t="shared" si="156"/>
        <v>4131</v>
      </c>
      <c r="BX155" s="52">
        <f t="shared" si="128"/>
        <v>3051</v>
      </c>
      <c r="BY155" s="52">
        <f t="shared" si="129"/>
        <v>2596</v>
      </c>
      <c r="BZ155" s="52">
        <f t="shared" si="130"/>
        <v>455</v>
      </c>
      <c r="CA155" s="52">
        <f t="shared" si="131"/>
        <v>191</v>
      </c>
      <c r="CB155" s="52">
        <f t="shared" si="132"/>
        <v>889</v>
      </c>
      <c r="CC155" s="52">
        <f t="shared" si="133"/>
        <v>372</v>
      </c>
      <c r="CD155" s="52">
        <f t="shared" si="134"/>
        <v>6</v>
      </c>
      <c r="CE155" s="53">
        <f t="shared" si="135"/>
        <v>511</v>
      </c>
    </row>
    <row r="156" spans="1:83" ht="16.5" customHeight="1">
      <c r="A156" s="31" t="s">
        <v>126</v>
      </c>
      <c r="B156" s="33" t="s">
        <v>100</v>
      </c>
      <c r="C156" s="42">
        <v>255657</v>
      </c>
      <c r="D156" s="42">
        <v>162955</v>
      </c>
      <c r="E156" s="42">
        <v>139491</v>
      </c>
      <c r="F156" s="42">
        <v>23464</v>
      </c>
      <c r="G156" s="42">
        <v>23237</v>
      </c>
      <c r="H156" s="42">
        <v>69465</v>
      </c>
      <c r="I156" s="42">
        <v>37641</v>
      </c>
      <c r="J156" s="42">
        <v>1820</v>
      </c>
      <c r="K156" s="43">
        <v>30004</v>
      </c>
      <c r="M156" s="31" t="s">
        <v>126</v>
      </c>
      <c r="N156" s="33" t="s">
        <v>100</v>
      </c>
      <c r="O156" s="68">
        <f t="shared" si="103"/>
        <v>5.1529999999999996</v>
      </c>
      <c r="P156" s="68">
        <f t="shared" si="104"/>
        <v>2.5619999999999998</v>
      </c>
      <c r="Q156" s="68">
        <f t="shared" si="105"/>
        <v>2.7250000000000001</v>
      </c>
      <c r="R156" s="68">
        <f t="shared" si="106"/>
        <v>1.607</v>
      </c>
      <c r="S156" s="68">
        <f t="shared" si="107"/>
        <v>-2.0030000000000001</v>
      </c>
      <c r="T156" s="68">
        <f t="shared" si="108"/>
        <v>14.756</v>
      </c>
      <c r="U156" s="68">
        <f t="shared" si="109"/>
        <v>29.756</v>
      </c>
      <c r="V156" s="68">
        <f t="shared" si="110"/>
        <v>19.032</v>
      </c>
      <c r="W156" s="69">
        <f t="shared" si="111"/>
        <v>0.03</v>
      </c>
      <c r="Y156" s="31" t="s">
        <v>126</v>
      </c>
      <c r="Z156" s="33" t="s">
        <v>100</v>
      </c>
      <c r="AA156" s="68">
        <f t="shared" si="136"/>
        <v>100</v>
      </c>
      <c r="AB156" s="68">
        <f t="shared" si="112"/>
        <v>63.7</v>
      </c>
      <c r="AC156" s="68">
        <f t="shared" si="113"/>
        <v>54.6</v>
      </c>
      <c r="AD156" s="68">
        <f t="shared" si="114"/>
        <v>9.1999999999999993</v>
      </c>
      <c r="AE156" s="68">
        <f t="shared" si="115"/>
        <v>9.1</v>
      </c>
      <c r="AF156" s="68">
        <f t="shared" si="116"/>
        <v>27.2</v>
      </c>
      <c r="AG156" s="68">
        <f t="shared" si="117"/>
        <v>14.7</v>
      </c>
      <c r="AH156" s="68">
        <f t="shared" si="118"/>
        <v>0.7</v>
      </c>
      <c r="AI156" s="69">
        <f t="shared" si="119"/>
        <v>11.7</v>
      </c>
      <c r="AK156" s="31" t="s">
        <v>126</v>
      </c>
      <c r="AL156" s="33" t="s">
        <v>100</v>
      </c>
      <c r="AM156" s="68">
        <f t="shared" si="137"/>
        <v>8.6</v>
      </c>
      <c r="AN156" s="68">
        <f t="shared" si="138"/>
        <v>8.1</v>
      </c>
      <c r="AO156" s="68">
        <f t="shared" si="139"/>
        <v>8.1</v>
      </c>
      <c r="AP156" s="68">
        <f t="shared" si="140"/>
        <v>8.1</v>
      </c>
      <c r="AQ156" s="68">
        <f t="shared" si="141"/>
        <v>10.199999999999999</v>
      </c>
      <c r="AR156" s="68">
        <f t="shared" si="142"/>
        <v>9.5</v>
      </c>
      <c r="AS156" s="68">
        <f t="shared" si="143"/>
        <v>8.8000000000000007</v>
      </c>
      <c r="AT156" s="68">
        <f t="shared" si="144"/>
        <v>13.3</v>
      </c>
      <c r="AU156" s="69">
        <f t="shared" si="145"/>
        <v>10.199999999999999</v>
      </c>
      <c r="AW156" s="31" t="s">
        <v>126</v>
      </c>
      <c r="AX156" s="33" t="s">
        <v>100</v>
      </c>
      <c r="AY156" s="68">
        <f t="shared" si="146"/>
        <v>5.1529999999999996</v>
      </c>
      <c r="AZ156" s="68">
        <f t="shared" si="120"/>
        <v>1.6739999999999999</v>
      </c>
      <c r="BA156" s="68">
        <f t="shared" si="121"/>
        <v>1.522</v>
      </c>
      <c r="BB156" s="68">
        <f t="shared" si="122"/>
        <v>0.153</v>
      </c>
      <c r="BC156" s="68">
        <f t="shared" si="123"/>
        <v>-0.19500000000000001</v>
      </c>
      <c r="BD156" s="68">
        <f t="shared" si="124"/>
        <v>3.6739999999999999</v>
      </c>
      <c r="BE156" s="68">
        <f t="shared" si="125"/>
        <v>3.55</v>
      </c>
      <c r="BF156" s="68">
        <f t="shared" si="126"/>
        <v>0.12</v>
      </c>
      <c r="BG156" s="69">
        <f t="shared" si="127"/>
        <v>4.0000000000000001E-3</v>
      </c>
      <c r="BI156" s="31" t="s">
        <v>126</v>
      </c>
      <c r="BJ156" s="33" t="s">
        <v>100</v>
      </c>
      <c r="BK156" s="68">
        <f t="shared" si="147"/>
        <v>0.44</v>
      </c>
      <c r="BL156" s="68">
        <f t="shared" si="148"/>
        <v>0.20399999999999999</v>
      </c>
      <c r="BM156" s="68">
        <f t="shared" si="149"/>
        <v>0.217</v>
      </c>
      <c r="BN156" s="68">
        <f t="shared" si="150"/>
        <v>0.128</v>
      </c>
      <c r="BO156" s="68">
        <f t="shared" si="151"/>
        <v>-0.20799999999999999</v>
      </c>
      <c r="BP156" s="68">
        <f t="shared" si="152"/>
        <v>1.4239999999999999</v>
      </c>
      <c r="BQ156" s="68">
        <f t="shared" si="153"/>
        <v>2.5880000000000001</v>
      </c>
      <c r="BR156" s="68">
        <f t="shared" si="154"/>
        <v>2.3610000000000002</v>
      </c>
      <c r="BS156" s="69">
        <f t="shared" si="155"/>
        <v>3.0000000000000001E-3</v>
      </c>
      <c r="BU156" s="31" t="s">
        <v>126</v>
      </c>
      <c r="BV156" s="33" t="s">
        <v>100</v>
      </c>
      <c r="BW156" s="50">
        <f t="shared" si="156"/>
        <v>243129</v>
      </c>
      <c r="BX156" s="50">
        <f t="shared" si="128"/>
        <v>158884</v>
      </c>
      <c r="BY156" s="50">
        <f t="shared" si="129"/>
        <v>135791</v>
      </c>
      <c r="BZ156" s="50">
        <f t="shared" si="130"/>
        <v>23093</v>
      </c>
      <c r="CA156" s="50">
        <f t="shared" si="131"/>
        <v>23712</v>
      </c>
      <c r="CB156" s="50">
        <f t="shared" si="132"/>
        <v>60533</v>
      </c>
      <c r="CC156" s="50">
        <f t="shared" si="133"/>
        <v>29009</v>
      </c>
      <c r="CD156" s="50">
        <f t="shared" si="134"/>
        <v>1529</v>
      </c>
      <c r="CE156" s="51">
        <f t="shared" si="135"/>
        <v>29995</v>
      </c>
    </row>
    <row r="157" spans="1:83" ht="16.5" customHeight="1">
      <c r="A157" s="29" t="s">
        <v>36</v>
      </c>
      <c r="B157" s="34" t="s">
        <v>101</v>
      </c>
      <c r="C157" s="40">
        <v>1228544</v>
      </c>
      <c r="D157" s="40">
        <v>834787</v>
      </c>
      <c r="E157" s="40">
        <v>716223</v>
      </c>
      <c r="F157" s="40">
        <v>118564</v>
      </c>
      <c r="G157" s="40">
        <v>121654</v>
      </c>
      <c r="H157" s="40">
        <v>272103</v>
      </c>
      <c r="I157" s="40">
        <v>145626</v>
      </c>
      <c r="J157" s="40">
        <v>6308</v>
      </c>
      <c r="K157" s="41">
        <v>120169</v>
      </c>
      <c r="M157" s="29" t="s">
        <v>36</v>
      </c>
      <c r="N157" s="34" t="s">
        <v>101</v>
      </c>
      <c r="O157" s="66">
        <f t="shared" si="103"/>
        <v>3.5950000000000002</v>
      </c>
      <c r="P157" s="66">
        <f t="shared" si="104"/>
        <v>0.71499999999999997</v>
      </c>
      <c r="Q157" s="66">
        <f t="shared" si="105"/>
        <v>0.78900000000000003</v>
      </c>
      <c r="R157" s="66">
        <f t="shared" si="106"/>
        <v>0.27400000000000002</v>
      </c>
      <c r="S157" s="66">
        <f t="shared" si="107"/>
        <v>-0.17799999999999999</v>
      </c>
      <c r="T157" s="66">
        <f t="shared" si="108"/>
        <v>15.7</v>
      </c>
      <c r="U157" s="66">
        <f t="shared" si="109"/>
        <v>26.998999999999999</v>
      </c>
      <c r="V157" s="66">
        <f t="shared" si="110"/>
        <v>-8.9890000000000008</v>
      </c>
      <c r="W157" s="67">
        <f t="shared" si="111"/>
        <v>5.8</v>
      </c>
      <c r="Y157" s="29" t="s">
        <v>36</v>
      </c>
      <c r="Z157" s="34" t="s">
        <v>101</v>
      </c>
      <c r="AA157" s="66">
        <f t="shared" si="136"/>
        <v>100</v>
      </c>
      <c r="AB157" s="66">
        <f t="shared" si="112"/>
        <v>67.900000000000006</v>
      </c>
      <c r="AC157" s="66">
        <f t="shared" si="113"/>
        <v>58.3</v>
      </c>
      <c r="AD157" s="66">
        <f t="shared" si="114"/>
        <v>9.6999999999999993</v>
      </c>
      <c r="AE157" s="66">
        <f t="shared" si="115"/>
        <v>9.9</v>
      </c>
      <c r="AF157" s="66">
        <f t="shared" si="116"/>
        <v>22.1</v>
      </c>
      <c r="AG157" s="66">
        <f t="shared" si="117"/>
        <v>11.9</v>
      </c>
      <c r="AH157" s="66">
        <f t="shared" si="118"/>
        <v>0.5</v>
      </c>
      <c r="AI157" s="67">
        <f t="shared" si="119"/>
        <v>9.8000000000000007</v>
      </c>
      <c r="AK157" s="29" t="s">
        <v>36</v>
      </c>
      <c r="AL157" s="34" t="s">
        <v>101</v>
      </c>
      <c r="AM157" s="66">
        <f t="shared" si="137"/>
        <v>41.2</v>
      </c>
      <c r="AN157" s="66">
        <f t="shared" si="138"/>
        <v>41.3</v>
      </c>
      <c r="AO157" s="66">
        <f t="shared" si="139"/>
        <v>41.4</v>
      </c>
      <c r="AP157" s="66">
        <f t="shared" si="140"/>
        <v>40.799999999999997</v>
      </c>
      <c r="AQ157" s="66">
        <f t="shared" si="141"/>
        <v>53.6</v>
      </c>
      <c r="AR157" s="66">
        <f t="shared" si="142"/>
        <v>37.1</v>
      </c>
      <c r="AS157" s="66">
        <f t="shared" si="143"/>
        <v>34.200000000000003</v>
      </c>
      <c r="AT157" s="66">
        <f t="shared" si="144"/>
        <v>46.2</v>
      </c>
      <c r="AU157" s="67">
        <f t="shared" si="145"/>
        <v>40.799999999999997</v>
      </c>
      <c r="AW157" s="29" t="s">
        <v>36</v>
      </c>
      <c r="AX157" s="34" t="s">
        <v>101</v>
      </c>
      <c r="AY157" s="66">
        <f t="shared" si="146"/>
        <v>3.5950000000000002</v>
      </c>
      <c r="AZ157" s="66">
        <f t="shared" si="120"/>
        <v>0.5</v>
      </c>
      <c r="BA157" s="66">
        <f t="shared" si="121"/>
        <v>0.47299999999999998</v>
      </c>
      <c r="BB157" s="66">
        <f t="shared" si="122"/>
        <v>2.7E-2</v>
      </c>
      <c r="BC157" s="66">
        <f t="shared" si="123"/>
        <v>-1.7999999999999999E-2</v>
      </c>
      <c r="BD157" s="66">
        <f t="shared" si="124"/>
        <v>3.1139999999999999</v>
      </c>
      <c r="BE157" s="66">
        <f t="shared" si="125"/>
        <v>2.6110000000000002</v>
      </c>
      <c r="BF157" s="66">
        <f t="shared" si="126"/>
        <v>-5.2999999999999999E-2</v>
      </c>
      <c r="BG157" s="67">
        <f t="shared" si="127"/>
        <v>0.55600000000000005</v>
      </c>
      <c r="BI157" s="29" t="s">
        <v>36</v>
      </c>
      <c r="BJ157" s="34" t="s">
        <v>101</v>
      </c>
      <c r="BK157" s="66">
        <f t="shared" si="147"/>
        <v>1.496</v>
      </c>
      <c r="BL157" s="66">
        <f t="shared" si="148"/>
        <v>0.29699999999999999</v>
      </c>
      <c r="BM157" s="66">
        <f t="shared" si="149"/>
        <v>0.32900000000000001</v>
      </c>
      <c r="BN157" s="66">
        <f t="shared" si="150"/>
        <v>0.112</v>
      </c>
      <c r="BO157" s="66">
        <f t="shared" si="151"/>
        <v>-9.5000000000000001E-2</v>
      </c>
      <c r="BP157" s="66">
        <f t="shared" si="152"/>
        <v>5.8849999999999998</v>
      </c>
      <c r="BQ157" s="66">
        <f t="shared" si="153"/>
        <v>9.2810000000000006</v>
      </c>
      <c r="BR157" s="66">
        <f t="shared" si="154"/>
        <v>-5.056</v>
      </c>
      <c r="BS157" s="67">
        <f t="shared" si="155"/>
        <v>2.34</v>
      </c>
      <c r="BU157" s="29" t="s">
        <v>36</v>
      </c>
      <c r="BV157" s="34" t="s">
        <v>101</v>
      </c>
      <c r="BW157" s="48">
        <f t="shared" si="156"/>
        <v>1185907</v>
      </c>
      <c r="BX157" s="48">
        <f t="shared" si="128"/>
        <v>828857</v>
      </c>
      <c r="BY157" s="48">
        <f t="shared" si="129"/>
        <v>710617</v>
      </c>
      <c r="BZ157" s="48">
        <f t="shared" si="130"/>
        <v>118240</v>
      </c>
      <c r="CA157" s="48">
        <f t="shared" si="131"/>
        <v>121871</v>
      </c>
      <c r="CB157" s="48">
        <f t="shared" si="132"/>
        <v>235179</v>
      </c>
      <c r="CC157" s="48">
        <f t="shared" si="133"/>
        <v>114667</v>
      </c>
      <c r="CD157" s="48">
        <f t="shared" si="134"/>
        <v>6931</v>
      </c>
      <c r="CE157" s="49">
        <f t="shared" si="135"/>
        <v>113581</v>
      </c>
    </row>
    <row r="158" spans="1:83" ht="16.5" customHeight="1">
      <c r="A158" s="29" t="s">
        <v>37</v>
      </c>
      <c r="B158" s="34" t="s">
        <v>102</v>
      </c>
      <c r="C158" s="40">
        <v>499519</v>
      </c>
      <c r="D158" s="40">
        <v>368070</v>
      </c>
      <c r="E158" s="40">
        <v>315137</v>
      </c>
      <c r="F158" s="40">
        <v>52933</v>
      </c>
      <c r="G158" s="40">
        <v>23758</v>
      </c>
      <c r="H158" s="40">
        <v>107691</v>
      </c>
      <c r="I158" s="40">
        <v>53406</v>
      </c>
      <c r="J158" s="40">
        <v>2865</v>
      </c>
      <c r="K158" s="41">
        <v>51420</v>
      </c>
      <c r="M158" s="29" t="s">
        <v>37</v>
      </c>
      <c r="N158" s="34" t="s">
        <v>102</v>
      </c>
      <c r="O158" s="66">
        <f t="shared" si="103"/>
        <v>4.9109999999999996</v>
      </c>
      <c r="P158" s="66">
        <f t="shared" si="104"/>
        <v>2.4769999999999999</v>
      </c>
      <c r="Q158" s="66">
        <f t="shared" si="105"/>
        <v>2.6339999999999999</v>
      </c>
      <c r="R158" s="66">
        <f t="shared" si="106"/>
        <v>1.554</v>
      </c>
      <c r="S158" s="66">
        <f t="shared" si="107"/>
        <v>2.044</v>
      </c>
      <c r="T158" s="66">
        <f t="shared" si="108"/>
        <v>14.957000000000001</v>
      </c>
      <c r="U158" s="66">
        <f t="shared" si="109"/>
        <v>25.867999999999999</v>
      </c>
      <c r="V158" s="66">
        <f t="shared" si="110"/>
        <v>57.503999999999998</v>
      </c>
      <c r="W158" s="67">
        <f t="shared" si="111"/>
        <v>4.0259999999999998</v>
      </c>
      <c r="Y158" s="29" t="s">
        <v>37</v>
      </c>
      <c r="Z158" s="34" t="s">
        <v>102</v>
      </c>
      <c r="AA158" s="66">
        <f t="shared" si="136"/>
        <v>100</v>
      </c>
      <c r="AB158" s="66">
        <f t="shared" si="112"/>
        <v>73.7</v>
      </c>
      <c r="AC158" s="66">
        <f t="shared" si="113"/>
        <v>63.1</v>
      </c>
      <c r="AD158" s="66">
        <f t="shared" si="114"/>
        <v>10.6</v>
      </c>
      <c r="AE158" s="66">
        <f t="shared" si="115"/>
        <v>4.8</v>
      </c>
      <c r="AF158" s="66">
        <f t="shared" si="116"/>
        <v>21.6</v>
      </c>
      <c r="AG158" s="66">
        <f t="shared" si="117"/>
        <v>10.7</v>
      </c>
      <c r="AH158" s="66">
        <f t="shared" si="118"/>
        <v>0.6</v>
      </c>
      <c r="AI158" s="67">
        <f t="shared" si="119"/>
        <v>10.3</v>
      </c>
      <c r="AK158" s="29" t="s">
        <v>37</v>
      </c>
      <c r="AL158" s="34" t="s">
        <v>102</v>
      </c>
      <c r="AM158" s="66">
        <f t="shared" si="137"/>
        <v>16.8</v>
      </c>
      <c r="AN158" s="66">
        <f t="shared" si="138"/>
        <v>18.2</v>
      </c>
      <c r="AO158" s="66">
        <f t="shared" si="139"/>
        <v>18.2</v>
      </c>
      <c r="AP158" s="66">
        <f t="shared" si="140"/>
        <v>18.2</v>
      </c>
      <c r="AQ158" s="66">
        <f t="shared" si="141"/>
        <v>10.5</v>
      </c>
      <c r="AR158" s="66">
        <f t="shared" si="142"/>
        <v>14.7</v>
      </c>
      <c r="AS158" s="66">
        <f t="shared" si="143"/>
        <v>12.6</v>
      </c>
      <c r="AT158" s="66">
        <f t="shared" si="144"/>
        <v>21</v>
      </c>
      <c r="AU158" s="67">
        <f t="shared" si="145"/>
        <v>17.399999999999999</v>
      </c>
      <c r="AW158" s="29" t="s">
        <v>37</v>
      </c>
      <c r="AX158" s="34" t="s">
        <v>102</v>
      </c>
      <c r="AY158" s="66">
        <f t="shared" si="146"/>
        <v>4.9109999999999996</v>
      </c>
      <c r="AZ158" s="66">
        <f t="shared" si="120"/>
        <v>1.869</v>
      </c>
      <c r="BA158" s="66">
        <f t="shared" si="121"/>
        <v>1.698</v>
      </c>
      <c r="BB158" s="66">
        <f t="shared" si="122"/>
        <v>0.17</v>
      </c>
      <c r="BC158" s="66">
        <f t="shared" si="123"/>
        <v>0.1</v>
      </c>
      <c r="BD158" s="66">
        <f t="shared" si="124"/>
        <v>2.9430000000000001</v>
      </c>
      <c r="BE158" s="66">
        <f t="shared" si="125"/>
        <v>2.3050000000000002</v>
      </c>
      <c r="BF158" s="66">
        <f t="shared" si="126"/>
        <v>0.22</v>
      </c>
      <c r="BG158" s="67">
        <f t="shared" si="127"/>
        <v>0.41799999999999998</v>
      </c>
      <c r="BI158" s="29" t="s">
        <v>37</v>
      </c>
      <c r="BJ158" s="34" t="s">
        <v>102</v>
      </c>
      <c r="BK158" s="66">
        <f t="shared" si="147"/>
        <v>0.82</v>
      </c>
      <c r="BL158" s="66">
        <f t="shared" si="148"/>
        <v>0.44600000000000001</v>
      </c>
      <c r="BM158" s="66">
        <f t="shared" si="149"/>
        <v>0.47399999999999998</v>
      </c>
      <c r="BN158" s="66">
        <f t="shared" si="150"/>
        <v>0.28000000000000003</v>
      </c>
      <c r="BO158" s="66">
        <f t="shared" si="151"/>
        <v>0.20899999999999999</v>
      </c>
      <c r="BP158" s="66">
        <f t="shared" si="152"/>
        <v>2.2330000000000001</v>
      </c>
      <c r="BQ158" s="66">
        <f t="shared" si="153"/>
        <v>3.2909999999999999</v>
      </c>
      <c r="BR158" s="66">
        <f t="shared" si="154"/>
        <v>8.4879999999999995</v>
      </c>
      <c r="BS158" s="67">
        <f t="shared" si="155"/>
        <v>0.70699999999999996</v>
      </c>
      <c r="BU158" s="29" t="s">
        <v>37</v>
      </c>
      <c r="BV158" s="34" t="s">
        <v>102</v>
      </c>
      <c r="BW158" s="48">
        <f t="shared" si="156"/>
        <v>476134</v>
      </c>
      <c r="BX158" s="48">
        <f t="shared" si="128"/>
        <v>359173</v>
      </c>
      <c r="BY158" s="48">
        <f t="shared" si="129"/>
        <v>307050</v>
      </c>
      <c r="BZ158" s="48">
        <f t="shared" si="130"/>
        <v>52123</v>
      </c>
      <c r="CA158" s="48">
        <f t="shared" si="131"/>
        <v>23282</v>
      </c>
      <c r="CB158" s="48">
        <f t="shared" si="132"/>
        <v>93679</v>
      </c>
      <c r="CC158" s="48">
        <f t="shared" si="133"/>
        <v>42430</v>
      </c>
      <c r="CD158" s="48">
        <f t="shared" si="134"/>
        <v>1819</v>
      </c>
      <c r="CE158" s="49">
        <f t="shared" si="135"/>
        <v>49430</v>
      </c>
    </row>
    <row r="159" spans="1:83" ht="16.5" customHeight="1">
      <c r="A159" s="29" t="s">
        <v>127</v>
      </c>
      <c r="B159" s="34" t="s">
        <v>103</v>
      </c>
      <c r="C159" s="40">
        <v>779291</v>
      </c>
      <c r="D159" s="40">
        <v>504170</v>
      </c>
      <c r="E159" s="40">
        <v>430750</v>
      </c>
      <c r="F159" s="40">
        <v>73420</v>
      </c>
      <c r="G159" s="40">
        <v>49014</v>
      </c>
      <c r="H159" s="40">
        <v>226107</v>
      </c>
      <c r="I159" s="40">
        <v>160909</v>
      </c>
      <c r="J159" s="40">
        <v>1186</v>
      </c>
      <c r="K159" s="41">
        <v>64012</v>
      </c>
      <c r="M159" s="29" t="s">
        <v>127</v>
      </c>
      <c r="N159" s="34" t="s">
        <v>103</v>
      </c>
      <c r="O159" s="66">
        <f t="shared" si="103"/>
        <v>5.8049999999999997</v>
      </c>
      <c r="P159" s="66">
        <f t="shared" si="104"/>
        <v>0.81299999999999994</v>
      </c>
      <c r="Q159" s="66">
        <f t="shared" si="105"/>
        <v>0.96499999999999997</v>
      </c>
      <c r="R159" s="66">
        <f t="shared" si="106"/>
        <v>-6.8000000000000005E-2</v>
      </c>
      <c r="S159" s="66">
        <f t="shared" si="107"/>
        <v>-1.948</v>
      </c>
      <c r="T159" s="66">
        <f t="shared" si="108"/>
        <v>21.274999999999999</v>
      </c>
      <c r="U159" s="66">
        <f t="shared" si="109"/>
        <v>28.253</v>
      </c>
      <c r="V159" s="66">
        <f t="shared" si="110"/>
        <v>24.58</v>
      </c>
      <c r="W159" s="67">
        <f t="shared" si="111"/>
        <v>6.6390000000000002</v>
      </c>
      <c r="Y159" s="29" t="s">
        <v>127</v>
      </c>
      <c r="Z159" s="34" t="s">
        <v>103</v>
      </c>
      <c r="AA159" s="66">
        <f t="shared" si="136"/>
        <v>100</v>
      </c>
      <c r="AB159" s="66">
        <f t="shared" si="112"/>
        <v>64.7</v>
      </c>
      <c r="AC159" s="66">
        <f t="shared" si="113"/>
        <v>55.3</v>
      </c>
      <c r="AD159" s="66">
        <f t="shared" si="114"/>
        <v>9.4</v>
      </c>
      <c r="AE159" s="66">
        <f t="shared" si="115"/>
        <v>6.3</v>
      </c>
      <c r="AF159" s="66">
        <f t="shared" si="116"/>
        <v>29</v>
      </c>
      <c r="AG159" s="66">
        <f t="shared" si="117"/>
        <v>20.6</v>
      </c>
      <c r="AH159" s="66">
        <f t="shared" si="118"/>
        <v>0.2</v>
      </c>
      <c r="AI159" s="67">
        <f t="shared" si="119"/>
        <v>8.1999999999999993</v>
      </c>
      <c r="AK159" s="29" t="s">
        <v>127</v>
      </c>
      <c r="AL159" s="34" t="s">
        <v>103</v>
      </c>
      <c r="AM159" s="66">
        <f t="shared" si="137"/>
        <v>26.1</v>
      </c>
      <c r="AN159" s="66">
        <f t="shared" si="138"/>
        <v>25</v>
      </c>
      <c r="AO159" s="66">
        <f t="shared" si="139"/>
        <v>24.9</v>
      </c>
      <c r="AP159" s="66">
        <f t="shared" si="140"/>
        <v>25.3</v>
      </c>
      <c r="AQ159" s="66">
        <f t="shared" si="141"/>
        <v>21.6</v>
      </c>
      <c r="AR159" s="66">
        <f t="shared" si="142"/>
        <v>30.8</v>
      </c>
      <c r="AS159" s="66">
        <f t="shared" si="143"/>
        <v>37.799999999999997</v>
      </c>
      <c r="AT159" s="66">
        <f t="shared" si="144"/>
        <v>8.6999999999999993</v>
      </c>
      <c r="AU159" s="67">
        <f t="shared" si="145"/>
        <v>21.7</v>
      </c>
      <c r="AW159" s="29" t="s">
        <v>127</v>
      </c>
      <c r="AX159" s="34" t="s">
        <v>103</v>
      </c>
      <c r="AY159" s="66">
        <f t="shared" si="146"/>
        <v>5.8049999999999997</v>
      </c>
      <c r="AZ159" s="66">
        <f t="shared" si="120"/>
        <v>0.55200000000000005</v>
      </c>
      <c r="BA159" s="66">
        <f t="shared" si="121"/>
        <v>0.55900000000000005</v>
      </c>
      <c r="BB159" s="66">
        <f t="shared" si="122"/>
        <v>-7.0000000000000001E-3</v>
      </c>
      <c r="BC159" s="66">
        <f t="shared" si="123"/>
        <v>-0.13200000000000001</v>
      </c>
      <c r="BD159" s="66">
        <f t="shared" si="124"/>
        <v>5.3860000000000001</v>
      </c>
      <c r="BE159" s="66">
        <f t="shared" si="125"/>
        <v>4.8129999999999997</v>
      </c>
      <c r="BF159" s="66">
        <f t="shared" si="126"/>
        <v>3.2000000000000001E-2</v>
      </c>
      <c r="BG159" s="67">
        <f t="shared" si="127"/>
        <v>0.54100000000000004</v>
      </c>
      <c r="BI159" s="29" t="s">
        <v>127</v>
      </c>
      <c r="BJ159" s="34" t="s">
        <v>103</v>
      </c>
      <c r="BK159" s="66">
        <f t="shared" si="147"/>
        <v>1.5</v>
      </c>
      <c r="BL159" s="66">
        <f t="shared" si="148"/>
        <v>0.20399999999999999</v>
      </c>
      <c r="BM159" s="66">
        <f t="shared" si="149"/>
        <v>0.24099999999999999</v>
      </c>
      <c r="BN159" s="66">
        <f t="shared" si="150"/>
        <v>-1.7000000000000001E-2</v>
      </c>
      <c r="BO159" s="66">
        <f t="shared" si="151"/>
        <v>-0.42699999999999999</v>
      </c>
      <c r="BP159" s="66">
        <f t="shared" si="152"/>
        <v>6.3220000000000001</v>
      </c>
      <c r="BQ159" s="66">
        <f t="shared" si="153"/>
        <v>10.627000000000001</v>
      </c>
      <c r="BR159" s="66">
        <f t="shared" si="154"/>
        <v>1.899</v>
      </c>
      <c r="BS159" s="67">
        <f t="shared" si="155"/>
        <v>1.4159999999999999</v>
      </c>
      <c r="BU159" s="29" t="s">
        <v>127</v>
      </c>
      <c r="BV159" s="34" t="s">
        <v>103</v>
      </c>
      <c r="BW159" s="48">
        <f t="shared" si="156"/>
        <v>736532</v>
      </c>
      <c r="BX159" s="48">
        <f t="shared" si="128"/>
        <v>500103</v>
      </c>
      <c r="BY159" s="48">
        <f t="shared" si="129"/>
        <v>426633</v>
      </c>
      <c r="BZ159" s="48">
        <f t="shared" si="130"/>
        <v>73470</v>
      </c>
      <c r="CA159" s="48">
        <f t="shared" si="131"/>
        <v>49988</v>
      </c>
      <c r="CB159" s="48">
        <f t="shared" si="132"/>
        <v>186441</v>
      </c>
      <c r="CC159" s="48">
        <f t="shared" si="133"/>
        <v>125462</v>
      </c>
      <c r="CD159" s="48">
        <f t="shared" si="134"/>
        <v>952</v>
      </c>
      <c r="CE159" s="49">
        <f t="shared" si="135"/>
        <v>60027</v>
      </c>
    </row>
    <row r="160" spans="1:83" ht="16.5" customHeight="1">
      <c r="A160" s="29" t="s">
        <v>128</v>
      </c>
      <c r="B160" s="34" t="s">
        <v>104</v>
      </c>
      <c r="C160" s="40">
        <v>105261</v>
      </c>
      <c r="D160" s="40">
        <v>73114</v>
      </c>
      <c r="E160" s="40">
        <v>62333</v>
      </c>
      <c r="F160" s="40">
        <v>10781</v>
      </c>
      <c r="G160" s="40">
        <v>4597</v>
      </c>
      <c r="H160" s="40">
        <v>27550</v>
      </c>
      <c r="I160" s="40">
        <v>13243</v>
      </c>
      <c r="J160" s="40">
        <v>844</v>
      </c>
      <c r="K160" s="41">
        <v>13463</v>
      </c>
      <c r="M160" s="29" t="s">
        <v>128</v>
      </c>
      <c r="N160" s="34" t="s">
        <v>104</v>
      </c>
      <c r="O160" s="66">
        <f t="shared" si="103"/>
        <v>3.7170000000000001</v>
      </c>
      <c r="P160" s="66">
        <f t="shared" si="104"/>
        <v>0.96099999999999997</v>
      </c>
      <c r="Q160" s="66">
        <f t="shared" si="105"/>
        <v>1.2410000000000001</v>
      </c>
      <c r="R160" s="66">
        <f t="shared" si="106"/>
        <v>-0.627</v>
      </c>
      <c r="S160" s="66">
        <f t="shared" si="107"/>
        <v>-1.0549999999999999</v>
      </c>
      <c r="T160" s="66">
        <f t="shared" si="108"/>
        <v>12.794</v>
      </c>
      <c r="U160" s="66">
        <f t="shared" si="109"/>
        <v>26.437000000000001</v>
      </c>
      <c r="V160" s="66">
        <f t="shared" si="110"/>
        <v>38.134</v>
      </c>
      <c r="W160" s="67">
        <f t="shared" si="111"/>
        <v>0.92200000000000004</v>
      </c>
      <c r="Y160" s="29" t="s">
        <v>128</v>
      </c>
      <c r="Z160" s="34" t="s">
        <v>104</v>
      </c>
      <c r="AA160" s="66">
        <f t="shared" si="136"/>
        <v>100</v>
      </c>
      <c r="AB160" s="66">
        <f t="shared" si="112"/>
        <v>69.5</v>
      </c>
      <c r="AC160" s="66">
        <f t="shared" si="113"/>
        <v>59.2</v>
      </c>
      <c r="AD160" s="66">
        <f t="shared" si="114"/>
        <v>10.199999999999999</v>
      </c>
      <c r="AE160" s="66">
        <f t="shared" si="115"/>
        <v>4.4000000000000004</v>
      </c>
      <c r="AF160" s="66">
        <f t="shared" si="116"/>
        <v>26.2</v>
      </c>
      <c r="AG160" s="66">
        <f t="shared" si="117"/>
        <v>12.6</v>
      </c>
      <c r="AH160" s="66">
        <f t="shared" si="118"/>
        <v>0.8</v>
      </c>
      <c r="AI160" s="67">
        <f t="shared" si="119"/>
        <v>12.8</v>
      </c>
      <c r="AK160" s="29" t="s">
        <v>128</v>
      </c>
      <c r="AL160" s="34" t="s">
        <v>104</v>
      </c>
      <c r="AM160" s="66">
        <f t="shared" si="137"/>
        <v>3.5</v>
      </c>
      <c r="AN160" s="66">
        <f t="shared" si="138"/>
        <v>3.6</v>
      </c>
      <c r="AO160" s="66">
        <f t="shared" si="139"/>
        <v>3.6</v>
      </c>
      <c r="AP160" s="66">
        <f t="shared" si="140"/>
        <v>3.7</v>
      </c>
      <c r="AQ160" s="66">
        <f t="shared" si="141"/>
        <v>2</v>
      </c>
      <c r="AR160" s="66">
        <f t="shared" si="142"/>
        <v>3.8</v>
      </c>
      <c r="AS160" s="66">
        <f t="shared" si="143"/>
        <v>3.1</v>
      </c>
      <c r="AT160" s="66">
        <f t="shared" si="144"/>
        <v>6.2</v>
      </c>
      <c r="AU160" s="67">
        <f t="shared" si="145"/>
        <v>4.5999999999999996</v>
      </c>
      <c r="AW160" s="29" t="s">
        <v>128</v>
      </c>
      <c r="AX160" s="34" t="s">
        <v>104</v>
      </c>
      <c r="AY160" s="66">
        <f t="shared" si="146"/>
        <v>3.7170000000000001</v>
      </c>
      <c r="AZ160" s="66">
        <f t="shared" si="120"/>
        <v>0.68600000000000005</v>
      </c>
      <c r="BA160" s="66">
        <f t="shared" si="121"/>
        <v>0.753</v>
      </c>
      <c r="BB160" s="66">
        <f t="shared" si="122"/>
        <v>-6.7000000000000004E-2</v>
      </c>
      <c r="BC160" s="66">
        <f t="shared" si="123"/>
        <v>-4.8000000000000001E-2</v>
      </c>
      <c r="BD160" s="66">
        <f t="shared" si="124"/>
        <v>3.0790000000000002</v>
      </c>
      <c r="BE160" s="66">
        <f t="shared" si="125"/>
        <v>2.7280000000000002</v>
      </c>
      <c r="BF160" s="66">
        <f t="shared" si="126"/>
        <v>0.23</v>
      </c>
      <c r="BG160" s="67">
        <f t="shared" si="127"/>
        <v>0.121</v>
      </c>
      <c r="BI160" s="29" t="s">
        <v>128</v>
      </c>
      <c r="BJ160" s="34" t="s">
        <v>104</v>
      </c>
      <c r="BK160" s="66">
        <f t="shared" si="147"/>
        <v>0.13200000000000001</v>
      </c>
      <c r="BL160" s="66">
        <f t="shared" si="148"/>
        <v>3.5000000000000003E-2</v>
      </c>
      <c r="BM160" s="66">
        <f t="shared" si="149"/>
        <v>4.4999999999999998E-2</v>
      </c>
      <c r="BN160" s="66">
        <f t="shared" si="150"/>
        <v>-2.4E-2</v>
      </c>
      <c r="BO160" s="66">
        <f t="shared" si="151"/>
        <v>-2.1000000000000001E-2</v>
      </c>
      <c r="BP160" s="66">
        <f t="shared" si="152"/>
        <v>0.498</v>
      </c>
      <c r="BQ160" s="66">
        <f t="shared" si="153"/>
        <v>0.83</v>
      </c>
      <c r="BR160" s="66">
        <f t="shared" si="154"/>
        <v>1.891</v>
      </c>
      <c r="BS160" s="67">
        <f t="shared" si="155"/>
        <v>4.3999999999999997E-2</v>
      </c>
      <c r="BU160" s="29" t="s">
        <v>128</v>
      </c>
      <c r="BV160" s="34" t="s">
        <v>104</v>
      </c>
      <c r="BW160" s="48">
        <f t="shared" si="156"/>
        <v>101489</v>
      </c>
      <c r="BX160" s="48">
        <f t="shared" si="128"/>
        <v>72418</v>
      </c>
      <c r="BY160" s="48">
        <f t="shared" si="129"/>
        <v>61569</v>
      </c>
      <c r="BZ160" s="48">
        <f t="shared" si="130"/>
        <v>10849</v>
      </c>
      <c r="CA160" s="48">
        <f t="shared" si="131"/>
        <v>4646</v>
      </c>
      <c r="CB160" s="48">
        <f t="shared" si="132"/>
        <v>24425</v>
      </c>
      <c r="CC160" s="48">
        <f t="shared" si="133"/>
        <v>10474</v>
      </c>
      <c r="CD160" s="48">
        <f t="shared" si="134"/>
        <v>611</v>
      </c>
      <c r="CE160" s="49">
        <f t="shared" si="135"/>
        <v>13340</v>
      </c>
    </row>
    <row r="161" spans="1:83" ht="16.5" customHeight="1">
      <c r="A161" s="30" t="s">
        <v>129</v>
      </c>
      <c r="B161" s="28" t="s">
        <v>105</v>
      </c>
      <c r="C161" s="44">
        <v>113019</v>
      </c>
      <c r="D161" s="44">
        <v>77125</v>
      </c>
      <c r="E161" s="44">
        <v>65890</v>
      </c>
      <c r="F161" s="44">
        <v>11235</v>
      </c>
      <c r="G161" s="44">
        <v>4822</v>
      </c>
      <c r="H161" s="44">
        <v>31072</v>
      </c>
      <c r="I161" s="44">
        <v>14682</v>
      </c>
      <c r="J161" s="44">
        <v>644</v>
      </c>
      <c r="K161" s="45">
        <v>15746</v>
      </c>
      <c r="M161" s="30" t="s">
        <v>129</v>
      </c>
      <c r="N161" s="28" t="s">
        <v>105</v>
      </c>
      <c r="O161" s="70">
        <f t="shared" si="103"/>
        <v>5.6219999999999999</v>
      </c>
      <c r="P161" s="70">
        <f t="shared" si="104"/>
        <v>2.6440000000000001</v>
      </c>
      <c r="Q161" s="70">
        <f t="shared" si="105"/>
        <v>2.7349999999999999</v>
      </c>
      <c r="R161" s="70">
        <f t="shared" si="106"/>
        <v>2.1179999999999999</v>
      </c>
      <c r="S161" s="70">
        <f t="shared" si="107"/>
        <v>2.1389999999999998</v>
      </c>
      <c r="T161" s="70">
        <f t="shared" si="108"/>
        <v>14.471</v>
      </c>
      <c r="U161" s="70">
        <f t="shared" si="109"/>
        <v>27.459</v>
      </c>
      <c r="V161" s="70">
        <f t="shared" si="110"/>
        <v>33.887999999999998</v>
      </c>
      <c r="W161" s="71">
        <f t="shared" si="111"/>
        <v>3.9750000000000001</v>
      </c>
      <c r="Y161" s="30" t="s">
        <v>129</v>
      </c>
      <c r="Z161" s="28" t="s">
        <v>105</v>
      </c>
      <c r="AA161" s="70">
        <f t="shared" si="136"/>
        <v>100</v>
      </c>
      <c r="AB161" s="70">
        <f t="shared" si="112"/>
        <v>68.2</v>
      </c>
      <c r="AC161" s="70">
        <f t="shared" si="113"/>
        <v>58.3</v>
      </c>
      <c r="AD161" s="70">
        <f t="shared" si="114"/>
        <v>9.9</v>
      </c>
      <c r="AE161" s="70">
        <f t="shared" si="115"/>
        <v>4.3</v>
      </c>
      <c r="AF161" s="70">
        <f t="shared" si="116"/>
        <v>27.5</v>
      </c>
      <c r="AG161" s="70">
        <f t="shared" si="117"/>
        <v>13</v>
      </c>
      <c r="AH161" s="70">
        <f t="shared" si="118"/>
        <v>0.6</v>
      </c>
      <c r="AI161" s="71">
        <f t="shared" si="119"/>
        <v>13.9</v>
      </c>
      <c r="AK161" s="30" t="s">
        <v>129</v>
      </c>
      <c r="AL161" s="28" t="s">
        <v>105</v>
      </c>
      <c r="AM161" s="70">
        <f t="shared" si="137"/>
        <v>3.8</v>
      </c>
      <c r="AN161" s="70">
        <f t="shared" si="138"/>
        <v>3.8</v>
      </c>
      <c r="AO161" s="70">
        <f t="shared" si="139"/>
        <v>3.8</v>
      </c>
      <c r="AP161" s="70">
        <f t="shared" si="140"/>
        <v>3.9</v>
      </c>
      <c r="AQ161" s="70">
        <f t="shared" si="141"/>
        <v>2.1</v>
      </c>
      <c r="AR161" s="70">
        <f t="shared" si="142"/>
        <v>4.2</v>
      </c>
      <c r="AS161" s="70">
        <f t="shared" si="143"/>
        <v>3.5</v>
      </c>
      <c r="AT161" s="70">
        <f t="shared" si="144"/>
        <v>4.7</v>
      </c>
      <c r="AU161" s="71">
        <f t="shared" si="145"/>
        <v>5.3</v>
      </c>
      <c r="AW161" s="30" t="s">
        <v>129</v>
      </c>
      <c r="AX161" s="28" t="s">
        <v>105</v>
      </c>
      <c r="AY161" s="70">
        <f t="shared" si="146"/>
        <v>5.6219999999999999</v>
      </c>
      <c r="AZ161" s="70">
        <f t="shared" si="120"/>
        <v>1.857</v>
      </c>
      <c r="BA161" s="70">
        <f t="shared" si="121"/>
        <v>1.639</v>
      </c>
      <c r="BB161" s="70">
        <f t="shared" si="122"/>
        <v>0.218</v>
      </c>
      <c r="BC161" s="70">
        <f t="shared" si="123"/>
        <v>9.4E-2</v>
      </c>
      <c r="BD161" s="70">
        <f t="shared" si="124"/>
        <v>3.6709999999999998</v>
      </c>
      <c r="BE161" s="70">
        <f t="shared" si="125"/>
        <v>2.956</v>
      </c>
      <c r="BF161" s="70">
        <f t="shared" si="126"/>
        <v>0.152</v>
      </c>
      <c r="BG161" s="71">
        <f t="shared" si="127"/>
        <v>0.56299999999999994</v>
      </c>
      <c r="BI161" s="30" t="s">
        <v>129</v>
      </c>
      <c r="BJ161" s="28" t="s">
        <v>105</v>
      </c>
      <c r="BK161" s="70">
        <f t="shared" si="147"/>
        <v>0.21099999999999999</v>
      </c>
      <c r="BL161" s="70">
        <f t="shared" si="148"/>
        <v>0.1</v>
      </c>
      <c r="BM161" s="70">
        <f t="shared" si="149"/>
        <v>0.10299999999999999</v>
      </c>
      <c r="BN161" s="70">
        <f t="shared" si="150"/>
        <v>8.1000000000000003E-2</v>
      </c>
      <c r="BO161" s="70">
        <f t="shared" si="151"/>
        <v>4.3999999999999997E-2</v>
      </c>
      <c r="BP161" s="70">
        <f t="shared" si="152"/>
        <v>0.626</v>
      </c>
      <c r="BQ161" s="70">
        <f t="shared" si="153"/>
        <v>0.94799999999999995</v>
      </c>
      <c r="BR161" s="70">
        <f t="shared" si="154"/>
        <v>1.323</v>
      </c>
      <c r="BS161" s="71">
        <f t="shared" si="155"/>
        <v>0.214</v>
      </c>
      <c r="BU161" s="30" t="s">
        <v>129</v>
      </c>
      <c r="BV161" s="28" t="s">
        <v>105</v>
      </c>
      <c r="BW161" s="52">
        <f t="shared" si="156"/>
        <v>107003</v>
      </c>
      <c r="BX161" s="52">
        <f t="shared" si="128"/>
        <v>75138</v>
      </c>
      <c r="BY161" s="52">
        <f t="shared" si="129"/>
        <v>64136</v>
      </c>
      <c r="BZ161" s="52">
        <f t="shared" si="130"/>
        <v>11002</v>
      </c>
      <c r="CA161" s="52">
        <f t="shared" si="131"/>
        <v>4721</v>
      </c>
      <c r="CB161" s="52">
        <f t="shared" si="132"/>
        <v>27144</v>
      </c>
      <c r="CC161" s="52">
        <f t="shared" si="133"/>
        <v>11519</v>
      </c>
      <c r="CD161" s="52">
        <f t="shared" si="134"/>
        <v>481</v>
      </c>
      <c r="CE161" s="53">
        <f t="shared" si="135"/>
        <v>15144</v>
      </c>
    </row>
    <row r="164" spans="1:83" ht="16.5" customHeight="1">
      <c r="A164" s="36">
        <f>A110+1</f>
        <v>26</v>
      </c>
      <c r="B164" s="20" t="str">
        <f>IF(A164&lt;22,"令和"&amp;A164&amp;"年度","平成"&amp;A164&amp;"年度")</f>
        <v>平成26年度</v>
      </c>
      <c r="C164" s="1" t="s">
        <v>48</v>
      </c>
      <c r="N164" s="20" t="str">
        <f>B164</f>
        <v>平成26年度</v>
      </c>
      <c r="O164" s="1" t="s">
        <v>131</v>
      </c>
      <c r="Z164" s="20" t="str">
        <f>B164</f>
        <v>平成26年度</v>
      </c>
      <c r="AA164" s="1" t="s">
        <v>132</v>
      </c>
      <c r="AL164" s="20" t="str">
        <f>B164</f>
        <v>平成26年度</v>
      </c>
      <c r="AM164" s="1" t="s">
        <v>133</v>
      </c>
      <c r="AX164" s="20" t="str">
        <f>N164</f>
        <v>平成26年度</v>
      </c>
      <c r="AY164" s="1" t="s">
        <v>134</v>
      </c>
      <c r="BJ164" s="20" t="str">
        <f>Z164</f>
        <v>平成26年度</v>
      </c>
      <c r="BK164" s="1" t="s">
        <v>135</v>
      </c>
      <c r="BU164" s="36">
        <f>IF(A164=1,30,A164-1)</f>
        <v>25</v>
      </c>
      <c r="BV164" s="20" t="str">
        <f>IF(BU164&lt;22,"令和"&amp;BU164&amp;"年度","平成"&amp;BU164&amp;"年度")</f>
        <v>平成25年度</v>
      </c>
      <c r="BW164" s="1" t="s">
        <v>130</v>
      </c>
    </row>
    <row r="165" spans="1:83" ht="16.5" customHeight="1">
      <c r="A165" s="21"/>
      <c r="B165" s="5"/>
      <c r="C165" s="4" t="s">
        <v>49</v>
      </c>
      <c r="D165" s="24"/>
      <c r="E165" s="24"/>
      <c r="F165" s="24"/>
      <c r="G165" s="24"/>
      <c r="H165" s="24"/>
      <c r="I165" s="24"/>
      <c r="J165" s="24"/>
      <c r="K165" s="15"/>
      <c r="M165" s="21"/>
      <c r="N165" s="5"/>
      <c r="O165" s="4" t="s">
        <v>49</v>
      </c>
      <c r="P165" s="24"/>
      <c r="Q165" s="24"/>
      <c r="R165" s="24"/>
      <c r="S165" s="24"/>
      <c r="T165" s="24"/>
      <c r="U165" s="24"/>
      <c r="V165" s="24"/>
      <c r="W165" s="15"/>
      <c r="Y165" s="21"/>
      <c r="Z165" s="5"/>
      <c r="AA165" s="4" t="s">
        <v>49</v>
      </c>
      <c r="AB165" s="24"/>
      <c r="AC165" s="24"/>
      <c r="AD165" s="24"/>
      <c r="AE165" s="24"/>
      <c r="AF165" s="24"/>
      <c r="AG165" s="24"/>
      <c r="AH165" s="24"/>
      <c r="AI165" s="15"/>
      <c r="AK165" s="21"/>
      <c r="AL165" s="5"/>
      <c r="AM165" s="4" t="s">
        <v>49</v>
      </c>
      <c r="AN165" s="24"/>
      <c r="AO165" s="24"/>
      <c r="AP165" s="24"/>
      <c r="AQ165" s="24"/>
      <c r="AR165" s="24"/>
      <c r="AS165" s="24"/>
      <c r="AT165" s="24"/>
      <c r="AU165" s="15"/>
      <c r="AW165" s="21"/>
      <c r="AX165" s="5"/>
      <c r="AY165" s="4" t="s">
        <v>49</v>
      </c>
      <c r="AZ165" s="24"/>
      <c r="BA165" s="24"/>
      <c r="BB165" s="24"/>
      <c r="BC165" s="24"/>
      <c r="BD165" s="24"/>
      <c r="BE165" s="24"/>
      <c r="BF165" s="24"/>
      <c r="BG165" s="15"/>
      <c r="BI165" s="21"/>
      <c r="BJ165" s="5"/>
      <c r="BK165" s="4" t="s">
        <v>49</v>
      </c>
      <c r="BL165" s="24"/>
      <c r="BM165" s="24"/>
      <c r="BN165" s="24"/>
      <c r="BO165" s="24"/>
      <c r="BP165" s="24"/>
      <c r="BQ165" s="24"/>
      <c r="BR165" s="24"/>
      <c r="BS165" s="15"/>
      <c r="BU165" s="21"/>
      <c r="BV165" s="5"/>
      <c r="BW165" s="4" t="s">
        <v>49</v>
      </c>
      <c r="BX165" s="24"/>
      <c r="BY165" s="24"/>
      <c r="BZ165" s="24"/>
      <c r="CA165" s="24"/>
      <c r="CB165" s="24"/>
      <c r="CC165" s="24"/>
      <c r="CD165" s="24"/>
      <c r="CE165" s="15"/>
    </row>
    <row r="166" spans="1:83" ht="16.5" customHeight="1">
      <c r="A166" s="22"/>
      <c r="B166" s="8"/>
      <c r="C166" s="7"/>
      <c r="D166" s="27" t="s">
        <v>50</v>
      </c>
      <c r="E166" s="24"/>
      <c r="F166" s="15"/>
      <c r="G166" s="6" t="s">
        <v>53</v>
      </c>
      <c r="H166" s="27" t="s">
        <v>54</v>
      </c>
      <c r="I166" s="24"/>
      <c r="J166" s="24"/>
      <c r="K166" s="15"/>
      <c r="M166" s="22"/>
      <c r="N166" s="8"/>
      <c r="O166" s="7"/>
      <c r="P166" s="27" t="s">
        <v>50</v>
      </c>
      <c r="Q166" s="24"/>
      <c r="R166" s="15"/>
      <c r="S166" s="6" t="s">
        <v>53</v>
      </c>
      <c r="T166" s="27" t="s">
        <v>54</v>
      </c>
      <c r="U166" s="24"/>
      <c r="V166" s="24"/>
      <c r="W166" s="15"/>
      <c r="Y166" s="22"/>
      <c r="Z166" s="8"/>
      <c r="AA166" s="7"/>
      <c r="AB166" s="27" t="s">
        <v>50</v>
      </c>
      <c r="AC166" s="24"/>
      <c r="AD166" s="15"/>
      <c r="AE166" s="6" t="s">
        <v>53</v>
      </c>
      <c r="AF166" s="27" t="s">
        <v>54</v>
      </c>
      <c r="AG166" s="24"/>
      <c r="AH166" s="24"/>
      <c r="AI166" s="15"/>
      <c r="AK166" s="22"/>
      <c r="AL166" s="8"/>
      <c r="AM166" s="7"/>
      <c r="AN166" s="27" t="s">
        <v>50</v>
      </c>
      <c r="AO166" s="24"/>
      <c r="AP166" s="15"/>
      <c r="AQ166" s="6" t="s">
        <v>53</v>
      </c>
      <c r="AR166" s="27" t="s">
        <v>54</v>
      </c>
      <c r="AS166" s="24"/>
      <c r="AT166" s="24"/>
      <c r="AU166" s="15"/>
      <c r="AW166" s="22"/>
      <c r="AX166" s="8"/>
      <c r="AY166" s="7"/>
      <c r="AZ166" s="27" t="s">
        <v>50</v>
      </c>
      <c r="BA166" s="24"/>
      <c r="BB166" s="15"/>
      <c r="BC166" s="6" t="s">
        <v>53</v>
      </c>
      <c r="BD166" s="27" t="s">
        <v>54</v>
      </c>
      <c r="BE166" s="24"/>
      <c r="BF166" s="24"/>
      <c r="BG166" s="15"/>
      <c r="BI166" s="22"/>
      <c r="BJ166" s="8"/>
      <c r="BK166" s="7"/>
      <c r="BL166" s="27" t="s">
        <v>50</v>
      </c>
      <c r="BM166" s="24"/>
      <c r="BN166" s="15"/>
      <c r="BO166" s="6" t="s">
        <v>53</v>
      </c>
      <c r="BP166" s="27" t="s">
        <v>54</v>
      </c>
      <c r="BQ166" s="24"/>
      <c r="BR166" s="24"/>
      <c r="BS166" s="15"/>
      <c r="BU166" s="22"/>
      <c r="BV166" s="8"/>
      <c r="BW166" s="7"/>
      <c r="BX166" s="27" t="s">
        <v>50</v>
      </c>
      <c r="BY166" s="24"/>
      <c r="BZ166" s="15"/>
      <c r="CA166" s="6" t="s">
        <v>53</v>
      </c>
      <c r="CB166" s="27" t="s">
        <v>54</v>
      </c>
      <c r="CC166" s="24"/>
      <c r="CD166" s="24"/>
      <c r="CE166" s="15"/>
    </row>
    <row r="167" spans="1:83" ht="27" customHeight="1">
      <c r="A167" s="23"/>
      <c r="B167" s="11"/>
      <c r="C167" s="10"/>
      <c r="D167" s="10"/>
      <c r="E167" s="16" t="s">
        <v>51</v>
      </c>
      <c r="F167" s="26" t="s">
        <v>52</v>
      </c>
      <c r="G167" s="12"/>
      <c r="H167" s="12"/>
      <c r="I167" s="16" t="s">
        <v>55</v>
      </c>
      <c r="J167" s="16" t="s">
        <v>56</v>
      </c>
      <c r="K167" s="16" t="s">
        <v>57</v>
      </c>
      <c r="M167" s="23"/>
      <c r="N167" s="11"/>
      <c r="O167" s="10"/>
      <c r="P167" s="10"/>
      <c r="Q167" s="16" t="s">
        <v>51</v>
      </c>
      <c r="R167" s="26" t="s">
        <v>52</v>
      </c>
      <c r="S167" s="12"/>
      <c r="T167" s="12"/>
      <c r="U167" s="16" t="s">
        <v>55</v>
      </c>
      <c r="V167" s="16" t="s">
        <v>56</v>
      </c>
      <c r="W167" s="16" t="s">
        <v>57</v>
      </c>
      <c r="Y167" s="23"/>
      <c r="Z167" s="11"/>
      <c r="AA167" s="10"/>
      <c r="AB167" s="10"/>
      <c r="AC167" s="16" t="s">
        <v>51</v>
      </c>
      <c r="AD167" s="26" t="s">
        <v>52</v>
      </c>
      <c r="AE167" s="12"/>
      <c r="AF167" s="12"/>
      <c r="AG167" s="16" t="s">
        <v>55</v>
      </c>
      <c r="AH167" s="16" t="s">
        <v>56</v>
      </c>
      <c r="AI167" s="16" t="s">
        <v>57</v>
      </c>
      <c r="AK167" s="23"/>
      <c r="AL167" s="11"/>
      <c r="AM167" s="10"/>
      <c r="AN167" s="10"/>
      <c r="AO167" s="16" t="s">
        <v>51</v>
      </c>
      <c r="AP167" s="26" t="s">
        <v>52</v>
      </c>
      <c r="AQ167" s="12"/>
      <c r="AR167" s="12"/>
      <c r="AS167" s="16" t="s">
        <v>55</v>
      </c>
      <c r="AT167" s="16" t="s">
        <v>56</v>
      </c>
      <c r="AU167" s="16" t="s">
        <v>57</v>
      </c>
      <c r="AW167" s="23"/>
      <c r="AX167" s="11"/>
      <c r="AY167" s="10"/>
      <c r="AZ167" s="10"/>
      <c r="BA167" s="16" t="s">
        <v>51</v>
      </c>
      <c r="BB167" s="26" t="s">
        <v>52</v>
      </c>
      <c r="BC167" s="12"/>
      <c r="BD167" s="12"/>
      <c r="BE167" s="16" t="s">
        <v>55</v>
      </c>
      <c r="BF167" s="16" t="s">
        <v>56</v>
      </c>
      <c r="BG167" s="16" t="s">
        <v>57</v>
      </c>
      <c r="BI167" s="23"/>
      <c r="BJ167" s="11"/>
      <c r="BK167" s="10"/>
      <c r="BL167" s="10"/>
      <c r="BM167" s="16" t="s">
        <v>51</v>
      </c>
      <c r="BN167" s="26" t="s">
        <v>52</v>
      </c>
      <c r="BO167" s="12"/>
      <c r="BP167" s="12"/>
      <c r="BQ167" s="16" t="s">
        <v>55</v>
      </c>
      <c r="BR167" s="16" t="s">
        <v>56</v>
      </c>
      <c r="BS167" s="16" t="s">
        <v>57</v>
      </c>
      <c r="BU167" s="23"/>
      <c r="BV167" s="11"/>
      <c r="BW167" s="10"/>
      <c r="BX167" s="10"/>
      <c r="BY167" s="16" t="s">
        <v>51</v>
      </c>
      <c r="BZ167" s="26" t="s">
        <v>52</v>
      </c>
      <c r="CA167" s="12"/>
      <c r="CB167" s="12"/>
      <c r="CC167" s="16" t="s">
        <v>55</v>
      </c>
      <c r="CD167" s="16" t="s">
        <v>56</v>
      </c>
      <c r="CE167" s="16" t="s">
        <v>57</v>
      </c>
    </row>
    <row r="168" spans="1:83" ht="16.5" customHeight="1">
      <c r="A168" s="31" t="s">
        <v>58</v>
      </c>
      <c r="B168" s="33" t="s">
        <v>106</v>
      </c>
      <c r="C168" s="13">
        <v>2984133</v>
      </c>
      <c r="D168" s="13">
        <v>2092067</v>
      </c>
      <c r="E168" s="13">
        <v>1797804</v>
      </c>
      <c r="F168" s="13">
        <v>294263</v>
      </c>
      <c r="G168" s="13">
        <v>237405</v>
      </c>
      <c r="H168" s="13">
        <v>654661</v>
      </c>
      <c r="I168" s="13">
        <v>360762</v>
      </c>
      <c r="J168" s="13">
        <v>14752</v>
      </c>
      <c r="K168" s="14">
        <v>279147</v>
      </c>
      <c r="M168" s="31" t="s">
        <v>58</v>
      </c>
      <c r="N168" s="33" t="s">
        <v>106</v>
      </c>
      <c r="O168" s="66">
        <f t="shared" ref="O168:O215" si="157">IF(C168="X","X",IF(BW168="X","X",IF(BW168&lt;&gt;0,ROUND((C168-BW168)/ABS(BW168)*100,3),"-")))</f>
        <v>9.5000000000000001E-2</v>
      </c>
      <c r="P168" s="66">
        <f t="shared" ref="P168:P215" si="158">IF(D168="X","X",IF(BX168="X","X",IF(BX168&lt;&gt;0,ROUND((D168-BX168)/ABS(BX168)*100,3),"-")))</f>
        <v>3.556</v>
      </c>
      <c r="Q168" s="66">
        <f t="shared" ref="Q168:Q215" si="159">IF(E168="X","X",IF(BY168="X","X",IF(BY168&lt;&gt;0,ROUND((E168-BY168)/ABS(BY168)*100,3),"-")))</f>
        <v>3.93</v>
      </c>
      <c r="R168" s="66">
        <f t="shared" ref="R168:R215" si="160">IF(F168="X","X",IF(BZ168="X","X",IF(BZ168&lt;&gt;0,ROUND((F168-BZ168)/ABS(BZ168)*100,3),"-")))</f>
        <v>1.331</v>
      </c>
      <c r="S168" s="66">
        <f t="shared" ref="S168:S215" si="161">IF(G168="X","X",IF(CA168="X","X",IF(CA168&lt;&gt;0,ROUND((G168-CA168)/ABS(CA168)*100,3),"-")))</f>
        <v>4.5460000000000003</v>
      </c>
      <c r="T168" s="66">
        <f t="shared" ref="T168:T215" si="162">IF(H168="X","X",IF(CB168="X","X",IF(CB168&lt;&gt;0,ROUND((H168-CB168)/ABS(CB168)*100,3),"-")))</f>
        <v>-10.808</v>
      </c>
      <c r="U168" s="66">
        <f t="shared" ref="U168:U215" si="163">IF(I168="X","X",IF(CC168="X","X",IF(CC168&lt;&gt;0,ROUND((I168-CC168)/ABS(CC168)*100,3),"-")))</f>
        <v>-15.215999999999999</v>
      </c>
      <c r="V168" s="66">
        <f t="shared" ref="V168:V215" si="164">IF(J168="X","X",IF(CD168="X","X",IF(CD168&lt;&gt;0,ROUND((J168-CD168)/ABS(CD168)*100,3),"-")))</f>
        <v>7.9390000000000001</v>
      </c>
      <c r="W168" s="67">
        <f t="shared" ref="W168:W215" si="165">IF(K168="X","X",IF(CE168="X","X",IF(CE168&lt;&gt;0,ROUND((K168-CE168)/ABS(CE168)*100,3),"-")))</f>
        <v>-5.3140000000000001</v>
      </c>
      <c r="Y168" s="31" t="s">
        <v>58</v>
      </c>
      <c r="Z168" s="33" t="s">
        <v>106</v>
      </c>
      <c r="AA168" s="66">
        <f>IF(C168=0,"-",IF(C168="X","X",ROUND(C168/$C168*100,1)))</f>
        <v>100</v>
      </c>
      <c r="AB168" s="66">
        <f t="shared" ref="AB168:AB215" si="166">IF(D168=0,"-",IF(D168="X","X",ROUND(D168/$C168*100,1)))</f>
        <v>70.099999999999994</v>
      </c>
      <c r="AC168" s="66">
        <f t="shared" ref="AC168:AC215" si="167">IF(E168=0,"-",IF(E168="X","X",ROUND(E168/$C168*100,1)))</f>
        <v>60.2</v>
      </c>
      <c r="AD168" s="66">
        <f t="shared" ref="AD168:AD215" si="168">IF(F168=0,"-",IF(F168="X","X",ROUND(F168/$C168*100,1)))</f>
        <v>9.9</v>
      </c>
      <c r="AE168" s="66">
        <f t="shared" ref="AE168:AE215" si="169">IF(G168=0,"-",IF(G168="X","X",ROUND(G168/$C168*100,1)))</f>
        <v>8</v>
      </c>
      <c r="AF168" s="66">
        <f t="shared" ref="AF168:AF215" si="170">IF(H168=0,"-",IF(H168="X","X",ROUND(H168/$C168*100,1)))</f>
        <v>21.9</v>
      </c>
      <c r="AG168" s="66">
        <f t="shared" ref="AG168:AG215" si="171">IF(I168=0,"-",IF(I168="X","X",ROUND(I168/$C168*100,1)))</f>
        <v>12.1</v>
      </c>
      <c r="AH168" s="66">
        <f t="shared" ref="AH168:AH215" si="172">IF(J168=0,"-",IF(J168="X","X",ROUND(J168/$C168*100,1)))</f>
        <v>0.5</v>
      </c>
      <c r="AI168" s="67">
        <f t="shared" ref="AI168:AI215" si="173">IF(K168=0,"-",IF(K168="X","X",ROUND(K168/$C168*100,1)))</f>
        <v>9.4</v>
      </c>
      <c r="AK168" s="31" t="s">
        <v>58</v>
      </c>
      <c r="AL168" s="33" t="s">
        <v>106</v>
      </c>
      <c r="AM168" s="66">
        <f>IF(C168=0,"-",IF(C168="X","X",ROUND(C168/$C$168*100,1)))</f>
        <v>100</v>
      </c>
      <c r="AN168" s="66">
        <f>IF(D168=0,"-",IF(D168="X","X",ROUND(D168/$D$168*100,1)))</f>
        <v>100</v>
      </c>
      <c r="AO168" s="66">
        <f>IF(E168=0,"-",IF(E168="X","X",ROUND(E168/$E$168*100,1)))</f>
        <v>100</v>
      </c>
      <c r="AP168" s="66">
        <f>IF(F168=0,"-",IF(F168="X","X",ROUND(F168/$F$168*100,1)))</f>
        <v>100</v>
      </c>
      <c r="AQ168" s="66">
        <f>IF(G168=0,"-",IF(G168="X","X",ROUND(G168/$G$168*100,1)))</f>
        <v>100</v>
      </c>
      <c r="AR168" s="66">
        <f>IF(H168=0,"-",IF(H168="X","X",ROUND(H168/$H$168*100,1)))</f>
        <v>100</v>
      </c>
      <c r="AS168" s="66">
        <f>IF(I168=0,"-",IF(I168="X","X",ROUND(I168/$I$168*100,1)))</f>
        <v>100</v>
      </c>
      <c r="AT168" s="66">
        <f>IF(J168=0,"-",IF(J168="X","X",ROUND(J168/$J$168*100,1)))</f>
        <v>100</v>
      </c>
      <c r="AU168" s="67">
        <f>IF(K168=0,"-",IF(K168="X","X",ROUND(K168/$K$168*100,1)))</f>
        <v>100</v>
      </c>
      <c r="AW168" s="31" t="s">
        <v>58</v>
      </c>
      <c r="AX168" s="33" t="s">
        <v>106</v>
      </c>
      <c r="AY168" s="66">
        <f>IF(C168="X","X",IF(BW168="X","X",IF(BW168&lt;&gt;0,ROUND((C168-BW168)/$BW168*100,3),"-")))</f>
        <v>9.5000000000000001E-2</v>
      </c>
      <c r="AZ168" s="66">
        <f t="shared" ref="AZ168:AZ215" si="174">IF(D168="X","X",IF(BX168="X","X",IF(BX168&lt;&gt;0,ROUND((D168-BX168)/$BW168*100,3),"-")))</f>
        <v>2.41</v>
      </c>
      <c r="BA168" s="66">
        <f t="shared" ref="BA168:BA215" si="175">IF(E168="X","X",IF(BY168="X","X",IF(BY168&lt;&gt;0,ROUND((E168-BY168)/$BW168*100,3),"-")))</f>
        <v>2.2799999999999998</v>
      </c>
      <c r="BB168" s="66">
        <f t="shared" ref="BB168:BB215" si="176">IF(F168="X","X",IF(BZ168="X","X",IF(BZ168&lt;&gt;0,ROUND((F168-BZ168)/$BW168*100,3),"-")))</f>
        <v>0.13</v>
      </c>
      <c r="BC168" s="66">
        <f t="shared" ref="BC168:BC215" si="177">IF(G168="X","X",IF(CA168="X","X",IF(CA168&lt;&gt;0,ROUND((G168-CA168)/$BW168*100,3),"-")))</f>
        <v>0.34599999999999997</v>
      </c>
      <c r="BD168" s="66">
        <f t="shared" ref="BD168:BD215" si="178">IF(H168="X","X",IF(CB168="X","X",IF(CB168&lt;&gt;0,ROUND((H168-CB168)/$BW168*100,3),"-")))</f>
        <v>-2.661</v>
      </c>
      <c r="BE168" s="66">
        <f t="shared" ref="BE168:BE215" si="179">IF(I168="X","X",IF(CC168="X","X",IF(CC168&lt;&gt;0,ROUND((I168-CC168)/$BW168*100,3),"-")))</f>
        <v>-2.1720000000000002</v>
      </c>
      <c r="BF168" s="66">
        <f t="shared" ref="BF168:BF215" si="180">IF(J168="X","X",IF(CD168="X","X",IF(CD168&lt;&gt;0,ROUND((J168-CD168)/$BW168*100,3),"-")))</f>
        <v>3.5999999999999997E-2</v>
      </c>
      <c r="BG168" s="67">
        <f t="shared" ref="BG168:BG215" si="181">IF(K168="X","X",IF(CE168="X","X",IF(CE168&lt;&gt;0,ROUND((K168-CE168)/$BW168*100,3),"-")))</f>
        <v>-0.52600000000000002</v>
      </c>
      <c r="BI168" s="31" t="s">
        <v>58</v>
      </c>
      <c r="BJ168" s="33" t="s">
        <v>106</v>
      </c>
      <c r="BK168" s="66">
        <f>IF(C168="X","X",IF(BW168="X","X",IF(BW168&lt;&gt;0,ROUND((C168-BW168)/$BW$168*100,3),"-")))</f>
        <v>9.5000000000000001E-2</v>
      </c>
      <c r="BL168" s="66">
        <f>IF(D168="X","X",IF(BX168="X","X",IF(BX168&lt;&gt;0,ROUND((D168-BX168)/$BX$168*100,3),"-")))</f>
        <v>3.556</v>
      </c>
      <c r="BM168" s="66">
        <f>IF(E168="X","X",IF(BY168="X","X",IF(BY168&lt;&gt;0,ROUND((E168-BY168)/$BY$168*100,3),"-")))</f>
        <v>3.93</v>
      </c>
      <c r="BN168" s="66">
        <f>IF(F168="X","X",IF(BZ168="X","X",IF(BZ168&lt;&gt;0,ROUND((F168-BZ168)/$BZ$168*100,3),"-")))</f>
        <v>1.331</v>
      </c>
      <c r="BO168" s="66">
        <f>IF(G168="X","X",IF(CA168="X","X",IF(CA168&lt;&gt;0,ROUND((G168-CA168)/$CA$168*100,3),"-")))</f>
        <v>4.5460000000000003</v>
      </c>
      <c r="BP168" s="66">
        <f>IF(H168="X","X",IF(CB168="X","X",IF(CB168&lt;&gt;0,ROUND((H168-CB168)/$CB$168*100,3),"-")))</f>
        <v>-10.808</v>
      </c>
      <c r="BQ168" s="66">
        <f>IF(I168="X","X",IF(CC168="X","X",IF(CC168&lt;&gt;0,ROUND((I168-CC168)/$CC$168*100,3),"-")))</f>
        <v>-15.215999999999999</v>
      </c>
      <c r="BR168" s="66">
        <f>IF(J168="X","X",IF(CD168="X","X",IF(CD168&lt;&gt;0,ROUND((J168-CD168)/$CD$168*100,3),"-")))</f>
        <v>7.9390000000000001</v>
      </c>
      <c r="BS168" s="67">
        <f>IF(K168="X","X",IF(CE168="X","X",IF(CE168&lt;&gt;0,ROUND((K168-CE168)/$CE$168*100,3),"-")))</f>
        <v>-5.3140000000000001</v>
      </c>
      <c r="BU168" s="31" t="s">
        <v>58</v>
      </c>
      <c r="BV168" s="33" t="s">
        <v>106</v>
      </c>
      <c r="BW168" s="48">
        <f>C114</f>
        <v>2981291</v>
      </c>
      <c r="BX168" s="48">
        <f t="shared" ref="BX168:BX215" si="182">D114</f>
        <v>2020221</v>
      </c>
      <c r="BY168" s="48">
        <f t="shared" ref="BY168:BY215" si="183">E114</f>
        <v>1729824</v>
      </c>
      <c r="BZ168" s="48">
        <f t="shared" ref="BZ168:BZ215" si="184">F114</f>
        <v>290397</v>
      </c>
      <c r="CA168" s="48">
        <f t="shared" ref="CA168:CA215" si="185">G114</f>
        <v>227082</v>
      </c>
      <c r="CB168" s="48">
        <f t="shared" ref="CB168:CB215" si="186">H114</f>
        <v>733988</v>
      </c>
      <c r="CC168" s="48">
        <f t="shared" ref="CC168:CC215" si="187">I114</f>
        <v>425507</v>
      </c>
      <c r="CD168" s="48">
        <f t="shared" ref="CD168:CD215" si="188">J114</f>
        <v>13667</v>
      </c>
      <c r="CE168" s="49">
        <f t="shared" ref="CE168:CE215" si="189">K114</f>
        <v>294814</v>
      </c>
    </row>
    <row r="169" spans="1:83" ht="16.5" customHeight="1">
      <c r="A169" s="29" t="s">
        <v>107</v>
      </c>
      <c r="B169" s="34" t="s">
        <v>59</v>
      </c>
      <c r="C169" s="40">
        <v>769657</v>
      </c>
      <c r="D169" s="40">
        <v>521545</v>
      </c>
      <c r="E169" s="40">
        <v>447344</v>
      </c>
      <c r="F169" s="40">
        <v>74201</v>
      </c>
      <c r="G169" s="40">
        <v>51830</v>
      </c>
      <c r="H169" s="40">
        <v>196282</v>
      </c>
      <c r="I169" s="40">
        <v>138058</v>
      </c>
      <c r="J169" s="40">
        <v>-1287</v>
      </c>
      <c r="K169" s="41">
        <v>59511</v>
      </c>
      <c r="M169" s="29" t="s">
        <v>107</v>
      </c>
      <c r="N169" s="34" t="s">
        <v>59</v>
      </c>
      <c r="O169" s="66">
        <f t="shared" si="157"/>
        <v>-1.236</v>
      </c>
      <c r="P169" s="66">
        <f t="shared" si="158"/>
        <v>3.4460000000000002</v>
      </c>
      <c r="Q169" s="66">
        <f t="shared" si="159"/>
        <v>3.8519999999999999</v>
      </c>
      <c r="R169" s="66">
        <f t="shared" si="160"/>
        <v>1.0640000000000001</v>
      </c>
      <c r="S169" s="66">
        <f t="shared" si="161"/>
        <v>5.7450000000000001</v>
      </c>
      <c r="T169" s="66">
        <f t="shared" si="162"/>
        <v>-13.191000000000001</v>
      </c>
      <c r="U169" s="66">
        <f t="shared" si="163"/>
        <v>-14.201000000000001</v>
      </c>
      <c r="V169" s="66">
        <f t="shared" si="164"/>
        <v>-208.51599999999999</v>
      </c>
      <c r="W169" s="67">
        <f t="shared" si="165"/>
        <v>-7.0309999999999997</v>
      </c>
      <c r="Y169" s="29" t="s">
        <v>107</v>
      </c>
      <c r="Z169" s="34" t="s">
        <v>59</v>
      </c>
      <c r="AA169" s="66">
        <f t="shared" ref="AA169:AA215" si="190">IF(C169=0,"-",IF(C169="X","X",ROUND(C169/$C169*100,1)))</f>
        <v>100</v>
      </c>
      <c r="AB169" s="66">
        <f t="shared" si="166"/>
        <v>67.8</v>
      </c>
      <c r="AC169" s="66">
        <f t="shared" si="167"/>
        <v>58.1</v>
      </c>
      <c r="AD169" s="66">
        <f t="shared" si="168"/>
        <v>9.6</v>
      </c>
      <c r="AE169" s="66">
        <f t="shared" si="169"/>
        <v>6.7</v>
      </c>
      <c r="AF169" s="66">
        <f t="shared" si="170"/>
        <v>25.5</v>
      </c>
      <c r="AG169" s="66">
        <f t="shared" si="171"/>
        <v>17.899999999999999</v>
      </c>
      <c r="AH169" s="66">
        <f t="shared" si="172"/>
        <v>-0.2</v>
      </c>
      <c r="AI169" s="67">
        <f t="shared" si="173"/>
        <v>7.7</v>
      </c>
      <c r="AK169" s="29" t="s">
        <v>107</v>
      </c>
      <c r="AL169" s="34" t="s">
        <v>59</v>
      </c>
      <c r="AM169" s="66">
        <f t="shared" ref="AM169:AM215" si="191">IF(C169=0,"-",IF(C169="X","X",ROUND(C169/$C$168*100,1)))</f>
        <v>25.8</v>
      </c>
      <c r="AN169" s="66">
        <f t="shared" ref="AN169:AN215" si="192">IF(D169=0,"-",IF(D169="X","X",ROUND(D169/$D$168*100,1)))</f>
        <v>24.9</v>
      </c>
      <c r="AO169" s="66">
        <f t="shared" ref="AO169:AO215" si="193">IF(E169=0,"-",IF(E169="X","X",ROUND(E169/$E$168*100,1)))</f>
        <v>24.9</v>
      </c>
      <c r="AP169" s="66">
        <f t="shared" ref="AP169:AP215" si="194">IF(F169=0,"-",IF(F169="X","X",ROUND(F169/$F$168*100,1)))</f>
        <v>25.2</v>
      </c>
      <c r="AQ169" s="66">
        <f t="shared" ref="AQ169:AQ215" si="195">IF(G169=0,"-",IF(G169="X","X",ROUND(G169/$G$168*100,1)))</f>
        <v>21.8</v>
      </c>
      <c r="AR169" s="66">
        <f t="shared" ref="AR169:AR215" si="196">IF(H169=0,"-",IF(H169="X","X",ROUND(H169/$H$168*100,1)))</f>
        <v>30</v>
      </c>
      <c r="AS169" s="66">
        <f t="shared" ref="AS169:AS215" si="197">IF(I169=0,"-",IF(I169="X","X",ROUND(I169/$I$168*100,1)))</f>
        <v>38.299999999999997</v>
      </c>
      <c r="AT169" s="66">
        <f t="shared" ref="AT169:AT215" si="198">IF(J169=0,"-",IF(J169="X","X",ROUND(J169/$J$168*100,1)))</f>
        <v>-8.6999999999999993</v>
      </c>
      <c r="AU169" s="67">
        <f t="shared" ref="AU169:AU215" si="199">IF(K169=0,"-",IF(K169="X","X",ROUND(K169/$K$168*100,1)))</f>
        <v>21.3</v>
      </c>
      <c r="AW169" s="29" t="s">
        <v>107</v>
      </c>
      <c r="AX169" s="34" t="s">
        <v>59</v>
      </c>
      <c r="AY169" s="66">
        <f t="shared" ref="AY169:AY215" si="200">IF(C169="X","X",IF(BW169="X","X",IF(BW169&lt;&gt;0,ROUND((C169-BW169)/$BW169*100,3),"-")))</f>
        <v>-1.236</v>
      </c>
      <c r="AZ169" s="66">
        <f t="shared" si="174"/>
        <v>2.23</v>
      </c>
      <c r="BA169" s="66">
        <f t="shared" si="175"/>
        <v>2.129</v>
      </c>
      <c r="BB169" s="66">
        <f t="shared" si="176"/>
        <v>0.1</v>
      </c>
      <c r="BC169" s="66">
        <f t="shared" si="177"/>
        <v>0.36099999999999999</v>
      </c>
      <c r="BD169" s="66">
        <f t="shared" si="178"/>
        <v>-3.827</v>
      </c>
      <c r="BE169" s="66">
        <f t="shared" si="179"/>
        <v>-2.9319999999999999</v>
      </c>
      <c r="BF169" s="66">
        <f t="shared" si="180"/>
        <v>-0.317</v>
      </c>
      <c r="BG169" s="67">
        <f t="shared" si="181"/>
        <v>-0.57799999999999996</v>
      </c>
      <c r="BI169" s="29" t="s">
        <v>107</v>
      </c>
      <c r="BJ169" s="34" t="s">
        <v>59</v>
      </c>
      <c r="BK169" s="66">
        <f t="shared" ref="BK169:BK215" si="201">IF(C169="X","X",IF(BW169="X","X",IF(BW169&lt;&gt;0,ROUND((C169-BW169)/$BW$168*100,3),"-")))</f>
        <v>-0.32300000000000001</v>
      </c>
      <c r="BL169" s="66">
        <f t="shared" ref="BL169:BL215" si="202">IF(D169="X","X",IF(BX169="X","X",IF(BX169&lt;&gt;0,ROUND((D169-BX169)/$BX$168*100,3),"-")))</f>
        <v>0.86</v>
      </c>
      <c r="BM169" s="66">
        <f t="shared" ref="BM169:BM215" si="203">IF(E169="X","X",IF(BY169="X","X",IF(BY169&lt;&gt;0,ROUND((E169-BY169)/$BY$168*100,3),"-")))</f>
        <v>0.95899999999999996</v>
      </c>
      <c r="BN169" s="66">
        <f t="shared" ref="BN169:BN215" si="204">IF(F169="X","X",IF(BZ169="X","X",IF(BZ169&lt;&gt;0,ROUND((F169-BZ169)/$BZ$168*100,3),"-")))</f>
        <v>0.26900000000000002</v>
      </c>
      <c r="BO169" s="66">
        <f t="shared" ref="BO169:BO215" si="205">IF(G169="X","X",IF(CA169="X","X",IF(CA169&lt;&gt;0,ROUND((G169-CA169)/$CA$168*100,3),"-")))</f>
        <v>1.24</v>
      </c>
      <c r="BP169" s="66">
        <f t="shared" ref="BP169:BP215" si="206">IF(H169="X","X",IF(CB169="X","X",IF(CB169&lt;&gt;0,ROUND((H169-CB169)/$CB$168*100,3),"-")))</f>
        <v>-4.0629999999999997</v>
      </c>
      <c r="BQ169" s="66">
        <f t="shared" ref="BQ169:BQ215" si="207">IF(I169="X","X",IF(CC169="X","X",IF(CC169&lt;&gt;0,ROUND((I169-CC169)/$CC$168*100,3),"-")))</f>
        <v>-5.37</v>
      </c>
      <c r="BR169" s="66">
        <f t="shared" ref="BR169:BR215" si="208">IF(J169="X","X",IF(CD169="X","X",IF(CD169&lt;&gt;0,ROUND((J169-CD169)/$CD$168*100,3),"-")))</f>
        <v>-18.094999999999999</v>
      </c>
      <c r="BS169" s="67">
        <f t="shared" ref="BS169:BS215" si="209">IF(K169="X","X",IF(CE169="X","X",IF(CE169&lt;&gt;0,ROUND((K169-CE169)/$CE$168*100,3),"-")))</f>
        <v>-1.5269999999999999</v>
      </c>
      <c r="BU169" s="29" t="s">
        <v>107</v>
      </c>
      <c r="BV169" s="34" t="s">
        <v>59</v>
      </c>
      <c r="BW169" s="48">
        <f t="shared" ref="BW169:BW215" si="210">C115</f>
        <v>779291</v>
      </c>
      <c r="BX169" s="48">
        <f t="shared" si="182"/>
        <v>504170</v>
      </c>
      <c r="BY169" s="48">
        <f t="shared" si="183"/>
        <v>430750</v>
      </c>
      <c r="BZ169" s="48">
        <f t="shared" si="184"/>
        <v>73420</v>
      </c>
      <c r="CA169" s="48">
        <f t="shared" si="185"/>
        <v>49014</v>
      </c>
      <c r="CB169" s="48">
        <f t="shared" si="186"/>
        <v>226107</v>
      </c>
      <c r="CC169" s="48">
        <f t="shared" si="187"/>
        <v>160909</v>
      </c>
      <c r="CD169" s="48">
        <f t="shared" si="188"/>
        <v>1186</v>
      </c>
      <c r="CE169" s="49">
        <f t="shared" si="189"/>
        <v>64012</v>
      </c>
    </row>
    <row r="170" spans="1:83" ht="16.5" customHeight="1">
      <c r="A170" s="29" t="s">
        <v>14</v>
      </c>
      <c r="B170" s="34" t="s">
        <v>60</v>
      </c>
      <c r="C170" s="40">
        <v>195638</v>
      </c>
      <c r="D170" s="40">
        <v>141189</v>
      </c>
      <c r="E170" s="40">
        <v>121615</v>
      </c>
      <c r="F170" s="40">
        <v>19574</v>
      </c>
      <c r="G170" s="40">
        <v>18716</v>
      </c>
      <c r="H170" s="40">
        <v>35733</v>
      </c>
      <c r="I170" s="40">
        <v>18460</v>
      </c>
      <c r="J170" s="40">
        <v>643</v>
      </c>
      <c r="K170" s="41">
        <v>16630</v>
      </c>
      <c r="M170" s="29" t="s">
        <v>14</v>
      </c>
      <c r="N170" s="34" t="s">
        <v>60</v>
      </c>
      <c r="O170" s="66">
        <f t="shared" si="157"/>
        <v>0.39300000000000002</v>
      </c>
      <c r="P170" s="66">
        <f t="shared" si="158"/>
        <v>3.2469999999999999</v>
      </c>
      <c r="Q170" s="66">
        <f t="shared" si="159"/>
        <v>3.5510000000000002</v>
      </c>
      <c r="R170" s="66">
        <f t="shared" si="160"/>
        <v>1.399</v>
      </c>
      <c r="S170" s="66">
        <f t="shared" si="161"/>
        <v>3.661</v>
      </c>
      <c r="T170" s="66">
        <f t="shared" si="162"/>
        <v>-10.821</v>
      </c>
      <c r="U170" s="66">
        <f t="shared" si="163"/>
        <v>-13.532</v>
      </c>
      <c r="V170" s="66">
        <f t="shared" si="164"/>
        <v>-14.381</v>
      </c>
      <c r="W170" s="67">
        <f t="shared" si="165"/>
        <v>-7.452</v>
      </c>
      <c r="Y170" s="29" t="s">
        <v>14</v>
      </c>
      <c r="Z170" s="34" t="s">
        <v>60</v>
      </c>
      <c r="AA170" s="66">
        <f t="shared" si="190"/>
        <v>100</v>
      </c>
      <c r="AB170" s="66">
        <f t="shared" si="166"/>
        <v>72.2</v>
      </c>
      <c r="AC170" s="66">
        <f t="shared" si="167"/>
        <v>62.2</v>
      </c>
      <c r="AD170" s="66">
        <f t="shared" si="168"/>
        <v>10</v>
      </c>
      <c r="AE170" s="66">
        <f t="shared" si="169"/>
        <v>9.6</v>
      </c>
      <c r="AF170" s="66">
        <f t="shared" si="170"/>
        <v>18.3</v>
      </c>
      <c r="AG170" s="66">
        <f t="shared" si="171"/>
        <v>9.4</v>
      </c>
      <c r="AH170" s="66">
        <f t="shared" si="172"/>
        <v>0.3</v>
      </c>
      <c r="AI170" s="67">
        <f t="shared" si="173"/>
        <v>8.5</v>
      </c>
      <c r="AK170" s="29" t="s">
        <v>14</v>
      </c>
      <c r="AL170" s="34" t="s">
        <v>60</v>
      </c>
      <c r="AM170" s="66">
        <f t="shared" si="191"/>
        <v>6.6</v>
      </c>
      <c r="AN170" s="66">
        <f t="shared" si="192"/>
        <v>6.7</v>
      </c>
      <c r="AO170" s="66">
        <f t="shared" si="193"/>
        <v>6.8</v>
      </c>
      <c r="AP170" s="66">
        <f t="shared" si="194"/>
        <v>6.7</v>
      </c>
      <c r="AQ170" s="66">
        <f t="shared" si="195"/>
        <v>7.9</v>
      </c>
      <c r="AR170" s="66">
        <f t="shared" si="196"/>
        <v>5.5</v>
      </c>
      <c r="AS170" s="66">
        <f t="shared" si="197"/>
        <v>5.0999999999999996</v>
      </c>
      <c r="AT170" s="66">
        <f t="shared" si="198"/>
        <v>4.4000000000000004</v>
      </c>
      <c r="AU170" s="67">
        <f t="shared" si="199"/>
        <v>6</v>
      </c>
      <c r="AW170" s="29" t="s">
        <v>14</v>
      </c>
      <c r="AX170" s="34" t="s">
        <v>60</v>
      </c>
      <c r="AY170" s="66">
        <f t="shared" si="200"/>
        <v>0.39300000000000002</v>
      </c>
      <c r="AZ170" s="66">
        <f t="shared" si="174"/>
        <v>2.278</v>
      </c>
      <c r="BA170" s="66">
        <f t="shared" si="175"/>
        <v>2.14</v>
      </c>
      <c r="BB170" s="66">
        <f t="shared" si="176"/>
        <v>0.13900000000000001</v>
      </c>
      <c r="BC170" s="66">
        <f t="shared" si="177"/>
        <v>0.33900000000000002</v>
      </c>
      <c r="BD170" s="66">
        <f t="shared" si="178"/>
        <v>-2.2250000000000001</v>
      </c>
      <c r="BE170" s="66">
        <f t="shared" si="179"/>
        <v>-1.4830000000000001</v>
      </c>
      <c r="BF170" s="66">
        <f t="shared" si="180"/>
        <v>-5.5E-2</v>
      </c>
      <c r="BG170" s="67">
        <f t="shared" si="181"/>
        <v>-0.68700000000000006</v>
      </c>
      <c r="BI170" s="29" t="s">
        <v>14</v>
      </c>
      <c r="BJ170" s="34" t="s">
        <v>60</v>
      </c>
      <c r="BK170" s="66">
        <f t="shared" si="201"/>
        <v>2.5999999999999999E-2</v>
      </c>
      <c r="BL170" s="66">
        <f t="shared" si="202"/>
        <v>0.22</v>
      </c>
      <c r="BM170" s="66">
        <f t="shared" si="203"/>
        <v>0.24099999999999999</v>
      </c>
      <c r="BN170" s="66">
        <f t="shared" si="204"/>
        <v>9.2999999999999999E-2</v>
      </c>
      <c r="BO170" s="66">
        <f t="shared" si="205"/>
        <v>0.29099999999999998</v>
      </c>
      <c r="BP170" s="66">
        <f t="shared" si="206"/>
        <v>-0.59099999999999997</v>
      </c>
      <c r="BQ170" s="66">
        <f t="shared" si="207"/>
        <v>-0.67900000000000005</v>
      </c>
      <c r="BR170" s="66">
        <f t="shared" si="208"/>
        <v>-0.79</v>
      </c>
      <c r="BS170" s="67">
        <f t="shared" si="209"/>
        <v>-0.45400000000000001</v>
      </c>
      <c r="BU170" s="29" t="s">
        <v>14</v>
      </c>
      <c r="BV170" s="34" t="s">
        <v>60</v>
      </c>
      <c r="BW170" s="48">
        <f t="shared" si="210"/>
        <v>194873</v>
      </c>
      <c r="BX170" s="48">
        <f t="shared" si="182"/>
        <v>136749</v>
      </c>
      <c r="BY170" s="48">
        <f t="shared" si="183"/>
        <v>117445</v>
      </c>
      <c r="BZ170" s="48">
        <f t="shared" si="184"/>
        <v>19304</v>
      </c>
      <c r="CA170" s="48">
        <f t="shared" si="185"/>
        <v>18055</v>
      </c>
      <c r="CB170" s="48">
        <f t="shared" si="186"/>
        <v>40069</v>
      </c>
      <c r="CC170" s="48">
        <f t="shared" si="187"/>
        <v>21349</v>
      </c>
      <c r="CD170" s="48">
        <f t="shared" si="188"/>
        <v>751</v>
      </c>
      <c r="CE170" s="49">
        <f t="shared" si="189"/>
        <v>17969</v>
      </c>
    </row>
    <row r="171" spans="1:83" ht="16.5" customHeight="1">
      <c r="A171" s="29" t="s">
        <v>15</v>
      </c>
      <c r="B171" s="34" t="s">
        <v>61</v>
      </c>
      <c r="C171" s="40">
        <v>100312</v>
      </c>
      <c r="D171" s="40">
        <v>71245</v>
      </c>
      <c r="E171" s="40">
        <v>61111</v>
      </c>
      <c r="F171" s="40">
        <v>10134</v>
      </c>
      <c r="G171" s="40">
        <v>4473</v>
      </c>
      <c r="H171" s="40">
        <v>24594</v>
      </c>
      <c r="I171" s="40">
        <v>11001</v>
      </c>
      <c r="J171" s="40">
        <v>927</v>
      </c>
      <c r="K171" s="41">
        <v>12666</v>
      </c>
      <c r="M171" s="29" t="s">
        <v>15</v>
      </c>
      <c r="N171" s="34" t="s">
        <v>61</v>
      </c>
      <c r="O171" s="66">
        <f t="shared" si="157"/>
        <v>0.96099999999999997</v>
      </c>
      <c r="P171" s="66">
        <f t="shared" si="158"/>
        <v>4.72</v>
      </c>
      <c r="Q171" s="66">
        <f t="shared" si="159"/>
        <v>5.1479999999999997</v>
      </c>
      <c r="R171" s="66">
        <f t="shared" si="160"/>
        <v>2.2090000000000001</v>
      </c>
      <c r="S171" s="66">
        <f t="shared" si="161"/>
        <v>6.298</v>
      </c>
      <c r="T171" s="66">
        <f t="shared" si="162"/>
        <v>-9.2970000000000006</v>
      </c>
      <c r="U171" s="66">
        <f t="shared" si="163"/>
        <v>-14.675000000000001</v>
      </c>
      <c r="V171" s="66">
        <f t="shared" si="164"/>
        <v>66.129000000000005</v>
      </c>
      <c r="W171" s="67">
        <f t="shared" si="165"/>
        <v>-7.3040000000000003</v>
      </c>
      <c r="Y171" s="29" t="s">
        <v>15</v>
      </c>
      <c r="Z171" s="34" t="s">
        <v>61</v>
      </c>
      <c r="AA171" s="66">
        <f t="shared" si="190"/>
        <v>100</v>
      </c>
      <c r="AB171" s="66">
        <f t="shared" si="166"/>
        <v>71</v>
      </c>
      <c r="AC171" s="66">
        <f t="shared" si="167"/>
        <v>60.9</v>
      </c>
      <c r="AD171" s="66">
        <f t="shared" si="168"/>
        <v>10.1</v>
      </c>
      <c r="AE171" s="66">
        <f t="shared" si="169"/>
        <v>4.5</v>
      </c>
      <c r="AF171" s="66">
        <f t="shared" si="170"/>
        <v>24.5</v>
      </c>
      <c r="AG171" s="66">
        <f t="shared" si="171"/>
        <v>11</v>
      </c>
      <c r="AH171" s="66">
        <f t="shared" si="172"/>
        <v>0.9</v>
      </c>
      <c r="AI171" s="67">
        <f t="shared" si="173"/>
        <v>12.6</v>
      </c>
      <c r="AK171" s="29" t="s">
        <v>15</v>
      </c>
      <c r="AL171" s="34" t="s">
        <v>61</v>
      </c>
      <c r="AM171" s="66">
        <f t="shared" si="191"/>
        <v>3.4</v>
      </c>
      <c r="AN171" s="66">
        <f t="shared" si="192"/>
        <v>3.4</v>
      </c>
      <c r="AO171" s="66">
        <f t="shared" si="193"/>
        <v>3.4</v>
      </c>
      <c r="AP171" s="66">
        <f t="shared" si="194"/>
        <v>3.4</v>
      </c>
      <c r="AQ171" s="66">
        <f t="shared" si="195"/>
        <v>1.9</v>
      </c>
      <c r="AR171" s="66">
        <f t="shared" si="196"/>
        <v>3.8</v>
      </c>
      <c r="AS171" s="66">
        <f t="shared" si="197"/>
        <v>3</v>
      </c>
      <c r="AT171" s="66">
        <f t="shared" si="198"/>
        <v>6.3</v>
      </c>
      <c r="AU171" s="67">
        <f t="shared" si="199"/>
        <v>4.5</v>
      </c>
      <c r="AW171" s="29" t="s">
        <v>15</v>
      </c>
      <c r="AX171" s="34" t="s">
        <v>61</v>
      </c>
      <c r="AY171" s="66">
        <f t="shared" si="200"/>
        <v>0.96099999999999997</v>
      </c>
      <c r="AZ171" s="66">
        <f t="shared" si="174"/>
        <v>3.2320000000000002</v>
      </c>
      <c r="BA171" s="66">
        <f t="shared" si="175"/>
        <v>3.0110000000000001</v>
      </c>
      <c r="BB171" s="66">
        <f t="shared" si="176"/>
        <v>0.22</v>
      </c>
      <c r="BC171" s="66">
        <f t="shared" si="177"/>
        <v>0.26700000000000002</v>
      </c>
      <c r="BD171" s="66">
        <f t="shared" si="178"/>
        <v>-2.5369999999999999</v>
      </c>
      <c r="BE171" s="66">
        <f t="shared" si="179"/>
        <v>-1.9039999999999999</v>
      </c>
      <c r="BF171" s="66">
        <f t="shared" si="180"/>
        <v>0.371</v>
      </c>
      <c r="BG171" s="67">
        <f t="shared" si="181"/>
        <v>-1.004</v>
      </c>
      <c r="BI171" s="29" t="s">
        <v>15</v>
      </c>
      <c r="BJ171" s="34" t="s">
        <v>61</v>
      </c>
      <c r="BK171" s="66">
        <f t="shared" si="201"/>
        <v>3.2000000000000001E-2</v>
      </c>
      <c r="BL171" s="66">
        <f t="shared" si="202"/>
        <v>0.159</v>
      </c>
      <c r="BM171" s="66">
        <f t="shared" si="203"/>
        <v>0.17299999999999999</v>
      </c>
      <c r="BN171" s="66">
        <f t="shared" si="204"/>
        <v>7.4999999999999997E-2</v>
      </c>
      <c r="BO171" s="66">
        <f t="shared" si="205"/>
        <v>0.11700000000000001</v>
      </c>
      <c r="BP171" s="66">
        <f t="shared" si="206"/>
        <v>-0.34300000000000003</v>
      </c>
      <c r="BQ171" s="66">
        <f t="shared" si="207"/>
        <v>-0.44500000000000001</v>
      </c>
      <c r="BR171" s="66">
        <f t="shared" si="208"/>
        <v>2.7</v>
      </c>
      <c r="BS171" s="67">
        <f t="shared" si="209"/>
        <v>-0.33900000000000002</v>
      </c>
      <c r="BU171" s="29" t="s">
        <v>15</v>
      </c>
      <c r="BV171" s="34" t="s">
        <v>61</v>
      </c>
      <c r="BW171" s="48">
        <f t="shared" si="210"/>
        <v>99357</v>
      </c>
      <c r="BX171" s="48">
        <f t="shared" si="182"/>
        <v>68034</v>
      </c>
      <c r="BY171" s="48">
        <f t="shared" si="183"/>
        <v>58119</v>
      </c>
      <c r="BZ171" s="48">
        <f t="shared" si="184"/>
        <v>9915</v>
      </c>
      <c r="CA171" s="48">
        <f t="shared" si="185"/>
        <v>4208</v>
      </c>
      <c r="CB171" s="48">
        <f t="shared" si="186"/>
        <v>27115</v>
      </c>
      <c r="CC171" s="48">
        <f t="shared" si="187"/>
        <v>12893</v>
      </c>
      <c r="CD171" s="48">
        <f t="shared" si="188"/>
        <v>558</v>
      </c>
      <c r="CE171" s="49">
        <f t="shared" si="189"/>
        <v>13664</v>
      </c>
    </row>
    <row r="172" spans="1:83" ht="16.5" customHeight="1">
      <c r="A172" s="29" t="s">
        <v>16</v>
      </c>
      <c r="B172" s="34" t="s">
        <v>62</v>
      </c>
      <c r="C172" s="40">
        <v>255277</v>
      </c>
      <c r="D172" s="40">
        <v>178568</v>
      </c>
      <c r="E172" s="40">
        <v>153694</v>
      </c>
      <c r="F172" s="40">
        <v>24874</v>
      </c>
      <c r="G172" s="40">
        <v>16321</v>
      </c>
      <c r="H172" s="40">
        <v>60388</v>
      </c>
      <c r="I172" s="40">
        <v>34793</v>
      </c>
      <c r="J172" s="40">
        <v>7080</v>
      </c>
      <c r="K172" s="41">
        <v>18515</v>
      </c>
      <c r="M172" s="29" t="s">
        <v>16</v>
      </c>
      <c r="N172" s="34" t="s">
        <v>62</v>
      </c>
      <c r="O172" s="66">
        <f t="shared" si="157"/>
        <v>-1.3740000000000001</v>
      </c>
      <c r="P172" s="66">
        <f t="shared" si="158"/>
        <v>2.1110000000000002</v>
      </c>
      <c r="Q172" s="66">
        <f t="shared" si="159"/>
        <v>2.4140000000000001</v>
      </c>
      <c r="R172" s="66">
        <f t="shared" si="160"/>
        <v>0.28199999999999997</v>
      </c>
      <c r="S172" s="66">
        <f t="shared" si="161"/>
        <v>3.7309999999999999</v>
      </c>
      <c r="T172" s="66">
        <f t="shared" si="162"/>
        <v>-11.486000000000001</v>
      </c>
      <c r="U172" s="66">
        <f t="shared" si="163"/>
        <v>-19.161000000000001</v>
      </c>
      <c r="V172" s="66">
        <f t="shared" si="164"/>
        <v>37.023000000000003</v>
      </c>
      <c r="W172" s="67">
        <f t="shared" si="165"/>
        <v>-7.5039999999999996</v>
      </c>
      <c r="Y172" s="29" t="s">
        <v>16</v>
      </c>
      <c r="Z172" s="34" t="s">
        <v>62</v>
      </c>
      <c r="AA172" s="66">
        <f t="shared" si="190"/>
        <v>100</v>
      </c>
      <c r="AB172" s="66">
        <f t="shared" si="166"/>
        <v>70</v>
      </c>
      <c r="AC172" s="66">
        <f t="shared" si="167"/>
        <v>60.2</v>
      </c>
      <c r="AD172" s="66">
        <f t="shared" si="168"/>
        <v>9.6999999999999993</v>
      </c>
      <c r="AE172" s="66">
        <f t="shared" si="169"/>
        <v>6.4</v>
      </c>
      <c r="AF172" s="66">
        <f t="shared" si="170"/>
        <v>23.7</v>
      </c>
      <c r="AG172" s="66">
        <f t="shared" si="171"/>
        <v>13.6</v>
      </c>
      <c r="AH172" s="66">
        <f t="shared" si="172"/>
        <v>2.8</v>
      </c>
      <c r="AI172" s="67">
        <f t="shared" si="173"/>
        <v>7.3</v>
      </c>
      <c r="AK172" s="29" t="s">
        <v>16</v>
      </c>
      <c r="AL172" s="34" t="s">
        <v>62</v>
      </c>
      <c r="AM172" s="66">
        <f t="shared" si="191"/>
        <v>8.6</v>
      </c>
      <c r="AN172" s="66">
        <f t="shared" si="192"/>
        <v>8.5</v>
      </c>
      <c r="AO172" s="66">
        <f t="shared" si="193"/>
        <v>8.5</v>
      </c>
      <c r="AP172" s="66">
        <f t="shared" si="194"/>
        <v>8.5</v>
      </c>
      <c r="AQ172" s="66">
        <f t="shared" si="195"/>
        <v>6.9</v>
      </c>
      <c r="AR172" s="66">
        <f t="shared" si="196"/>
        <v>9.1999999999999993</v>
      </c>
      <c r="AS172" s="66">
        <f t="shared" si="197"/>
        <v>9.6</v>
      </c>
      <c r="AT172" s="66">
        <f t="shared" si="198"/>
        <v>48</v>
      </c>
      <c r="AU172" s="67">
        <f t="shared" si="199"/>
        <v>6.6</v>
      </c>
      <c r="AW172" s="29" t="s">
        <v>16</v>
      </c>
      <c r="AX172" s="34" t="s">
        <v>62</v>
      </c>
      <c r="AY172" s="66">
        <f t="shared" si="200"/>
        <v>-1.3740000000000001</v>
      </c>
      <c r="AZ172" s="66">
        <f t="shared" si="174"/>
        <v>1.4259999999999999</v>
      </c>
      <c r="BA172" s="66">
        <f t="shared" si="175"/>
        <v>1.399</v>
      </c>
      <c r="BB172" s="66">
        <f t="shared" si="176"/>
        <v>2.7E-2</v>
      </c>
      <c r="BC172" s="66">
        <f t="shared" si="177"/>
        <v>0.22700000000000001</v>
      </c>
      <c r="BD172" s="66">
        <f t="shared" si="178"/>
        <v>-3.0270000000000001</v>
      </c>
      <c r="BE172" s="66">
        <f t="shared" si="179"/>
        <v>-3.1859999999999999</v>
      </c>
      <c r="BF172" s="66">
        <f t="shared" si="180"/>
        <v>0.73899999999999999</v>
      </c>
      <c r="BG172" s="67">
        <f t="shared" si="181"/>
        <v>-0.57999999999999996</v>
      </c>
      <c r="BI172" s="29" t="s">
        <v>16</v>
      </c>
      <c r="BJ172" s="34" t="s">
        <v>62</v>
      </c>
      <c r="BK172" s="66">
        <f t="shared" si="201"/>
        <v>-0.11899999999999999</v>
      </c>
      <c r="BL172" s="66">
        <f t="shared" si="202"/>
        <v>0.183</v>
      </c>
      <c r="BM172" s="66">
        <f t="shared" si="203"/>
        <v>0.20899999999999999</v>
      </c>
      <c r="BN172" s="66">
        <f t="shared" si="204"/>
        <v>2.4E-2</v>
      </c>
      <c r="BO172" s="66">
        <f t="shared" si="205"/>
        <v>0.25800000000000001</v>
      </c>
      <c r="BP172" s="66">
        <f t="shared" si="206"/>
        <v>-1.0680000000000001</v>
      </c>
      <c r="BQ172" s="66">
        <f t="shared" si="207"/>
        <v>-1.9379999999999999</v>
      </c>
      <c r="BR172" s="66">
        <f t="shared" si="208"/>
        <v>13.997</v>
      </c>
      <c r="BS172" s="67">
        <f t="shared" si="209"/>
        <v>-0.50900000000000001</v>
      </c>
      <c r="BU172" s="29" t="s">
        <v>16</v>
      </c>
      <c r="BV172" s="34" t="s">
        <v>62</v>
      </c>
      <c r="BW172" s="48">
        <f t="shared" si="210"/>
        <v>258834</v>
      </c>
      <c r="BX172" s="48">
        <f t="shared" si="182"/>
        <v>174876</v>
      </c>
      <c r="BY172" s="48">
        <f t="shared" si="183"/>
        <v>150072</v>
      </c>
      <c r="BZ172" s="48">
        <f t="shared" si="184"/>
        <v>24804</v>
      </c>
      <c r="CA172" s="48">
        <f t="shared" si="185"/>
        <v>15734</v>
      </c>
      <c r="CB172" s="48">
        <f t="shared" si="186"/>
        <v>68224</v>
      </c>
      <c r="CC172" s="48">
        <f t="shared" si="187"/>
        <v>43040</v>
      </c>
      <c r="CD172" s="48">
        <f t="shared" si="188"/>
        <v>5167</v>
      </c>
      <c r="CE172" s="49">
        <f t="shared" si="189"/>
        <v>20017</v>
      </c>
    </row>
    <row r="173" spans="1:83" ht="16.5" customHeight="1">
      <c r="A173" s="29" t="s">
        <v>17</v>
      </c>
      <c r="B173" s="34" t="s">
        <v>63</v>
      </c>
      <c r="C173" s="40">
        <v>121782</v>
      </c>
      <c r="D173" s="40">
        <v>82696</v>
      </c>
      <c r="E173" s="40">
        <v>71117</v>
      </c>
      <c r="F173" s="40">
        <v>11579</v>
      </c>
      <c r="G173" s="40">
        <v>8504</v>
      </c>
      <c r="H173" s="40">
        <v>30582</v>
      </c>
      <c r="I173" s="40">
        <v>18163</v>
      </c>
      <c r="J173" s="40">
        <v>1202</v>
      </c>
      <c r="K173" s="41">
        <v>11217</v>
      </c>
      <c r="M173" s="29" t="s">
        <v>17</v>
      </c>
      <c r="N173" s="34" t="s">
        <v>63</v>
      </c>
      <c r="O173" s="66">
        <f t="shared" si="157"/>
        <v>-0.96199999999999997</v>
      </c>
      <c r="P173" s="66">
        <f t="shared" si="158"/>
        <v>4.07</v>
      </c>
      <c r="Q173" s="66">
        <f t="shared" si="159"/>
        <v>4.452</v>
      </c>
      <c r="R173" s="66">
        <f t="shared" si="160"/>
        <v>1.784</v>
      </c>
      <c r="S173" s="66">
        <f t="shared" si="161"/>
        <v>5.1689999999999996</v>
      </c>
      <c r="T173" s="66">
        <f t="shared" si="162"/>
        <v>-13.651999999999999</v>
      </c>
      <c r="U173" s="66">
        <f t="shared" si="163"/>
        <v>-20.401</v>
      </c>
      <c r="V173" s="66">
        <f t="shared" si="164"/>
        <v>3.8</v>
      </c>
      <c r="W173" s="67">
        <f t="shared" si="165"/>
        <v>-1.958</v>
      </c>
      <c r="Y173" s="29" t="s">
        <v>17</v>
      </c>
      <c r="Z173" s="34" t="s">
        <v>63</v>
      </c>
      <c r="AA173" s="66">
        <f t="shared" si="190"/>
        <v>100</v>
      </c>
      <c r="AB173" s="66">
        <f t="shared" si="166"/>
        <v>67.900000000000006</v>
      </c>
      <c r="AC173" s="66">
        <f t="shared" si="167"/>
        <v>58.4</v>
      </c>
      <c r="AD173" s="66">
        <f t="shared" si="168"/>
        <v>9.5</v>
      </c>
      <c r="AE173" s="66">
        <f t="shared" si="169"/>
        <v>7</v>
      </c>
      <c r="AF173" s="66">
        <f t="shared" si="170"/>
        <v>25.1</v>
      </c>
      <c r="AG173" s="66">
        <f t="shared" si="171"/>
        <v>14.9</v>
      </c>
      <c r="AH173" s="66">
        <f t="shared" si="172"/>
        <v>1</v>
      </c>
      <c r="AI173" s="67">
        <f t="shared" si="173"/>
        <v>9.1999999999999993</v>
      </c>
      <c r="AK173" s="29" t="s">
        <v>17</v>
      </c>
      <c r="AL173" s="34" t="s">
        <v>63</v>
      </c>
      <c r="AM173" s="66">
        <f t="shared" si="191"/>
        <v>4.0999999999999996</v>
      </c>
      <c r="AN173" s="66">
        <f t="shared" si="192"/>
        <v>4</v>
      </c>
      <c r="AO173" s="66">
        <f t="shared" si="193"/>
        <v>4</v>
      </c>
      <c r="AP173" s="66">
        <f t="shared" si="194"/>
        <v>3.9</v>
      </c>
      <c r="AQ173" s="66">
        <f t="shared" si="195"/>
        <v>3.6</v>
      </c>
      <c r="AR173" s="66">
        <f t="shared" si="196"/>
        <v>4.7</v>
      </c>
      <c r="AS173" s="66">
        <f t="shared" si="197"/>
        <v>5</v>
      </c>
      <c r="AT173" s="66">
        <f t="shared" si="198"/>
        <v>8.1</v>
      </c>
      <c r="AU173" s="67">
        <f t="shared" si="199"/>
        <v>4</v>
      </c>
      <c r="AW173" s="29" t="s">
        <v>17</v>
      </c>
      <c r="AX173" s="34" t="s">
        <v>63</v>
      </c>
      <c r="AY173" s="66">
        <f t="shared" si="200"/>
        <v>-0.96199999999999997</v>
      </c>
      <c r="AZ173" s="66">
        <f t="shared" si="174"/>
        <v>2.63</v>
      </c>
      <c r="BA173" s="66">
        <f t="shared" si="175"/>
        <v>2.4649999999999999</v>
      </c>
      <c r="BB173" s="66">
        <f t="shared" si="176"/>
        <v>0.16500000000000001</v>
      </c>
      <c r="BC173" s="66">
        <f t="shared" si="177"/>
        <v>0.34</v>
      </c>
      <c r="BD173" s="66">
        <f t="shared" si="178"/>
        <v>-3.9319999999999999</v>
      </c>
      <c r="BE173" s="66">
        <f t="shared" si="179"/>
        <v>-3.786</v>
      </c>
      <c r="BF173" s="66">
        <f t="shared" si="180"/>
        <v>3.5999999999999997E-2</v>
      </c>
      <c r="BG173" s="67">
        <f t="shared" si="181"/>
        <v>-0.182</v>
      </c>
      <c r="BI173" s="29" t="s">
        <v>17</v>
      </c>
      <c r="BJ173" s="34" t="s">
        <v>63</v>
      </c>
      <c r="BK173" s="66">
        <f t="shared" si="201"/>
        <v>-0.04</v>
      </c>
      <c r="BL173" s="66">
        <f t="shared" si="202"/>
        <v>0.16</v>
      </c>
      <c r="BM173" s="66">
        <f t="shared" si="203"/>
        <v>0.17499999999999999</v>
      </c>
      <c r="BN173" s="66">
        <f t="shared" si="204"/>
        <v>7.0000000000000007E-2</v>
      </c>
      <c r="BO173" s="66">
        <f t="shared" si="205"/>
        <v>0.184</v>
      </c>
      <c r="BP173" s="66">
        <f t="shared" si="206"/>
        <v>-0.65900000000000003</v>
      </c>
      <c r="BQ173" s="66">
        <f t="shared" si="207"/>
        <v>-1.0940000000000001</v>
      </c>
      <c r="BR173" s="66">
        <f t="shared" si="208"/>
        <v>0.32200000000000001</v>
      </c>
      <c r="BS173" s="67">
        <f t="shared" si="209"/>
        <v>-7.5999999999999998E-2</v>
      </c>
      <c r="BU173" s="29" t="s">
        <v>17</v>
      </c>
      <c r="BV173" s="34" t="s">
        <v>63</v>
      </c>
      <c r="BW173" s="48">
        <f t="shared" si="210"/>
        <v>122965</v>
      </c>
      <c r="BX173" s="48">
        <f t="shared" si="182"/>
        <v>79462</v>
      </c>
      <c r="BY173" s="48">
        <f t="shared" si="183"/>
        <v>68086</v>
      </c>
      <c r="BZ173" s="48">
        <f t="shared" si="184"/>
        <v>11376</v>
      </c>
      <c r="CA173" s="48">
        <f t="shared" si="185"/>
        <v>8086</v>
      </c>
      <c r="CB173" s="48">
        <f t="shared" si="186"/>
        <v>35417</v>
      </c>
      <c r="CC173" s="48">
        <f t="shared" si="187"/>
        <v>22818</v>
      </c>
      <c r="CD173" s="48">
        <f t="shared" si="188"/>
        <v>1158</v>
      </c>
      <c r="CE173" s="49">
        <f t="shared" si="189"/>
        <v>11441</v>
      </c>
    </row>
    <row r="174" spans="1:83" ht="16.5" customHeight="1">
      <c r="A174" s="29" t="s">
        <v>18</v>
      </c>
      <c r="B174" s="34" t="s">
        <v>64</v>
      </c>
      <c r="C174" s="40">
        <v>110795</v>
      </c>
      <c r="D174" s="40">
        <v>83265</v>
      </c>
      <c r="E174" s="40">
        <v>71745</v>
      </c>
      <c r="F174" s="40">
        <v>11520</v>
      </c>
      <c r="G174" s="40">
        <v>5636</v>
      </c>
      <c r="H174" s="40">
        <v>21894</v>
      </c>
      <c r="I174" s="40">
        <v>10311</v>
      </c>
      <c r="J174" s="40">
        <v>383</v>
      </c>
      <c r="K174" s="41">
        <v>11200</v>
      </c>
      <c r="M174" s="29" t="s">
        <v>18</v>
      </c>
      <c r="N174" s="34" t="s">
        <v>64</v>
      </c>
      <c r="O174" s="66">
        <f t="shared" si="157"/>
        <v>2.8959999999999999</v>
      </c>
      <c r="P174" s="66">
        <f t="shared" si="158"/>
        <v>5.7670000000000003</v>
      </c>
      <c r="Q174" s="66">
        <f t="shared" si="159"/>
        <v>6.14</v>
      </c>
      <c r="R174" s="66">
        <f t="shared" si="160"/>
        <v>3.504</v>
      </c>
      <c r="S174" s="66">
        <f t="shared" si="161"/>
        <v>7.5780000000000003</v>
      </c>
      <c r="T174" s="66">
        <f t="shared" si="162"/>
        <v>-7.6710000000000003</v>
      </c>
      <c r="U174" s="66">
        <f t="shared" si="163"/>
        <v>-13.331</v>
      </c>
      <c r="V174" s="66">
        <f t="shared" si="164"/>
        <v>-32.451000000000001</v>
      </c>
      <c r="W174" s="67">
        <f t="shared" si="165"/>
        <v>-0.436</v>
      </c>
      <c r="Y174" s="29" t="s">
        <v>18</v>
      </c>
      <c r="Z174" s="34" t="s">
        <v>64</v>
      </c>
      <c r="AA174" s="66">
        <f t="shared" si="190"/>
        <v>100</v>
      </c>
      <c r="AB174" s="66">
        <f t="shared" si="166"/>
        <v>75.2</v>
      </c>
      <c r="AC174" s="66">
        <f t="shared" si="167"/>
        <v>64.8</v>
      </c>
      <c r="AD174" s="66">
        <f t="shared" si="168"/>
        <v>10.4</v>
      </c>
      <c r="AE174" s="66">
        <f t="shared" si="169"/>
        <v>5.0999999999999996</v>
      </c>
      <c r="AF174" s="66">
        <f t="shared" si="170"/>
        <v>19.8</v>
      </c>
      <c r="AG174" s="66">
        <f t="shared" si="171"/>
        <v>9.3000000000000007</v>
      </c>
      <c r="AH174" s="66">
        <f t="shared" si="172"/>
        <v>0.3</v>
      </c>
      <c r="AI174" s="67">
        <f t="shared" si="173"/>
        <v>10.1</v>
      </c>
      <c r="AK174" s="29" t="s">
        <v>18</v>
      </c>
      <c r="AL174" s="34" t="s">
        <v>64</v>
      </c>
      <c r="AM174" s="66">
        <f t="shared" si="191"/>
        <v>3.7</v>
      </c>
      <c r="AN174" s="66">
        <f t="shared" si="192"/>
        <v>4</v>
      </c>
      <c r="AO174" s="66">
        <f t="shared" si="193"/>
        <v>4</v>
      </c>
      <c r="AP174" s="66">
        <f t="shared" si="194"/>
        <v>3.9</v>
      </c>
      <c r="AQ174" s="66">
        <f t="shared" si="195"/>
        <v>2.4</v>
      </c>
      <c r="AR174" s="66">
        <f t="shared" si="196"/>
        <v>3.3</v>
      </c>
      <c r="AS174" s="66">
        <f t="shared" si="197"/>
        <v>2.9</v>
      </c>
      <c r="AT174" s="66">
        <f t="shared" si="198"/>
        <v>2.6</v>
      </c>
      <c r="AU174" s="67">
        <f t="shared" si="199"/>
        <v>4</v>
      </c>
      <c r="AW174" s="29" t="s">
        <v>18</v>
      </c>
      <c r="AX174" s="34" t="s">
        <v>64</v>
      </c>
      <c r="AY174" s="66">
        <f t="shared" si="200"/>
        <v>2.8959999999999999</v>
      </c>
      <c r="AZ174" s="66">
        <f t="shared" si="174"/>
        <v>4.2160000000000002</v>
      </c>
      <c r="BA174" s="66">
        <f t="shared" si="175"/>
        <v>3.8540000000000001</v>
      </c>
      <c r="BB174" s="66">
        <f t="shared" si="176"/>
        <v>0.36199999999999999</v>
      </c>
      <c r="BC174" s="66">
        <f t="shared" si="177"/>
        <v>0.36899999999999999</v>
      </c>
      <c r="BD174" s="66">
        <f t="shared" si="178"/>
        <v>-1.6890000000000001</v>
      </c>
      <c r="BE174" s="66">
        <f t="shared" si="179"/>
        <v>-1.4730000000000001</v>
      </c>
      <c r="BF174" s="66">
        <f t="shared" si="180"/>
        <v>-0.17100000000000001</v>
      </c>
      <c r="BG174" s="67">
        <f t="shared" si="181"/>
        <v>-4.5999999999999999E-2</v>
      </c>
      <c r="BI174" s="29" t="s">
        <v>18</v>
      </c>
      <c r="BJ174" s="34" t="s">
        <v>64</v>
      </c>
      <c r="BK174" s="66">
        <f t="shared" si="201"/>
        <v>0.105</v>
      </c>
      <c r="BL174" s="66">
        <f t="shared" si="202"/>
        <v>0.22500000000000001</v>
      </c>
      <c r="BM174" s="66">
        <f t="shared" si="203"/>
        <v>0.24</v>
      </c>
      <c r="BN174" s="66">
        <f t="shared" si="204"/>
        <v>0.13400000000000001</v>
      </c>
      <c r="BO174" s="66">
        <f t="shared" si="205"/>
        <v>0.17499999999999999</v>
      </c>
      <c r="BP174" s="66">
        <f t="shared" si="206"/>
        <v>-0.248</v>
      </c>
      <c r="BQ174" s="66">
        <f t="shared" si="207"/>
        <v>-0.373</v>
      </c>
      <c r="BR174" s="66">
        <f t="shared" si="208"/>
        <v>-1.3460000000000001</v>
      </c>
      <c r="BS174" s="67">
        <f t="shared" si="209"/>
        <v>-1.7000000000000001E-2</v>
      </c>
      <c r="BU174" s="29" t="s">
        <v>18</v>
      </c>
      <c r="BV174" s="34" t="s">
        <v>64</v>
      </c>
      <c r="BW174" s="48">
        <f t="shared" si="210"/>
        <v>107677</v>
      </c>
      <c r="BX174" s="48">
        <f t="shared" si="182"/>
        <v>78725</v>
      </c>
      <c r="BY174" s="48">
        <f t="shared" si="183"/>
        <v>67595</v>
      </c>
      <c r="BZ174" s="48">
        <f t="shared" si="184"/>
        <v>11130</v>
      </c>
      <c r="CA174" s="48">
        <f t="shared" si="185"/>
        <v>5239</v>
      </c>
      <c r="CB174" s="48">
        <f t="shared" si="186"/>
        <v>23713</v>
      </c>
      <c r="CC174" s="48">
        <f t="shared" si="187"/>
        <v>11897</v>
      </c>
      <c r="CD174" s="48">
        <f t="shared" si="188"/>
        <v>567</v>
      </c>
      <c r="CE174" s="49">
        <f t="shared" si="189"/>
        <v>11249</v>
      </c>
    </row>
    <row r="175" spans="1:83" ht="16.5" customHeight="1">
      <c r="A175" s="29" t="s">
        <v>19</v>
      </c>
      <c r="B175" s="34" t="s">
        <v>65</v>
      </c>
      <c r="C175" s="40">
        <v>248725</v>
      </c>
      <c r="D175" s="40">
        <v>171954</v>
      </c>
      <c r="E175" s="40">
        <v>147957</v>
      </c>
      <c r="F175" s="40">
        <v>23997</v>
      </c>
      <c r="G175" s="40">
        <v>29247</v>
      </c>
      <c r="H175" s="40">
        <v>47524</v>
      </c>
      <c r="I175" s="40">
        <v>22684</v>
      </c>
      <c r="J175" s="40">
        <v>850</v>
      </c>
      <c r="K175" s="41">
        <v>23990</v>
      </c>
      <c r="M175" s="29" t="s">
        <v>19</v>
      </c>
      <c r="N175" s="34" t="s">
        <v>65</v>
      </c>
      <c r="O175" s="66">
        <f t="shared" si="157"/>
        <v>-0.54200000000000004</v>
      </c>
      <c r="P175" s="66">
        <f t="shared" si="158"/>
        <v>1.423</v>
      </c>
      <c r="Q175" s="66">
        <f t="shared" si="159"/>
        <v>1.74</v>
      </c>
      <c r="R175" s="66">
        <f t="shared" si="160"/>
        <v>-0.48899999999999999</v>
      </c>
      <c r="S175" s="66">
        <f t="shared" si="161"/>
        <v>3.1680000000000001</v>
      </c>
      <c r="T175" s="66">
        <f t="shared" si="162"/>
        <v>-8.94</v>
      </c>
      <c r="U175" s="66">
        <f t="shared" si="163"/>
        <v>-12.724</v>
      </c>
      <c r="V175" s="66">
        <f t="shared" si="164"/>
        <v>-3.4089999999999998</v>
      </c>
      <c r="W175" s="67">
        <f t="shared" si="165"/>
        <v>-5.2489999999999997</v>
      </c>
      <c r="Y175" s="29" t="s">
        <v>19</v>
      </c>
      <c r="Z175" s="34" t="s">
        <v>65</v>
      </c>
      <c r="AA175" s="66">
        <f t="shared" si="190"/>
        <v>100</v>
      </c>
      <c r="AB175" s="66">
        <f t="shared" si="166"/>
        <v>69.099999999999994</v>
      </c>
      <c r="AC175" s="66">
        <f t="shared" si="167"/>
        <v>59.5</v>
      </c>
      <c r="AD175" s="66">
        <f t="shared" si="168"/>
        <v>9.6</v>
      </c>
      <c r="AE175" s="66">
        <f t="shared" si="169"/>
        <v>11.8</v>
      </c>
      <c r="AF175" s="66">
        <f t="shared" si="170"/>
        <v>19.100000000000001</v>
      </c>
      <c r="AG175" s="66">
        <f t="shared" si="171"/>
        <v>9.1</v>
      </c>
      <c r="AH175" s="66">
        <f t="shared" si="172"/>
        <v>0.3</v>
      </c>
      <c r="AI175" s="67">
        <f t="shared" si="173"/>
        <v>9.6</v>
      </c>
      <c r="AK175" s="29" t="s">
        <v>19</v>
      </c>
      <c r="AL175" s="34" t="s">
        <v>65</v>
      </c>
      <c r="AM175" s="66">
        <f t="shared" si="191"/>
        <v>8.3000000000000007</v>
      </c>
      <c r="AN175" s="66">
        <f t="shared" si="192"/>
        <v>8.1999999999999993</v>
      </c>
      <c r="AO175" s="66">
        <f t="shared" si="193"/>
        <v>8.1999999999999993</v>
      </c>
      <c r="AP175" s="66">
        <f t="shared" si="194"/>
        <v>8.1999999999999993</v>
      </c>
      <c r="AQ175" s="66">
        <f t="shared" si="195"/>
        <v>12.3</v>
      </c>
      <c r="AR175" s="66">
        <f t="shared" si="196"/>
        <v>7.3</v>
      </c>
      <c r="AS175" s="66">
        <f t="shared" si="197"/>
        <v>6.3</v>
      </c>
      <c r="AT175" s="66">
        <f t="shared" si="198"/>
        <v>5.8</v>
      </c>
      <c r="AU175" s="67">
        <f t="shared" si="199"/>
        <v>8.6</v>
      </c>
      <c r="AW175" s="29" t="s">
        <v>19</v>
      </c>
      <c r="AX175" s="34" t="s">
        <v>65</v>
      </c>
      <c r="AY175" s="66">
        <f t="shared" si="200"/>
        <v>-0.54200000000000004</v>
      </c>
      <c r="AZ175" s="66">
        <f t="shared" si="174"/>
        <v>0.96399999999999997</v>
      </c>
      <c r="BA175" s="66">
        <f t="shared" si="175"/>
        <v>1.012</v>
      </c>
      <c r="BB175" s="66">
        <f t="shared" si="176"/>
        <v>-4.7E-2</v>
      </c>
      <c r="BC175" s="66">
        <f t="shared" si="177"/>
        <v>0.35899999999999999</v>
      </c>
      <c r="BD175" s="66">
        <f t="shared" si="178"/>
        <v>-1.8660000000000001</v>
      </c>
      <c r="BE175" s="66">
        <f t="shared" si="179"/>
        <v>-1.3220000000000001</v>
      </c>
      <c r="BF175" s="66">
        <f t="shared" si="180"/>
        <v>-1.2E-2</v>
      </c>
      <c r="BG175" s="67">
        <f t="shared" si="181"/>
        <v>-0.53100000000000003</v>
      </c>
      <c r="BI175" s="29" t="s">
        <v>19</v>
      </c>
      <c r="BJ175" s="34" t="s">
        <v>65</v>
      </c>
      <c r="BK175" s="66">
        <f t="shared" si="201"/>
        <v>-4.4999999999999998E-2</v>
      </c>
      <c r="BL175" s="66">
        <f t="shared" si="202"/>
        <v>0.11899999999999999</v>
      </c>
      <c r="BM175" s="66">
        <f t="shared" si="203"/>
        <v>0.14599999999999999</v>
      </c>
      <c r="BN175" s="66">
        <f t="shared" si="204"/>
        <v>-4.1000000000000002E-2</v>
      </c>
      <c r="BO175" s="66">
        <f t="shared" si="205"/>
        <v>0.39500000000000002</v>
      </c>
      <c r="BP175" s="66">
        <f t="shared" si="206"/>
        <v>-0.63600000000000001</v>
      </c>
      <c r="BQ175" s="66">
        <f t="shared" si="207"/>
        <v>-0.77700000000000002</v>
      </c>
      <c r="BR175" s="66">
        <f t="shared" si="208"/>
        <v>-0.22</v>
      </c>
      <c r="BS175" s="67">
        <f t="shared" si="209"/>
        <v>-0.45100000000000001</v>
      </c>
      <c r="BU175" s="29" t="s">
        <v>19</v>
      </c>
      <c r="BV175" s="34" t="s">
        <v>65</v>
      </c>
      <c r="BW175" s="48">
        <f t="shared" si="210"/>
        <v>250081</v>
      </c>
      <c r="BX175" s="48">
        <f t="shared" si="182"/>
        <v>169542</v>
      </c>
      <c r="BY175" s="48">
        <f t="shared" si="183"/>
        <v>145427</v>
      </c>
      <c r="BZ175" s="48">
        <f t="shared" si="184"/>
        <v>24115</v>
      </c>
      <c r="CA175" s="48">
        <f t="shared" si="185"/>
        <v>28349</v>
      </c>
      <c r="CB175" s="48">
        <f t="shared" si="186"/>
        <v>52190</v>
      </c>
      <c r="CC175" s="48">
        <f t="shared" si="187"/>
        <v>25991</v>
      </c>
      <c r="CD175" s="48">
        <f t="shared" si="188"/>
        <v>880</v>
      </c>
      <c r="CE175" s="49">
        <f t="shared" si="189"/>
        <v>25319</v>
      </c>
    </row>
    <row r="176" spans="1:83" ht="16.5" customHeight="1">
      <c r="A176" s="29" t="s">
        <v>20</v>
      </c>
      <c r="B176" s="34" t="s">
        <v>66</v>
      </c>
      <c r="C176" s="40">
        <v>122911</v>
      </c>
      <c r="D176" s="40">
        <v>93243</v>
      </c>
      <c r="E176" s="40">
        <v>80209</v>
      </c>
      <c r="F176" s="40">
        <v>13034</v>
      </c>
      <c r="G176" s="40">
        <v>6405</v>
      </c>
      <c r="H176" s="40">
        <v>23263</v>
      </c>
      <c r="I176" s="40">
        <v>12504</v>
      </c>
      <c r="J176" s="40">
        <v>362</v>
      </c>
      <c r="K176" s="41">
        <v>10397</v>
      </c>
      <c r="M176" s="29" t="s">
        <v>20</v>
      </c>
      <c r="N176" s="34" t="s">
        <v>66</v>
      </c>
      <c r="O176" s="66">
        <f t="shared" si="157"/>
        <v>0.79100000000000004</v>
      </c>
      <c r="P176" s="66">
        <f t="shared" si="158"/>
        <v>3.8359999999999999</v>
      </c>
      <c r="Q176" s="66">
        <f t="shared" si="159"/>
        <v>4.1859999999999999</v>
      </c>
      <c r="R176" s="66">
        <f t="shared" si="160"/>
        <v>1.7330000000000001</v>
      </c>
      <c r="S176" s="66">
        <f t="shared" si="161"/>
        <v>5.7629999999999999</v>
      </c>
      <c r="T176" s="66">
        <f t="shared" si="162"/>
        <v>-10.842000000000001</v>
      </c>
      <c r="U176" s="66">
        <f t="shared" si="163"/>
        <v>-14.805</v>
      </c>
      <c r="V176" s="66">
        <f t="shared" si="164"/>
        <v>-2.6880000000000002</v>
      </c>
      <c r="W176" s="67">
        <f t="shared" si="165"/>
        <v>-5.85</v>
      </c>
      <c r="Y176" s="29" t="s">
        <v>20</v>
      </c>
      <c r="Z176" s="34" t="s">
        <v>66</v>
      </c>
      <c r="AA176" s="66">
        <f t="shared" si="190"/>
        <v>100</v>
      </c>
      <c r="AB176" s="66">
        <f t="shared" si="166"/>
        <v>75.900000000000006</v>
      </c>
      <c r="AC176" s="66">
        <f t="shared" si="167"/>
        <v>65.3</v>
      </c>
      <c r="AD176" s="66">
        <f t="shared" si="168"/>
        <v>10.6</v>
      </c>
      <c r="AE176" s="66">
        <f t="shared" si="169"/>
        <v>5.2</v>
      </c>
      <c r="AF176" s="66">
        <f t="shared" si="170"/>
        <v>18.899999999999999</v>
      </c>
      <c r="AG176" s="66">
        <f t="shared" si="171"/>
        <v>10.199999999999999</v>
      </c>
      <c r="AH176" s="66">
        <f t="shared" si="172"/>
        <v>0.3</v>
      </c>
      <c r="AI176" s="67">
        <f t="shared" si="173"/>
        <v>8.5</v>
      </c>
      <c r="AK176" s="29" t="s">
        <v>20</v>
      </c>
      <c r="AL176" s="34" t="s">
        <v>66</v>
      </c>
      <c r="AM176" s="66">
        <f t="shared" si="191"/>
        <v>4.0999999999999996</v>
      </c>
      <c r="AN176" s="66">
        <f t="shared" si="192"/>
        <v>4.5</v>
      </c>
      <c r="AO176" s="66">
        <f t="shared" si="193"/>
        <v>4.5</v>
      </c>
      <c r="AP176" s="66">
        <f t="shared" si="194"/>
        <v>4.4000000000000004</v>
      </c>
      <c r="AQ176" s="66">
        <f t="shared" si="195"/>
        <v>2.7</v>
      </c>
      <c r="AR176" s="66">
        <f t="shared" si="196"/>
        <v>3.6</v>
      </c>
      <c r="AS176" s="66">
        <f t="shared" si="197"/>
        <v>3.5</v>
      </c>
      <c r="AT176" s="66">
        <f t="shared" si="198"/>
        <v>2.5</v>
      </c>
      <c r="AU176" s="67">
        <f t="shared" si="199"/>
        <v>3.7</v>
      </c>
      <c r="AW176" s="29" t="s">
        <v>20</v>
      </c>
      <c r="AX176" s="34" t="s">
        <v>66</v>
      </c>
      <c r="AY176" s="66">
        <f t="shared" si="200"/>
        <v>0.79100000000000004</v>
      </c>
      <c r="AZ176" s="66">
        <f t="shared" si="174"/>
        <v>2.8250000000000002</v>
      </c>
      <c r="BA176" s="66">
        <f t="shared" si="175"/>
        <v>2.6429999999999998</v>
      </c>
      <c r="BB176" s="66">
        <f t="shared" si="176"/>
        <v>0.182</v>
      </c>
      <c r="BC176" s="66">
        <f t="shared" si="177"/>
        <v>0.28599999999999998</v>
      </c>
      <c r="BD176" s="66">
        <f t="shared" si="178"/>
        <v>-2.3199999999999998</v>
      </c>
      <c r="BE176" s="66">
        <f t="shared" si="179"/>
        <v>-1.782</v>
      </c>
      <c r="BF176" s="66">
        <f t="shared" si="180"/>
        <v>-8.0000000000000002E-3</v>
      </c>
      <c r="BG176" s="67">
        <f t="shared" si="181"/>
        <v>-0.53</v>
      </c>
      <c r="BI176" s="29" t="s">
        <v>20</v>
      </c>
      <c r="BJ176" s="34" t="s">
        <v>66</v>
      </c>
      <c r="BK176" s="66">
        <f t="shared" si="201"/>
        <v>3.2000000000000001E-2</v>
      </c>
      <c r="BL176" s="66">
        <f t="shared" si="202"/>
        <v>0.17100000000000001</v>
      </c>
      <c r="BM176" s="66">
        <f t="shared" si="203"/>
        <v>0.186</v>
      </c>
      <c r="BN176" s="66">
        <f t="shared" si="204"/>
        <v>7.5999999999999998E-2</v>
      </c>
      <c r="BO176" s="66">
        <f t="shared" si="205"/>
        <v>0.154</v>
      </c>
      <c r="BP176" s="66">
        <f t="shared" si="206"/>
        <v>-0.38500000000000001</v>
      </c>
      <c r="BQ176" s="66">
        <f t="shared" si="207"/>
        <v>-0.51100000000000001</v>
      </c>
      <c r="BR176" s="66">
        <f t="shared" si="208"/>
        <v>-7.2999999999999995E-2</v>
      </c>
      <c r="BS176" s="67">
        <f t="shared" si="209"/>
        <v>-0.219</v>
      </c>
      <c r="BU176" s="29" t="s">
        <v>20</v>
      </c>
      <c r="BV176" s="34" t="s">
        <v>66</v>
      </c>
      <c r="BW176" s="48">
        <f t="shared" si="210"/>
        <v>121946</v>
      </c>
      <c r="BX176" s="48">
        <f t="shared" si="182"/>
        <v>89798</v>
      </c>
      <c r="BY176" s="48">
        <f t="shared" si="183"/>
        <v>76986</v>
      </c>
      <c r="BZ176" s="48">
        <f t="shared" si="184"/>
        <v>12812</v>
      </c>
      <c r="CA176" s="48">
        <f t="shared" si="185"/>
        <v>6056</v>
      </c>
      <c r="CB176" s="48">
        <f t="shared" si="186"/>
        <v>26092</v>
      </c>
      <c r="CC176" s="48">
        <f t="shared" si="187"/>
        <v>14677</v>
      </c>
      <c r="CD176" s="48">
        <f t="shared" si="188"/>
        <v>372</v>
      </c>
      <c r="CE176" s="49">
        <f t="shared" si="189"/>
        <v>11043</v>
      </c>
    </row>
    <row r="177" spans="1:83" ht="16.5" customHeight="1">
      <c r="A177" s="29" t="s">
        <v>21</v>
      </c>
      <c r="B177" s="34" t="s">
        <v>67</v>
      </c>
      <c r="C177" s="40">
        <v>198022</v>
      </c>
      <c r="D177" s="40">
        <v>142085</v>
      </c>
      <c r="E177" s="40">
        <v>122351</v>
      </c>
      <c r="F177" s="40">
        <v>19734</v>
      </c>
      <c r="G177" s="40">
        <v>13462</v>
      </c>
      <c r="H177" s="40">
        <v>42475</v>
      </c>
      <c r="I177" s="40">
        <v>18555</v>
      </c>
      <c r="J177" s="40">
        <v>2171</v>
      </c>
      <c r="K177" s="41">
        <v>21749</v>
      </c>
      <c r="M177" s="29" t="s">
        <v>21</v>
      </c>
      <c r="N177" s="34" t="s">
        <v>67</v>
      </c>
      <c r="O177" s="66">
        <f t="shared" si="157"/>
        <v>1.0760000000000001</v>
      </c>
      <c r="P177" s="66">
        <f t="shared" si="158"/>
        <v>3.6829999999999998</v>
      </c>
      <c r="Q177" s="66">
        <f t="shared" si="159"/>
        <v>4.048</v>
      </c>
      <c r="R177" s="66">
        <f t="shared" si="160"/>
        <v>1.476</v>
      </c>
      <c r="S177" s="66">
        <f t="shared" si="161"/>
        <v>5.3040000000000003</v>
      </c>
      <c r="T177" s="66">
        <f t="shared" si="162"/>
        <v>-7.8470000000000004</v>
      </c>
      <c r="U177" s="66">
        <f t="shared" si="163"/>
        <v>-16.036999999999999</v>
      </c>
      <c r="V177" s="66">
        <f t="shared" si="164"/>
        <v>147.267</v>
      </c>
      <c r="W177" s="67">
        <f t="shared" si="165"/>
        <v>-5.91</v>
      </c>
      <c r="Y177" s="29" t="s">
        <v>21</v>
      </c>
      <c r="Z177" s="34" t="s">
        <v>67</v>
      </c>
      <c r="AA177" s="66">
        <f t="shared" si="190"/>
        <v>100</v>
      </c>
      <c r="AB177" s="66">
        <f t="shared" si="166"/>
        <v>71.8</v>
      </c>
      <c r="AC177" s="66">
        <f t="shared" si="167"/>
        <v>61.8</v>
      </c>
      <c r="AD177" s="66">
        <f t="shared" si="168"/>
        <v>10</v>
      </c>
      <c r="AE177" s="66">
        <f t="shared" si="169"/>
        <v>6.8</v>
      </c>
      <c r="AF177" s="66">
        <f t="shared" si="170"/>
        <v>21.4</v>
      </c>
      <c r="AG177" s="66">
        <f t="shared" si="171"/>
        <v>9.4</v>
      </c>
      <c r="AH177" s="66">
        <f t="shared" si="172"/>
        <v>1.1000000000000001</v>
      </c>
      <c r="AI177" s="67">
        <f t="shared" si="173"/>
        <v>11</v>
      </c>
      <c r="AK177" s="29" t="s">
        <v>21</v>
      </c>
      <c r="AL177" s="34" t="s">
        <v>67</v>
      </c>
      <c r="AM177" s="66">
        <f t="shared" si="191"/>
        <v>6.6</v>
      </c>
      <c r="AN177" s="66">
        <f t="shared" si="192"/>
        <v>6.8</v>
      </c>
      <c r="AO177" s="66">
        <f t="shared" si="193"/>
        <v>6.8</v>
      </c>
      <c r="AP177" s="66">
        <f t="shared" si="194"/>
        <v>6.7</v>
      </c>
      <c r="AQ177" s="66">
        <f t="shared" si="195"/>
        <v>5.7</v>
      </c>
      <c r="AR177" s="66">
        <f t="shared" si="196"/>
        <v>6.5</v>
      </c>
      <c r="AS177" s="66">
        <f t="shared" si="197"/>
        <v>5.0999999999999996</v>
      </c>
      <c r="AT177" s="66">
        <f t="shared" si="198"/>
        <v>14.7</v>
      </c>
      <c r="AU177" s="67">
        <f t="shared" si="199"/>
        <v>7.8</v>
      </c>
      <c r="AW177" s="29" t="s">
        <v>21</v>
      </c>
      <c r="AX177" s="34" t="s">
        <v>67</v>
      </c>
      <c r="AY177" s="66">
        <f t="shared" si="200"/>
        <v>1.0760000000000001</v>
      </c>
      <c r="AZ177" s="66">
        <f t="shared" si="174"/>
        <v>2.5760000000000001</v>
      </c>
      <c r="BA177" s="66">
        <f t="shared" si="175"/>
        <v>2.4300000000000002</v>
      </c>
      <c r="BB177" s="66">
        <f t="shared" si="176"/>
        <v>0.14599999999999999</v>
      </c>
      <c r="BC177" s="66">
        <f t="shared" si="177"/>
        <v>0.34599999999999997</v>
      </c>
      <c r="BD177" s="66">
        <f t="shared" si="178"/>
        <v>-1.8460000000000001</v>
      </c>
      <c r="BE177" s="66">
        <f t="shared" si="179"/>
        <v>-1.8089999999999999</v>
      </c>
      <c r="BF177" s="66">
        <f t="shared" si="180"/>
        <v>0.66</v>
      </c>
      <c r="BG177" s="67">
        <f t="shared" si="181"/>
        <v>-0.69699999999999995</v>
      </c>
      <c r="BI177" s="29" t="s">
        <v>21</v>
      </c>
      <c r="BJ177" s="34" t="s">
        <v>67</v>
      </c>
      <c r="BK177" s="66">
        <f t="shared" si="201"/>
        <v>7.0999999999999994E-2</v>
      </c>
      <c r="BL177" s="66">
        <f t="shared" si="202"/>
        <v>0.25</v>
      </c>
      <c r="BM177" s="66">
        <f t="shared" si="203"/>
        <v>0.27500000000000002</v>
      </c>
      <c r="BN177" s="66">
        <f t="shared" si="204"/>
        <v>9.9000000000000005E-2</v>
      </c>
      <c r="BO177" s="66">
        <f t="shared" si="205"/>
        <v>0.29899999999999999</v>
      </c>
      <c r="BP177" s="66">
        <f t="shared" si="206"/>
        <v>-0.49299999999999999</v>
      </c>
      <c r="BQ177" s="66">
        <f t="shared" si="207"/>
        <v>-0.83299999999999996</v>
      </c>
      <c r="BR177" s="66">
        <f t="shared" si="208"/>
        <v>9.4610000000000003</v>
      </c>
      <c r="BS177" s="67">
        <f t="shared" si="209"/>
        <v>-0.46300000000000002</v>
      </c>
      <c r="BU177" s="29" t="s">
        <v>21</v>
      </c>
      <c r="BV177" s="34" t="s">
        <v>67</v>
      </c>
      <c r="BW177" s="48">
        <f t="shared" si="210"/>
        <v>195914</v>
      </c>
      <c r="BX177" s="48">
        <f t="shared" si="182"/>
        <v>137038</v>
      </c>
      <c r="BY177" s="48">
        <f t="shared" si="183"/>
        <v>117591</v>
      </c>
      <c r="BZ177" s="48">
        <f t="shared" si="184"/>
        <v>19447</v>
      </c>
      <c r="CA177" s="48">
        <f t="shared" si="185"/>
        <v>12784</v>
      </c>
      <c r="CB177" s="48">
        <f t="shared" si="186"/>
        <v>46092</v>
      </c>
      <c r="CC177" s="48">
        <f t="shared" si="187"/>
        <v>22099</v>
      </c>
      <c r="CD177" s="48">
        <f t="shared" si="188"/>
        <v>878</v>
      </c>
      <c r="CE177" s="49">
        <f t="shared" si="189"/>
        <v>23115</v>
      </c>
    </row>
    <row r="178" spans="1:83" ht="16.5" customHeight="1">
      <c r="A178" s="29" t="s">
        <v>22</v>
      </c>
      <c r="B178" s="34" t="s">
        <v>68</v>
      </c>
      <c r="C178" s="40">
        <v>103001</v>
      </c>
      <c r="D178" s="40">
        <v>73770</v>
      </c>
      <c r="E178" s="40">
        <v>63214</v>
      </c>
      <c r="F178" s="40">
        <v>10556</v>
      </c>
      <c r="G178" s="40">
        <v>4770</v>
      </c>
      <c r="H178" s="40">
        <v>24461</v>
      </c>
      <c r="I178" s="40">
        <v>10782</v>
      </c>
      <c r="J178" s="40">
        <v>1232</v>
      </c>
      <c r="K178" s="41">
        <v>12447</v>
      </c>
      <c r="M178" s="29" t="s">
        <v>22</v>
      </c>
      <c r="N178" s="34" t="s">
        <v>68</v>
      </c>
      <c r="O178" s="66">
        <f t="shared" si="157"/>
        <v>0.14399999999999999</v>
      </c>
      <c r="P178" s="66">
        <f t="shared" si="158"/>
        <v>3.153</v>
      </c>
      <c r="Q178" s="66">
        <f t="shared" si="159"/>
        <v>3.66</v>
      </c>
      <c r="R178" s="66">
        <f t="shared" si="160"/>
        <v>0.218</v>
      </c>
      <c r="S178" s="66">
        <f t="shared" si="161"/>
        <v>6.1180000000000003</v>
      </c>
      <c r="T178" s="66">
        <f t="shared" si="162"/>
        <v>-8.8740000000000006</v>
      </c>
      <c r="U178" s="66">
        <f t="shared" si="163"/>
        <v>-16.709</v>
      </c>
      <c r="V178" s="66">
        <f t="shared" si="164"/>
        <v>50.427</v>
      </c>
      <c r="W178" s="67">
        <f t="shared" si="165"/>
        <v>-4.8319999999999999</v>
      </c>
      <c r="Y178" s="29" t="s">
        <v>22</v>
      </c>
      <c r="Z178" s="34" t="s">
        <v>68</v>
      </c>
      <c r="AA178" s="66">
        <f t="shared" si="190"/>
        <v>100</v>
      </c>
      <c r="AB178" s="66">
        <f t="shared" si="166"/>
        <v>71.599999999999994</v>
      </c>
      <c r="AC178" s="66">
        <f t="shared" si="167"/>
        <v>61.4</v>
      </c>
      <c r="AD178" s="66">
        <f t="shared" si="168"/>
        <v>10.199999999999999</v>
      </c>
      <c r="AE178" s="66">
        <f t="shared" si="169"/>
        <v>4.5999999999999996</v>
      </c>
      <c r="AF178" s="66">
        <f t="shared" si="170"/>
        <v>23.7</v>
      </c>
      <c r="AG178" s="66">
        <f t="shared" si="171"/>
        <v>10.5</v>
      </c>
      <c r="AH178" s="66">
        <f t="shared" si="172"/>
        <v>1.2</v>
      </c>
      <c r="AI178" s="67">
        <f t="shared" si="173"/>
        <v>12.1</v>
      </c>
      <c r="AK178" s="29" t="s">
        <v>22</v>
      </c>
      <c r="AL178" s="34" t="s">
        <v>68</v>
      </c>
      <c r="AM178" s="66">
        <f t="shared" si="191"/>
        <v>3.5</v>
      </c>
      <c r="AN178" s="66">
        <f t="shared" si="192"/>
        <v>3.5</v>
      </c>
      <c r="AO178" s="66">
        <f t="shared" si="193"/>
        <v>3.5</v>
      </c>
      <c r="AP178" s="66">
        <f t="shared" si="194"/>
        <v>3.6</v>
      </c>
      <c r="AQ178" s="66">
        <f t="shared" si="195"/>
        <v>2</v>
      </c>
      <c r="AR178" s="66">
        <f t="shared" si="196"/>
        <v>3.7</v>
      </c>
      <c r="AS178" s="66">
        <f t="shared" si="197"/>
        <v>3</v>
      </c>
      <c r="AT178" s="66">
        <f t="shared" si="198"/>
        <v>8.4</v>
      </c>
      <c r="AU178" s="67">
        <f t="shared" si="199"/>
        <v>4.5</v>
      </c>
      <c r="AW178" s="29" t="s">
        <v>22</v>
      </c>
      <c r="AX178" s="34" t="s">
        <v>68</v>
      </c>
      <c r="AY178" s="66">
        <f t="shared" si="200"/>
        <v>0.14399999999999999</v>
      </c>
      <c r="AZ178" s="66">
        <f t="shared" si="174"/>
        <v>2.1920000000000002</v>
      </c>
      <c r="BA178" s="66">
        <f t="shared" si="175"/>
        <v>2.17</v>
      </c>
      <c r="BB178" s="66">
        <f t="shared" si="176"/>
        <v>2.1999999999999999E-2</v>
      </c>
      <c r="BC178" s="66">
        <f t="shared" si="177"/>
        <v>0.26700000000000002</v>
      </c>
      <c r="BD178" s="66">
        <f t="shared" si="178"/>
        <v>-2.3159999999999998</v>
      </c>
      <c r="BE178" s="66">
        <f t="shared" si="179"/>
        <v>-2.1030000000000002</v>
      </c>
      <c r="BF178" s="66">
        <f t="shared" si="180"/>
        <v>0.40200000000000002</v>
      </c>
      <c r="BG178" s="67">
        <f t="shared" si="181"/>
        <v>-0.61399999999999999</v>
      </c>
      <c r="BI178" s="29" t="s">
        <v>22</v>
      </c>
      <c r="BJ178" s="34" t="s">
        <v>68</v>
      </c>
      <c r="BK178" s="66">
        <f t="shared" si="201"/>
        <v>5.0000000000000001E-3</v>
      </c>
      <c r="BL178" s="66">
        <f t="shared" si="202"/>
        <v>0.112</v>
      </c>
      <c r="BM178" s="66">
        <f t="shared" si="203"/>
        <v>0.129</v>
      </c>
      <c r="BN178" s="66">
        <f t="shared" si="204"/>
        <v>8.0000000000000002E-3</v>
      </c>
      <c r="BO178" s="66">
        <f t="shared" si="205"/>
        <v>0.121</v>
      </c>
      <c r="BP178" s="66">
        <f t="shared" si="206"/>
        <v>-0.32500000000000001</v>
      </c>
      <c r="BQ178" s="66">
        <f t="shared" si="207"/>
        <v>-0.50800000000000001</v>
      </c>
      <c r="BR178" s="66">
        <f t="shared" si="208"/>
        <v>3.0219999999999998</v>
      </c>
      <c r="BS178" s="67">
        <f t="shared" si="209"/>
        <v>-0.214</v>
      </c>
      <c r="BU178" s="29" t="s">
        <v>22</v>
      </c>
      <c r="BV178" s="34" t="s">
        <v>68</v>
      </c>
      <c r="BW178" s="48">
        <f t="shared" si="210"/>
        <v>102853</v>
      </c>
      <c r="BX178" s="48">
        <f t="shared" si="182"/>
        <v>71515</v>
      </c>
      <c r="BY178" s="48">
        <f t="shared" si="183"/>
        <v>60982</v>
      </c>
      <c r="BZ178" s="48">
        <f t="shared" si="184"/>
        <v>10533</v>
      </c>
      <c r="CA178" s="48">
        <f t="shared" si="185"/>
        <v>4495</v>
      </c>
      <c r="CB178" s="48">
        <f t="shared" si="186"/>
        <v>26843</v>
      </c>
      <c r="CC178" s="48">
        <f t="shared" si="187"/>
        <v>12945</v>
      </c>
      <c r="CD178" s="48">
        <f t="shared" si="188"/>
        <v>819</v>
      </c>
      <c r="CE178" s="49">
        <f t="shared" si="189"/>
        <v>13079</v>
      </c>
    </row>
    <row r="179" spans="1:83" ht="16.5" customHeight="1">
      <c r="A179" s="29" t="s">
        <v>23</v>
      </c>
      <c r="B179" s="34" t="s">
        <v>69</v>
      </c>
      <c r="C179" s="40">
        <v>76491</v>
      </c>
      <c r="D179" s="40">
        <v>58566</v>
      </c>
      <c r="E179" s="40">
        <v>50227</v>
      </c>
      <c r="F179" s="40">
        <v>8339</v>
      </c>
      <c r="G179" s="40">
        <v>3945</v>
      </c>
      <c r="H179" s="40">
        <v>13980</v>
      </c>
      <c r="I179" s="40">
        <v>4715</v>
      </c>
      <c r="J179" s="40">
        <v>109</v>
      </c>
      <c r="K179" s="41">
        <v>9156</v>
      </c>
      <c r="M179" s="29" t="s">
        <v>23</v>
      </c>
      <c r="N179" s="34" t="s">
        <v>69</v>
      </c>
      <c r="O179" s="66">
        <f t="shared" si="157"/>
        <v>3.3959999999999999</v>
      </c>
      <c r="P179" s="66">
        <f t="shared" si="158"/>
        <v>6.19</v>
      </c>
      <c r="Q179" s="66">
        <f t="shared" si="159"/>
        <v>6.6390000000000002</v>
      </c>
      <c r="R179" s="66">
        <f t="shared" si="160"/>
        <v>3.5640000000000001</v>
      </c>
      <c r="S179" s="66">
        <f t="shared" si="161"/>
        <v>7.9640000000000004</v>
      </c>
      <c r="T179" s="66">
        <f t="shared" si="162"/>
        <v>-7.8630000000000004</v>
      </c>
      <c r="U179" s="66">
        <f t="shared" si="163"/>
        <v>-13.55</v>
      </c>
      <c r="V179" s="66">
        <f t="shared" si="164"/>
        <v>-8.4030000000000005</v>
      </c>
      <c r="W179" s="67">
        <f t="shared" si="165"/>
        <v>-4.625</v>
      </c>
      <c r="Y179" s="29" t="s">
        <v>23</v>
      </c>
      <c r="Z179" s="34" t="s">
        <v>69</v>
      </c>
      <c r="AA179" s="66">
        <f t="shared" si="190"/>
        <v>100</v>
      </c>
      <c r="AB179" s="66">
        <f t="shared" si="166"/>
        <v>76.599999999999994</v>
      </c>
      <c r="AC179" s="66">
        <f t="shared" si="167"/>
        <v>65.7</v>
      </c>
      <c r="AD179" s="66">
        <f t="shared" si="168"/>
        <v>10.9</v>
      </c>
      <c r="AE179" s="66">
        <f t="shared" si="169"/>
        <v>5.2</v>
      </c>
      <c r="AF179" s="66">
        <f t="shared" si="170"/>
        <v>18.3</v>
      </c>
      <c r="AG179" s="66">
        <f t="shared" si="171"/>
        <v>6.2</v>
      </c>
      <c r="AH179" s="66">
        <f t="shared" si="172"/>
        <v>0.1</v>
      </c>
      <c r="AI179" s="67">
        <f t="shared" si="173"/>
        <v>12</v>
      </c>
      <c r="AK179" s="29" t="s">
        <v>23</v>
      </c>
      <c r="AL179" s="34" t="s">
        <v>69</v>
      </c>
      <c r="AM179" s="66">
        <f t="shared" si="191"/>
        <v>2.6</v>
      </c>
      <c r="AN179" s="66">
        <f t="shared" si="192"/>
        <v>2.8</v>
      </c>
      <c r="AO179" s="66">
        <f t="shared" si="193"/>
        <v>2.8</v>
      </c>
      <c r="AP179" s="66">
        <f t="shared" si="194"/>
        <v>2.8</v>
      </c>
      <c r="AQ179" s="66">
        <f t="shared" si="195"/>
        <v>1.7</v>
      </c>
      <c r="AR179" s="66">
        <f t="shared" si="196"/>
        <v>2.1</v>
      </c>
      <c r="AS179" s="66">
        <f t="shared" si="197"/>
        <v>1.3</v>
      </c>
      <c r="AT179" s="66">
        <f t="shared" si="198"/>
        <v>0.7</v>
      </c>
      <c r="AU179" s="67">
        <f t="shared" si="199"/>
        <v>3.3</v>
      </c>
      <c r="AW179" s="29" t="s">
        <v>23</v>
      </c>
      <c r="AX179" s="34" t="s">
        <v>69</v>
      </c>
      <c r="AY179" s="66">
        <f t="shared" si="200"/>
        <v>3.3959999999999999</v>
      </c>
      <c r="AZ179" s="66">
        <f t="shared" si="174"/>
        <v>4.6150000000000002</v>
      </c>
      <c r="BA179" s="66">
        <f t="shared" si="175"/>
        <v>4.2270000000000003</v>
      </c>
      <c r="BB179" s="66">
        <f t="shared" si="176"/>
        <v>0.38800000000000001</v>
      </c>
      <c r="BC179" s="66">
        <f t="shared" si="177"/>
        <v>0.39300000000000002</v>
      </c>
      <c r="BD179" s="66">
        <f t="shared" si="178"/>
        <v>-1.613</v>
      </c>
      <c r="BE179" s="66">
        <f t="shared" si="179"/>
        <v>-0.999</v>
      </c>
      <c r="BF179" s="66">
        <f t="shared" si="180"/>
        <v>-1.4E-2</v>
      </c>
      <c r="BG179" s="67">
        <f t="shared" si="181"/>
        <v>-0.6</v>
      </c>
      <c r="BI179" s="29" t="s">
        <v>23</v>
      </c>
      <c r="BJ179" s="34" t="s">
        <v>69</v>
      </c>
      <c r="BK179" s="66">
        <f t="shared" si="201"/>
        <v>8.4000000000000005E-2</v>
      </c>
      <c r="BL179" s="66">
        <f t="shared" si="202"/>
        <v>0.16900000000000001</v>
      </c>
      <c r="BM179" s="66">
        <f t="shared" si="203"/>
        <v>0.18099999999999999</v>
      </c>
      <c r="BN179" s="66">
        <f t="shared" si="204"/>
        <v>9.9000000000000005E-2</v>
      </c>
      <c r="BO179" s="66">
        <f t="shared" si="205"/>
        <v>0.128</v>
      </c>
      <c r="BP179" s="66">
        <f t="shared" si="206"/>
        <v>-0.16300000000000001</v>
      </c>
      <c r="BQ179" s="66">
        <f t="shared" si="207"/>
        <v>-0.17399999999999999</v>
      </c>
      <c r="BR179" s="66">
        <f t="shared" si="208"/>
        <v>-7.2999999999999995E-2</v>
      </c>
      <c r="BS179" s="67">
        <f t="shared" si="209"/>
        <v>-0.151</v>
      </c>
      <c r="BU179" s="29" t="s">
        <v>23</v>
      </c>
      <c r="BV179" s="34" t="s">
        <v>69</v>
      </c>
      <c r="BW179" s="48">
        <f t="shared" si="210"/>
        <v>73979</v>
      </c>
      <c r="BX179" s="48">
        <f t="shared" si="182"/>
        <v>55152</v>
      </c>
      <c r="BY179" s="48">
        <f t="shared" si="183"/>
        <v>47100</v>
      </c>
      <c r="BZ179" s="48">
        <f t="shared" si="184"/>
        <v>8052</v>
      </c>
      <c r="CA179" s="48">
        <f t="shared" si="185"/>
        <v>3654</v>
      </c>
      <c r="CB179" s="48">
        <f t="shared" si="186"/>
        <v>15173</v>
      </c>
      <c r="CC179" s="48">
        <f t="shared" si="187"/>
        <v>5454</v>
      </c>
      <c r="CD179" s="48">
        <f t="shared" si="188"/>
        <v>119</v>
      </c>
      <c r="CE179" s="49">
        <f t="shared" si="189"/>
        <v>9600</v>
      </c>
    </row>
    <row r="180" spans="1:83" ht="16.5" customHeight="1">
      <c r="A180" s="31" t="s">
        <v>24</v>
      </c>
      <c r="B180" s="33" t="s">
        <v>70</v>
      </c>
      <c r="C180" s="42">
        <v>9430</v>
      </c>
      <c r="D180" s="42">
        <v>6552</v>
      </c>
      <c r="E180" s="42">
        <v>5603</v>
      </c>
      <c r="F180" s="42">
        <v>949</v>
      </c>
      <c r="G180" s="42">
        <v>664</v>
      </c>
      <c r="H180" s="42">
        <v>2214</v>
      </c>
      <c r="I180" s="42">
        <v>724</v>
      </c>
      <c r="J180" s="42">
        <v>-4</v>
      </c>
      <c r="K180" s="43">
        <v>1494</v>
      </c>
      <c r="M180" s="31" t="s">
        <v>24</v>
      </c>
      <c r="N180" s="33" t="s">
        <v>70</v>
      </c>
      <c r="O180" s="68">
        <f t="shared" si="157"/>
        <v>6.4000000000000001E-2</v>
      </c>
      <c r="P180" s="68">
        <f t="shared" si="158"/>
        <v>1.85</v>
      </c>
      <c r="Q180" s="68">
        <f t="shared" si="159"/>
        <v>2.3010000000000002</v>
      </c>
      <c r="R180" s="68">
        <f t="shared" si="160"/>
        <v>-0.73199999999999998</v>
      </c>
      <c r="S180" s="68">
        <f t="shared" si="161"/>
        <v>5.9009999999999998</v>
      </c>
      <c r="T180" s="68">
        <f t="shared" si="162"/>
        <v>-6.3449999999999998</v>
      </c>
      <c r="U180" s="68">
        <f t="shared" si="163"/>
        <v>-14.522</v>
      </c>
      <c r="V180" s="68">
        <f t="shared" si="164"/>
        <v>-128.571</v>
      </c>
      <c r="W180" s="69">
        <f t="shared" si="165"/>
        <v>-0.59899999999999998</v>
      </c>
      <c r="Y180" s="31" t="s">
        <v>24</v>
      </c>
      <c r="Z180" s="33" t="s">
        <v>70</v>
      </c>
      <c r="AA180" s="68">
        <f t="shared" si="190"/>
        <v>100</v>
      </c>
      <c r="AB180" s="68">
        <f t="shared" si="166"/>
        <v>69.5</v>
      </c>
      <c r="AC180" s="68">
        <f t="shared" si="167"/>
        <v>59.4</v>
      </c>
      <c r="AD180" s="68">
        <f t="shared" si="168"/>
        <v>10.1</v>
      </c>
      <c r="AE180" s="68">
        <f t="shared" si="169"/>
        <v>7</v>
      </c>
      <c r="AF180" s="68">
        <f t="shared" si="170"/>
        <v>23.5</v>
      </c>
      <c r="AG180" s="68">
        <f t="shared" si="171"/>
        <v>7.7</v>
      </c>
      <c r="AH180" s="68">
        <f t="shared" si="172"/>
        <v>0</v>
      </c>
      <c r="AI180" s="69">
        <f t="shared" si="173"/>
        <v>15.8</v>
      </c>
      <c r="AK180" s="31" t="s">
        <v>24</v>
      </c>
      <c r="AL180" s="33" t="s">
        <v>70</v>
      </c>
      <c r="AM180" s="68">
        <f t="shared" si="191"/>
        <v>0.3</v>
      </c>
      <c r="AN180" s="68">
        <f t="shared" si="192"/>
        <v>0.3</v>
      </c>
      <c r="AO180" s="68">
        <f t="shared" si="193"/>
        <v>0.3</v>
      </c>
      <c r="AP180" s="68">
        <f t="shared" si="194"/>
        <v>0.3</v>
      </c>
      <c r="AQ180" s="68">
        <f t="shared" si="195"/>
        <v>0.3</v>
      </c>
      <c r="AR180" s="68">
        <f t="shared" si="196"/>
        <v>0.3</v>
      </c>
      <c r="AS180" s="68">
        <f t="shared" si="197"/>
        <v>0.2</v>
      </c>
      <c r="AT180" s="68">
        <f t="shared" si="198"/>
        <v>0</v>
      </c>
      <c r="AU180" s="69">
        <f t="shared" si="199"/>
        <v>0.5</v>
      </c>
      <c r="AW180" s="31" t="s">
        <v>24</v>
      </c>
      <c r="AX180" s="33" t="s">
        <v>70</v>
      </c>
      <c r="AY180" s="68">
        <f t="shared" si="200"/>
        <v>6.4000000000000001E-2</v>
      </c>
      <c r="AZ180" s="68">
        <f t="shared" si="174"/>
        <v>1.2629999999999999</v>
      </c>
      <c r="BA180" s="68">
        <f t="shared" si="175"/>
        <v>1.337</v>
      </c>
      <c r="BB180" s="68">
        <f t="shared" si="176"/>
        <v>-7.3999999999999996E-2</v>
      </c>
      <c r="BC180" s="68">
        <f t="shared" si="177"/>
        <v>0.39300000000000002</v>
      </c>
      <c r="BD180" s="68">
        <f t="shared" si="178"/>
        <v>-1.5920000000000001</v>
      </c>
      <c r="BE180" s="68">
        <f t="shared" si="179"/>
        <v>-1.3049999999999999</v>
      </c>
      <c r="BF180" s="68">
        <f t="shared" si="180"/>
        <v>-0.191</v>
      </c>
      <c r="BG180" s="69">
        <f t="shared" si="181"/>
        <v>-9.6000000000000002E-2</v>
      </c>
      <c r="BI180" s="31" t="s">
        <v>24</v>
      </c>
      <c r="BJ180" s="33" t="s">
        <v>70</v>
      </c>
      <c r="BK180" s="68">
        <f t="shared" si="201"/>
        <v>0</v>
      </c>
      <c r="BL180" s="68">
        <f t="shared" si="202"/>
        <v>6.0000000000000001E-3</v>
      </c>
      <c r="BM180" s="68">
        <f t="shared" si="203"/>
        <v>7.0000000000000001E-3</v>
      </c>
      <c r="BN180" s="68">
        <f t="shared" si="204"/>
        <v>-2E-3</v>
      </c>
      <c r="BO180" s="68">
        <f t="shared" si="205"/>
        <v>1.6E-2</v>
      </c>
      <c r="BP180" s="68">
        <f t="shared" si="206"/>
        <v>-0.02</v>
      </c>
      <c r="BQ180" s="68">
        <f t="shared" si="207"/>
        <v>-2.9000000000000001E-2</v>
      </c>
      <c r="BR180" s="68">
        <f t="shared" si="208"/>
        <v>-0.13200000000000001</v>
      </c>
      <c r="BS180" s="69">
        <f t="shared" si="209"/>
        <v>-3.0000000000000001E-3</v>
      </c>
      <c r="BU180" s="31" t="s">
        <v>24</v>
      </c>
      <c r="BV180" s="33" t="s">
        <v>70</v>
      </c>
      <c r="BW180" s="50">
        <f t="shared" si="210"/>
        <v>9424</v>
      </c>
      <c r="BX180" s="50">
        <f t="shared" si="182"/>
        <v>6433</v>
      </c>
      <c r="BY180" s="50">
        <f t="shared" si="183"/>
        <v>5477</v>
      </c>
      <c r="BZ180" s="50">
        <f t="shared" si="184"/>
        <v>956</v>
      </c>
      <c r="CA180" s="50">
        <f t="shared" si="185"/>
        <v>627</v>
      </c>
      <c r="CB180" s="50">
        <f t="shared" si="186"/>
        <v>2364</v>
      </c>
      <c r="CC180" s="50">
        <f t="shared" si="187"/>
        <v>847</v>
      </c>
      <c r="CD180" s="50">
        <f t="shared" si="188"/>
        <v>14</v>
      </c>
      <c r="CE180" s="51">
        <f t="shared" si="189"/>
        <v>1503</v>
      </c>
    </row>
    <row r="181" spans="1:83" ht="16.5" customHeight="1">
      <c r="A181" s="29" t="s">
        <v>25</v>
      </c>
      <c r="B181" s="34" t="s">
        <v>71</v>
      </c>
      <c r="C181" s="40">
        <v>5134</v>
      </c>
      <c r="D181" s="40">
        <v>3413</v>
      </c>
      <c r="E181" s="40">
        <v>2926</v>
      </c>
      <c r="F181" s="40">
        <v>487</v>
      </c>
      <c r="G181" s="40">
        <v>276</v>
      </c>
      <c r="H181" s="40">
        <v>1445</v>
      </c>
      <c r="I181" s="40">
        <v>476</v>
      </c>
      <c r="J181" s="40">
        <v>-9</v>
      </c>
      <c r="K181" s="41">
        <v>978</v>
      </c>
      <c r="M181" s="29" t="s">
        <v>25</v>
      </c>
      <c r="N181" s="34" t="s">
        <v>71</v>
      </c>
      <c r="O181" s="66">
        <f t="shared" si="157"/>
        <v>-2.2650000000000001</v>
      </c>
      <c r="P181" s="66">
        <f t="shared" si="158"/>
        <v>1.006</v>
      </c>
      <c r="Q181" s="66">
        <f t="shared" si="159"/>
        <v>1.492</v>
      </c>
      <c r="R181" s="66">
        <f t="shared" si="160"/>
        <v>-1.8149999999999999</v>
      </c>
      <c r="S181" s="66">
        <f t="shared" si="161"/>
        <v>4.9429999999999996</v>
      </c>
      <c r="T181" s="66">
        <f t="shared" si="162"/>
        <v>-10.304</v>
      </c>
      <c r="U181" s="66">
        <f t="shared" si="163"/>
        <v>-17.504000000000001</v>
      </c>
      <c r="V181" s="66">
        <f t="shared" si="164"/>
        <v>-12.5</v>
      </c>
      <c r="W181" s="67">
        <f t="shared" si="165"/>
        <v>-6.1420000000000003</v>
      </c>
      <c r="Y181" s="29" t="s">
        <v>25</v>
      </c>
      <c r="Z181" s="34" t="s">
        <v>71</v>
      </c>
      <c r="AA181" s="66">
        <f t="shared" si="190"/>
        <v>100</v>
      </c>
      <c r="AB181" s="66">
        <f t="shared" si="166"/>
        <v>66.5</v>
      </c>
      <c r="AC181" s="66">
        <f t="shared" si="167"/>
        <v>57</v>
      </c>
      <c r="AD181" s="66">
        <f t="shared" si="168"/>
        <v>9.5</v>
      </c>
      <c r="AE181" s="66">
        <f t="shared" si="169"/>
        <v>5.4</v>
      </c>
      <c r="AF181" s="66">
        <f t="shared" si="170"/>
        <v>28.1</v>
      </c>
      <c r="AG181" s="66">
        <f t="shared" si="171"/>
        <v>9.3000000000000007</v>
      </c>
      <c r="AH181" s="66">
        <f t="shared" si="172"/>
        <v>-0.2</v>
      </c>
      <c r="AI181" s="67">
        <f t="shared" si="173"/>
        <v>19</v>
      </c>
      <c r="AK181" s="29" t="s">
        <v>25</v>
      </c>
      <c r="AL181" s="34" t="s">
        <v>71</v>
      </c>
      <c r="AM181" s="66">
        <f t="shared" si="191"/>
        <v>0.2</v>
      </c>
      <c r="AN181" s="66">
        <f t="shared" si="192"/>
        <v>0.2</v>
      </c>
      <c r="AO181" s="66">
        <f t="shared" si="193"/>
        <v>0.2</v>
      </c>
      <c r="AP181" s="66">
        <f t="shared" si="194"/>
        <v>0.2</v>
      </c>
      <c r="AQ181" s="66">
        <f t="shared" si="195"/>
        <v>0.1</v>
      </c>
      <c r="AR181" s="66">
        <f t="shared" si="196"/>
        <v>0.2</v>
      </c>
      <c r="AS181" s="66">
        <f t="shared" si="197"/>
        <v>0.1</v>
      </c>
      <c r="AT181" s="66">
        <f t="shared" si="198"/>
        <v>-0.1</v>
      </c>
      <c r="AU181" s="67">
        <f t="shared" si="199"/>
        <v>0.4</v>
      </c>
      <c r="AW181" s="29" t="s">
        <v>25</v>
      </c>
      <c r="AX181" s="34" t="s">
        <v>71</v>
      </c>
      <c r="AY181" s="66">
        <f t="shared" si="200"/>
        <v>-2.2650000000000001</v>
      </c>
      <c r="AZ181" s="66">
        <f t="shared" si="174"/>
        <v>0.64700000000000002</v>
      </c>
      <c r="BA181" s="66">
        <f t="shared" si="175"/>
        <v>0.81899999999999995</v>
      </c>
      <c r="BB181" s="66">
        <f t="shared" si="176"/>
        <v>-0.17100000000000001</v>
      </c>
      <c r="BC181" s="66">
        <f t="shared" si="177"/>
        <v>0.247</v>
      </c>
      <c r="BD181" s="66">
        <f t="shared" si="178"/>
        <v>-3.16</v>
      </c>
      <c r="BE181" s="66">
        <f t="shared" si="179"/>
        <v>-1.923</v>
      </c>
      <c r="BF181" s="66">
        <f t="shared" si="180"/>
        <v>-1.9E-2</v>
      </c>
      <c r="BG181" s="67">
        <f t="shared" si="181"/>
        <v>-1.218</v>
      </c>
      <c r="BI181" s="29" t="s">
        <v>25</v>
      </c>
      <c r="BJ181" s="34" t="s">
        <v>71</v>
      </c>
      <c r="BK181" s="66">
        <f t="shared" si="201"/>
        <v>-4.0000000000000001E-3</v>
      </c>
      <c r="BL181" s="66">
        <f t="shared" si="202"/>
        <v>2E-3</v>
      </c>
      <c r="BM181" s="66">
        <f t="shared" si="203"/>
        <v>2E-3</v>
      </c>
      <c r="BN181" s="66">
        <f t="shared" si="204"/>
        <v>-3.0000000000000001E-3</v>
      </c>
      <c r="BO181" s="66">
        <f t="shared" si="205"/>
        <v>6.0000000000000001E-3</v>
      </c>
      <c r="BP181" s="66">
        <f t="shared" si="206"/>
        <v>-2.3E-2</v>
      </c>
      <c r="BQ181" s="66">
        <f t="shared" si="207"/>
        <v>-2.4E-2</v>
      </c>
      <c r="BR181" s="66">
        <f t="shared" si="208"/>
        <v>-7.0000000000000001E-3</v>
      </c>
      <c r="BS181" s="67">
        <f t="shared" si="209"/>
        <v>-2.1999999999999999E-2</v>
      </c>
      <c r="BU181" s="29" t="s">
        <v>25</v>
      </c>
      <c r="BV181" s="34" t="s">
        <v>71</v>
      </c>
      <c r="BW181" s="48">
        <f t="shared" si="210"/>
        <v>5253</v>
      </c>
      <c r="BX181" s="48">
        <f t="shared" si="182"/>
        <v>3379</v>
      </c>
      <c r="BY181" s="48">
        <f t="shared" si="183"/>
        <v>2883</v>
      </c>
      <c r="BZ181" s="48">
        <f t="shared" si="184"/>
        <v>496</v>
      </c>
      <c r="CA181" s="48">
        <f t="shared" si="185"/>
        <v>263</v>
      </c>
      <c r="CB181" s="48">
        <f t="shared" si="186"/>
        <v>1611</v>
      </c>
      <c r="CC181" s="48">
        <f t="shared" si="187"/>
        <v>577</v>
      </c>
      <c r="CD181" s="48">
        <f t="shared" si="188"/>
        <v>-8</v>
      </c>
      <c r="CE181" s="49">
        <f t="shared" si="189"/>
        <v>1042</v>
      </c>
    </row>
    <row r="182" spans="1:83" ht="16.5" customHeight="1">
      <c r="A182" s="29" t="s">
        <v>26</v>
      </c>
      <c r="B182" s="34" t="s">
        <v>72</v>
      </c>
      <c r="C182" s="40">
        <v>4433</v>
      </c>
      <c r="D182" s="40">
        <v>3110</v>
      </c>
      <c r="E182" s="40">
        <v>2660</v>
      </c>
      <c r="F182" s="40">
        <v>450</v>
      </c>
      <c r="G182" s="40">
        <v>209</v>
      </c>
      <c r="H182" s="40">
        <v>1114</v>
      </c>
      <c r="I182" s="40">
        <v>336</v>
      </c>
      <c r="J182" s="40">
        <v>10</v>
      </c>
      <c r="K182" s="41">
        <v>768</v>
      </c>
      <c r="M182" s="29" t="s">
        <v>26</v>
      </c>
      <c r="N182" s="34" t="s">
        <v>72</v>
      </c>
      <c r="O182" s="66">
        <f t="shared" si="157"/>
        <v>1.488</v>
      </c>
      <c r="P182" s="66">
        <f t="shared" si="158"/>
        <v>7.8360000000000003</v>
      </c>
      <c r="Q182" s="66">
        <f t="shared" si="159"/>
        <v>8.35</v>
      </c>
      <c r="R182" s="66">
        <f t="shared" si="160"/>
        <v>4.8949999999999996</v>
      </c>
      <c r="S182" s="66">
        <f t="shared" si="161"/>
        <v>7.7320000000000002</v>
      </c>
      <c r="T182" s="66">
        <f t="shared" si="162"/>
        <v>-13.643000000000001</v>
      </c>
      <c r="U182" s="66">
        <f t="shared" si="163"/>
        <v>-18.048999999999999</v>
      </c>
      <c r="V182" s="66">
        <f t="shared" si="164"/>
        <v>-16.667000000000002</v>
      </c>
      <c r="W182" s="67">
        <f t="shared" si="165"/>
        <v>-11.521000000000001</v>
      </c>
      <c r="Y182" s="29" t="s">
        <v>26</v>
      </c>
      <c r="Z182" s="34" t="s">
        <v>72</v>
      </c>
      <c r="AA182" s="66">
        <f t="shared" si="190"/>
        <v>100</v>
      </c>
      <c r="AB182" s="66">
        <f t="shared" si="166"/>
        <v>70.2</v>
      </c>
      <c r="AC182" s="66">
        <f t="shared" si="167"/>
        <v>60</v>
      </c>
      <c r="AD182" s="66">
        <f t="shared" si="168"/>
        <v>10.199999999999999</v>
      </c>
      <c r="AE182" s="66">
        <f t="shared" si="169"/>
        <v>4.7</v>
      </c>
      <c r="AF182" s="66">
        <f t="shared" si="170"/>
        <v>25.1</v>
      </c>
      <c r="AG182" s="66">
        <f t="shared" si="171"/>
        <v>7.6</v>
      </c>
      <c r="AH182" s="66">
        <f t="shared" si="172"/>
        <v>0.2</v>
      </c>
      <c r="AI182" s="67">
        <f t="shared" si="173"/>
        <v>17.3</v>
      </c>
      <c r="AK182" s="29" t="s">
        <v>26</v>
      </c>
      <c r="AL182" s="34" t="s">
        <v>72</v>
      </c>
      <c r="AM182" s="66">
        <f t="shared" si="191"/>
        <v>0.1</v>
      </c>
      <c r="AN182" s="66">
        <f t="shared" si="192"/>
        <v>0.1</v>
      </c>
      <c r="AO182" s="66">
        <f t="shared" si="193"/>
        <v>0.1</v>
      </c>
      <c r="AP182" s="66">
        <f t="shared" si="194"/>
        <v>0.2</v>
      </c>
      <c r="AQ182" s="66">
        <f t="shared" si="195"/>
        <v>0.1</v>
      </c>
      <c r="AR182" s="66">
        <f t="shared" si="196"/>
        <v>0.2</v>
      </c>
      <c r="AS182" s="66">
        <f t="shared" si="197"/>
        <v>0.1</v>
      </c>
      <c r="AT182" s="66">
        <f t="shared" si="198"/>
        <v>0.1</v>
      </c>
      <c r="AU182" s="67">
        <f t="shared" si="199"/>
        <v>0.3</v>
      </c>
      <c r="AW182" s="29" t="s">
        <v>26</v>
      </c>
      <c r="AX182" s="34" t="s">
        <v>72</v>
      </c>
      <c r="AY182" s="66">
        <f t="shared" si="200"/>
        <v>1.488</v>
      </c>
      <c r="AZ182" s="66">
        <f t="shared" si="174"/>
        <v>5.1740000000000004</v>
      </c>
      <c r="BA182" s="66">
        <f t="shared" si="175"/>
        <v>4.6929999999999996</v>
      </c>
      <c r="BB182" s="66">
        <f t="shared" si="176"/>
        <v>0.48099999999999998</v>
      </c>
      <c r="BC182" s="66">
        <f t="shared" si="177"/>
        <v>0.34300000000000003</v>
      </c>
      <c r="BD182" s="66">
        <f t="shared" si="178"/>
        <v>-4.0289999999999999</v>
      </c>
      <c r="BE182" s="66">
        <f t="shared" si="179"/>
        <v>-1.694</v>
      </c>
      <c r="BF182" s="66">
        <f t="shared" si="180"/>
        <v>-4.5999999999999999E-2</v>
      </c>
      <c r="BG182" s="67">
        <f t="shared" si="181"/>
        <v>-2.2890000000000001</v>
      </c>
      <c r="BI182" s="29" t="s">
        <v>26</v>
      </c>
      <c r="BJ182" s="34" t="s">
        <v>72</v>
      </c>
      <c r="BK182" s="66">
        <f t="shared" si="201"/>
        <v>2E-3</v>
      </c>
      <c r="BL182" s="66">
        <f t="shared" si="202"/>
        <v>1.0999999999999999E-2</v>
      </c>
      <c r="BM182" s="66">
        <f t="shared" si="203"/>
        <v>1.2E-2</v>
      </c>
      <c r="BN182" s="66">
        <f t="shared" si="204"/>
        <v>7.0000000000000001E-3</v>
      </c>
      <c r="BO182" s="66">
        <f t="shared" si="205"/>
        <v>7.0000000000000001E-3</v>
      </c>
      <c r="BP182" s="66">
        <f t="shared" si="206"/>
        <v>-2.4E-2</v>
      </c>
      <c r="BQ182" s="66">
        <f t="shared" si="207"/>
        <v>-1.7000000000000001E-2</v>
      </c>
      <c r="BR182" s="66">
        <f t="shared" si="208"/>
        <v>-1.4999999999999999E-2</v>
      </c>
      <c r="BS182" s="67">
        <f t="shared" si="209"/>
        <v>-3.4000000000000002E-2</v>
      </c>
      <c r="BU182" s="29" t="s">
        <v>26</v>
      </c>
      <c r="BV182" s="34" t="s">
        <v>72</v>
      </c>
      <c r="BW182" s="48">
        <f t="shared" si="210"/>
        <v>4368</v>
      </c>
      <c r="BX182" s="48">
        <f t="shared" si="182"/>
        <v>2884</v>
      </c>
      <c r="BY182" s="48">
        <f t="shared" si="183"/>
        <v>2455</v>
      </c>
      <c r="BZ182" s="48">
        <f t="shared" si="184"/>
        <v>429</v>
      </c>
      <c r="CA182" s="48">
        <f t="shared" si="185"/>
        <v>194</v>
      </c>
      <c r="CB182" s="48">
        <f t="shared" si="186"/>
        <v>1290</v>
      </c>
      <c r="CC182" s="48">
        <f t="shared" si="187"/>
        <v>410</v>
      </c>
      <c r="CD182" s="48">
        <f t="shared" si="188"/>
        <v>12</v>
      </c>
      <c r="CE182" s="49">
        <f t="shared" si="189"/>
        <v>868</v>
      </c>
    </row>
    <row r="183" spans="1:83" ht="16.5" customHeight="1">
      <c r="A183" s="29" t="s">
        <v>27</v>
      </c>
      <c r="B183" s="34" t="s">
        <v>73</v>
      </c>
      <c r="C183" s="40">
        <v>13352</v>
      </c>
      <c r="D183" s="40">
        <v>9673</v>
      </c>
      <c r="E183" s="40">
        <v>8318</v>
      </c>
      <c r="F183" s="40">
        <v>1355</v>
      </c>
      <c r="G183" s="40">
        <v>635</v>
      </c>
      <c r="H183" s="40">
        <v>3044</v>
      </c>
      <c r="I183" s="40">
        <v>937</v>
      </c>
      <c r="J183" s="40">
        <v>-78</v>
      </c>
      <c r="K183" s="41">
        <v>2185</v>
      </c>
      <c r="M183" s="29" t="s">
        <v>27</v>
      </c>
      <c r="N183" s="34" t="s">
        <v>73</v>
      </c>
      <c r="O183" s="66">
        <f t="shared" si="157"/>
        <v>0.72399999999999998</v>
      </c>
      <c r="P183" s="66">
        <f t="shared" si="158"/>
        <v>3.9209999999999998</v>
      </c>
      <c r="Q183" s="66">
        <f t="shared" si="159"/>
        <v>4.2880000000000003</v>
      </c>
      <c r="R183" s="66">
        <f t="shared" si="160"/>
        <v>1.7270000000000001</v>
      </c>
      <c r="S183" s="66">
        <f t="shared" si="161"/>
        <v>7.81</v>
      </c>
      <c r="T183" s="66">
        <f t="shared" si="162"/>
        <v>-9.3780000000000001</v>
      </c>
      <c r="U183" s="66">
        <f t="shared" si="163"/>
        <v>-12.837</v>
      </c>
      <c r="V183" s="66">
        <f t="shared" si="164"/>
        <v>-1400</v>
      </c>
      <c r="W183" s="67">
        <f t="shared" si="165"/>
        <v>-4.0830000000000002</v>
      </c>
      <c r="Y183" s="29" t="s">
        <v>27</v>
      </c>
      <c r="Z183" s="34" t="s">
        <v>73</v>
      </c>
      <c r="AA183" s="66">
        <f t="shared" si="190"/>
        <v>100</v>
      </c>
      <c r="AB183" s="66">
        <f t="shared" si="166"/>
        <v>72.400000000000006</v>
      </c>
      <c r="AC183" s="66">
        <f t="shared" si="167"/>
        <v>62.3</v>
      </c>
      <c r="AD183" s="66">
        <f t="shared" si="168"/>
        <v>10.1</v>
      </c>
      <c r="AE183" s="66">
        <f t="shared" si="169"/>
        <v>4.8</v>
      </c>
      <c r="AF183" s="66">
        <f t="shared" si="170"/>
        <v>22.8</v>
      </c>
      <c r="AG183" s="66">
        <f t="shared" si="171"/>
        <v>7</v>
      </c>
      <c r="AH183" s="66">
        <f t="shared" si="172"/>
        <v>-0.6</v>
      </c>
      <c r="AI183" s="67">
        <f t="shared" si="173"/>
        <v>16.399999999999999</v>
      </c>
      <c r="AK183" s="29" t="s">
        <v>27</v>
      </c>
      <c r="AL183" s="34" t="s">
        <v>73</v>
      </c>
      <c r="AM183" s="66">
        <f t="shared" si="191"/>
        <v>0.4</v>
      </c>
      <c r="AN183" s="66">
        <f t="shared" si="192"/>
        <v>0.5</v>
      </c>
      <c r="AO183" s="66">
        <f t="shared" si="193"/>
        <v>0.5</v>
      </c>
      <c r="AP183" s="66">
        <f t="shared" si="194"/>
        <v>0.5</v>
      </c>
      <c r="AQ183" s="66">
        <f t="shared" si="195"/>
        <v>0.3</v>
      </c>
      <c r="AR183" s="66">
        <f t="shared" si="196"/>
        <v>0.5</v>
      </c>
      <c r="AS183" s="66">
        <f t="shared" si="197"/>
        <v>0.3</v>
      </c>
      <c r="AT183" s="66">
        <f t="shared" si="198"/>
        <v>-0.5</v>
      </c>
      <c r="AU183" s="67">
        <f t="shared" si="199"/>
        <v>0.8</v>
      </c>
      <c r="AW183" s="29" t="s">
        <v>27</v>
      </c>
      <c r="AX183" s="34" t="s">
        <v>73</v>
      </c>
      <c r="AY183" s="66">
        <f t="shared" si="200"/>
        <v>0.72399999999999998</v>
      </c>
      <c r="AZ183" s="66">
        <f t="shared" si="174"/>
        <v>2.7530000000000001</v>
      </c>
      <c r="BA183" s="66">
        <f t="shared" si="175"/>
        <v>2.58</v>
      </c>
      <c r="BB183" s="66">
        <f t="shared" si="176"/>
        <v>0.17399999999999999</v>
      </c>
      <c r="BC183" s="66">
        <f t="shared" si="177"/>
        <v>0.34699999999999998</v>
      </c>
      <c r="BD183" s="66">
        <f t="shared" si="178"/>
        <v>-2.3759999999999999</v>
      </c>
      <c r="BE183" s="66">
        <f t="shared" si="179"/>
        <v>-1.0409999999999999</v>
      </c>
      <c r="BF183" s="66">
        <f t="shared" si="180"/>
        <v>-0.63400000000000001</v>
      </c>
      <c r="BG183" s="67">
        <f t="shared" si="181"/>
        <v>-0.70199999999999996</v>
      </c>
      <c r="BI183" s="29" t="s">
        <v>27</v>
      </c>
      <c r="BJ183" s="34" t="s">
        <v>73</v>
      </c>
      <c r="BK183" s="66">
        <f t="shared" si="201"/>
        <v>3.0000000000000001E-3</v>
      </c>
      <c r="BL183" s="66">
        <f t="shared" si="202"/>
        <v>1.7999999999999999E-2</v>
      </c>
      <c r="BM183" s="66">
        <f t="shared" si="203"/>
        <v>0.02</v>
      </c>
      <c r="BN183" s="66">
        <f t="shared" si="204"/>
        <v>8.0000000000000002E-3</v>
      </c>
      <c r="BO183" s="66">
        <f t="shared" si="205"/>
        <v>0.02</v>
      </c>
      <c r="BP183" s="66">
        <f t="shared" si="206"/>
        <v>-4.2999999999999997E-2</v>
      </c>
      <c r="BQ183" s="66">
        <f t="shared" si="207"/>
        <v>-3.2000000000000001E-2</v>
      </c>
      <c r="BR183" s="66">
        <f t="shared" si="208"/>
        <v>-0.61499999999999999</v>
      </c>
      <c r="BS183" s="67">
        <f t="shared" si="209"/>
        <v>-3.2000000000000001E-2</v>
      </c>
      <c r="BU183" s="29" t="s">
        <v>27</v>
      </c>
      <c r="BV183" s="34" t="s">
        <v>73</v>
      </c>
      <c r="BW183" s="48">
        <f t="shared" si="210"/>
        <v>13256</v>
      </c>
      <c r="BX183" s="48">
        <f t="shared" si="182"/>
        <v>9308</v>
      </c>
      <c r="BY183" s="48">
        <f t="shared" si="183"/>
        <v>7976</v>
      </c>
      <c r="BZ183" s="48">
        <f t="shared" si="184"/>
        <v>1332</v>
      </c>
      <c r="CA183" s="48">
        <f t="shared" si="185"/>
        <v>589</v>
      </c>
      <c r="CB183" s="48">
        <f t="shared" si="186"/>
        <v>3359</v>
      </c>
      <c r="CC183" s="48">
        <f t="shared" si="187"/>
        <v>1075</v>
      </c>
      <c r="CD183" s="48">
        <f t="shared" si="188"/>
        <v>6</v>
      </c>
      <c r="CE183" s="49">
        <f t="shared" si="189"/>
        <v>2278</v>
      </c>
    </row>
    <row r="184" spans="1:83" ht="16.5" customHeight="1">
      <c r="A184" s="29" t="s">
        <v>28</v>
      </c>
      <c r="B184" s="34" t="s">
        <v>74</v>
      </c>
      <c r="C184" s="40">
        <v>22567</v>
      </c>
      <c r="D184" s="40">
        <v>15725</v>
      </c>
      <c r="E184" s="40">
        <v>13581</v>
      </c>
      <c r="F184" s="40">
        <v>2144</v>
      </c>
      <c r="G184" s="40">
        <v>1024</v>
      </c>
      <c r="H184" s="40">
        <v>5818</v>
      </c>
      <c r="I184" s="40">
        <v>2406</v>
      </c>
      <c r="J184" s="40">
        <v>82</v>
      </c>
      <c r="K184" s="41">
        <v>3330</v>
      </c>
      <c r="M184" s="29" t="s">
        <v>28</v>
      </c>
      <c r="N184" s="34" t="s">
        <v>74</v>
      </c>
      <c r="O184" s="66">
        <f t="shared" si="157"/>
        <v>1.0840000000000001</v>
      </c>
      <c r="P184" s="66">
        <f t="shared" si="158"/>
        <v>4.4640000000000004</v>
      </c>
      <c r="Q184" s="66">
        <f t="shared" si="159"/>
        <v>4.7430000000000003</v>
      </c>
      <c r="R184" s="66">
        <f t="shared" si="160"/>
        <v>2.7309999999999999</v>
      </c>
      <c r="S184" s="66">
        <f t="shared" si="161"/>
        <v>4.7030000000000003</v>
      </c>
      <c r="T184" s="66">
        <f t="shared" si="162"/>
        <v>-7.5629999999999997</v>
      </c>
      <c r="U184" s="66">
        <f t="shared" si="163"/>
        <v>-6.1619999999999999</v>
      </c>
      <c r="V184" s="66">
        <f t="shared" si="164"/>
        <v>-15.464</v>
      </c>
      <c r="W184" s="67">
        <f t="shared" si="165"/>
        <v>-8.34</v>
      </c>
      <c r="Y184" s="29" t="s">
        <v>28</v>
      </c>
      <c r="Z184" s="34" t="s">
        <v>74</v>
      </c>
      <c r="AA184" s="66">
        <f t="shared" si="190"/>
        <v>100</v>
      </c>
      <c r="AB184" s="66">
        <f t="shared" si="166"/>
        <v>69.7</v>
      </c>
      <c r="AC184" s="66">
        <f t="shared" si="167"/>
        <v>60.2</v>
      </c>
      <c r="AD184" s="66">
        <f t="shared" si="168"/>
        <v>9.5</v>
      </c>
      <c r="AE184" s="66">
        <f t="shared" si="169"/>
        <v>4.5</v>
      </c>
      <c r="AF184" s="66">
        <f t="shared" si="170"/>
        <v>25.8</v>
      </c>
      <c r="AG184" s="66">
        <f t="shared" si="171"/>
        <v>10.7</v>
      </c>
      <c r="AH184" s="66">
        <f t="shared" si="172"/>
        <v>0.4</v>
      </c>
      <c r="AI184" s="67">
        <f t="shared" si="173"/>
        <v>14.8</v>
      </c>
      <c r="AK184" s="29" t="s">
        <v>28</v>
      </c>
      <c r="AL184" s="34" t="s">
        <v>74</v>
      </c>
      <c r="AM184" s="66">
        <f t="shared" si="191"/>
        <v>0.8</v>
      </c>
      <c r="AN184" s="66">
        <f t="shared" si="192"/>
        <v>0.8</v>
      </c>
      <c r="AO184" s="66">
        <f t="shared" si="193"/>
        <v>0.8</v>
      </c>
      <c r="AP184" s="66">
        <f t="shared" si="194"/>
        <v>0.7</v>
      </c>
      <c r="AQ184" s="66">
        <f t="shared" si="195"/>
        <v>0.4</v>
      </c>
      <c r="AR184" s="66">
        <f t="shared" si="196"/>
        <v>0.9</v>
      </c>
      <c r="AS184" s="66">
        <f t="shared" si="197"/>
        <v>0.7</v>
      </c>
      <c r="AT184" s="66">
        <f t="shared" si="198"/>
        <v>0.6</v>
      </c>
      <c r="AU184" s="67">
        <f t="shared" si="199"/>
        <v>1.2</v>
      </c>
      <c r="AW184" s="29" t="s">
        <v>28</v>
      </c>
      <c r="AX184" s="34" t="s">
        <v>74</v>
      </c>
      <c r="AY184" s="66">
        <f t="shared" si="200"/>
        <v>1.0840000000000001</v>
      </c>
      <c r="AZ184" s="66">
        <f t="shared" si="174"/>
        <v>3.01</v>
      </c>
      <c r="BA184" s="66">
        <f t="shared" si="175"/>
        <v>2.7549999999999999</v>
      </c>
      <c r="BB184" s="66">
        <f t="shared" si="176"/>
        <v>0.255</v>
      </c>
      <c r="BC184" s="66">
        <f t="shared" si="177"/>
        <v>0.20599999999999999</v>
      </c>
      <c r="BD184" s="66">
        <f t="shared" si="178"/>
        <v>-2.1320000000000001</v>
      </c>
      <c r="BE184" s="66">
        <f t="shared" si="179"/>
        <v>-0.70799999999999996</v>
      </c>
      <c r="BF184" s="66">
        <f t="shared" si="180"/>
        <v>-6.7000000000000004E-2</v>
      </c>
      <c r="BG184" s="67">
        <f t="shared" si="181"/>
        <v>-1.357</v>
      </c>
      <c r="BI184" s="29" t="s">
        <v>28</v>
      </c>
      <c r="BJ184" s="34" t="s">
        <v>74</v>
      </c>
      <c r="BK184" s="66">
        <f t="shared" si="201"/>
        <v>8.0000000000000002E-3</v>
      </c>
      <c r="BL184" s="66">
        <f t="shared" si="202"/>
        <v>3.3000000000000002E-2</v>
      </c>
      <c r="BM184" s="66">
        <f t="shared" si="203"/>
        <v>3.5999999999999997E-2</v>
      </c>
      <c r="BN184" s="66">
        <f t="shared" si="204"/>
        <v>0.02</v>
      </c>
      <c r="BO184" s="66">
        <f t="shared" si="205"/>
        <v>0.02</v>
      </c>
      <c r="BP184" s="66">
        <f t="shared" si="206"/>
        <v>-6.5000000000000002E-2</v>
      </c>
      <c r="BQ184" s="66">
        <f t="shared" si="207"/>
        <v>-3.6999999999999998E-2</v>
      </c>
      <c r="BR184" s="66">
        <f t="shared" si="208"/>
        <v>-0.11</v>
      </c>
      <c r="BS184" s="67">
        <f t="shared" si="209"/>
        <v>-0.10299999999999999</v>
      </c>
      <c r="BU184" s="29" t="s">
        <v>28</v>
      </c>
      <c r="BV184" s="34" t="s">
        <v>74</v>
      </c>
      <c r="BW184" s="48">
        <f t="shared" si="210"/>
        <v>22325</v>
      </c>
      <c r="BX184" s="48">
        <f t="shared" si="182"/>
        <v>15053</v>
      </c>
      <c r="BY184" s="48">
        <f t="shared" si="183"/>
        <v>12966</v>
      </c>
      <c r="BZ184" s="48">
        <f t="shared" si="184"/>
        <v>2087</v>
      </c>
      <c r="CA184" s="48">
        <f t="shared" si="185"/>
        <v>978</v>
      </c>
      <c r="CB184" s="48">
        <f t="shared" si="186"/>
        <v>6294</v>
      </c>
      <c r="CC184" s="48">
        <f t="shared" si="187"/>
        <v>2564</v>
      </c>
      <c r="CD184" s="48">
        <f t="shared" si="188"/>
        <v>97</v>
      </c>
      <c r="CE184" s="49">
        <f t="shared" si="189"/>
        <v>3633</v>
      </c>
    </row>
    <row r="185" spans="1:83" ht="16.5" customHeight="1">
      <c r="A185" s="29" t="s">
        <v>29</v>
      </c>
      <c r="B185" s="34" t="s">
        <v>75</v>
      </c>
      <c r="C185" s="40">
        <v>26550</v>
      </c>
      <c r="D185" s="40">
        <v>16722</v>
      </c>
      <c r="E185" s="40">
        <v>14326</v>
      </c>
      <c r="F185" s="40">
        <v>2396</v>
      </c>
      <c r="G185" s="40">
        <v>3177</v>
      </c>
      <c r="H185" s="40">
        <v>6651</v>
      </c>
      <c r="I185" s="40">
        <v>3692</v>
      </c>
      <c r="J185" s="40">
        <v>80</v>
      </c>
      <c r="K185" s="41">
        <v>2879</v>
      </c>
      <c r="M185" s="29" t="s">
        <v>29</v>
      </c>
      <c r="N185" s="34" t="s">
        <v>75</v>
      </c>
      <c r="O185" s="66">
        <f t="shared" si="157"/>
        <v>-0.26700000000000002</v>
      </c>
      <c r="P185" s="66">
        <f t="shared" si="158"/>
        <v>5.7279999999999998</v>
      </c>
      <c r="Q185" s="66">
        <f t="shared" si="159"/>
        <v>5.9770000000000003</v>
      </c>
      <c r="R185" s="66">
        <f t="shared" si="160"/>
        <v>4.2649999999999997</v>
      </c>
      <c r="S185" s="66">
        <f t="shared" si="161"/>
        <v>-0.376</v>
      </c>
      <c r="T185" s="66">
        <f t="shared" si="162"/>
        <v>-12.670999999999999</v>
      </c>
      <c r="U185" s="66">
        <f t="shared" si="163"/>
        <v>-17.478999999999999</v>
      </c>
      <c r="V185" s="66">
        <f t="shared" si="164"/>
        <v>9.5890000000000004</v>
      </c>
      <c r="W185" s="67">
        <f t="shared" si="165"/>
        <v>-6.1909999999999998</v>
      </c>
      <c r="Y185" s="29" t="s">
        <v>29</v>
      </c>
      <c r="Z185" s="34" t="s">
        <v>75</v>
      </c>
      <c r="AA185" s="66">
        <f t="shared" si="190"/>
        <v>100</v>
      </c>
      <c r="AB185" s="66">
        <f t="shared" si="166"/>
        <v>63</v>
      </c>
      <c r="AC185" s="66">
        <f t="shared" si="167"/>
        <v>54</v>
      </c>
      <c r="AD185" s="66">
        <f t="shared" si="168"/>
        <v>9</v>
      </c>
      <c r="AE185" s="66">
        <f t="shared" si="169"/>
        <v>12</v>
      </c>
      <c r="AF185" s="66">
        <f t="shared" si="170"/>
        <v>25.1</v>
      </c>
      <c r="AG185" s="66">
        <f t="shared" si="171"/>
        <v>13.9</v>
      </c>
      <c r="AH185" s="66">
        <f t="shared" si="172"/>
        <v>0.3</v>
      </c>
      <c r="AI185" s="67">
        <f t="shared" si="173"/>
        <v>10.8</v>
      </c>
      <c r="AK185" s="29" t="s">
        <v>29</v>
      </c>
      <c r="AL185" s="34" t="s">
        <v>75</v>
      </c>
      <c r="AM185" s="66">
        <f t="shared" si="191"/>
        <v>0.9</v>
      </c>
      <c r="AN185" s="66">
        <f t="shared" si="192"/>
        <v>0.8</v>
      </c>
      <c r="AO185" s="66">
        <f t="shared" si="193"/>
        <v>0.8</v>
      </c>
      <c r="AP185" s="66">
        <f t="shared" si="194"/>
        <v>0.8</v>
      </c>
      <c r="AQ185" s="66">
        <f t="shared" si="195"/>
        <v>1.3</v>
      </c>
      <c r="AR185" s="66">
        <f t="shared" si="196"/>
        <v>1</v>
      </c>
      <c r="AS185" s="66">
        <f t="shared" si="197"/>
        <v>1</v>
      </c>
      <c r="AT185" s="66">
        <f t="shared" si="198"/>
        <v>0.5</v>
      </c>
      <c r="AU185" s="67">
        <f t="shared" si="199"/>
        <v>1</v>
      </c>
      <c r="AW185" s="29" t="s">
        <v>29</v>
      </c>
      <c r="AX185" s="34" t="s">
        <v>75</v>
      </c>
      <c r="AY185" s="66">
        <f t="shared" si="200"/>
        <v>-0.26700000000000002</v>
      </c>
      <c r="AZ185" s="66">
        <f t="shared" si="174"/>
        <v>3.403</v>
      </c>
      <c r="BA185" s="66">
        <f t="shared" si="175"/>
        <v>3.0350000000000001</v>
      </c>
      <c r="BB185" s="66">
        <f t="shared" si="176"/>
        <v>0.36799999999999999</v>
      </c>
      <c r="BC185" s="66">
        <f t="shared" si="177"/>
        <v>-4.4999999999999998E-2</v>
      </c>
      <c r="BD185" s="66">
        <f t="shared" si="178"/>
        <v>-3.625</v>
      </c>
      <c r="BE185" s="66">
        <f t="shared" si="179"/>
        <v>-2.9380000000000002</v>
      </c>
      <c r="BF185" s="66">
        <f t="shared" si="180"/>
        <v>2.5999999999999999E-2</v>
      </c>
      <c r="BG185" s="67">
        <f t="shared" si="181"/>
        <v>-0.71399999999999997</v>
      </c>
      <c r="BI185" s="29" t="s">
        <v>29</v>
      </c>
      <c r="BJ185" s="34" t="s">
        <v>75</v>
      </c>
      <c r="BK185" s="66">
        <f t="shared" si="201"/>
        <v>-2E-3</v>
      </c>
      <c r="BL185" s="66">
        <f t="shared" si="202"/>
        <v>4.4999999999999998E-2</v>
      </c>
      <c r="BM185" s="66">
        <f t="shared" si="203"/>
        <v>4.7E-2</v>
      </c>
      <c r="BN185" s="66">
        <f t="shared" si="204"/>
        <v>3.4000000000000002E-2</v>
      </c>
      <c r="BO185" s="66">
        <f t="shared" si="205"/>
        <v>-5.0000000000000001E-3</v>
      </c>
      <c r="BP185" s="66">
        <f t="shared" si="206"/>
        <v>-0.13100000000000001</v>
      </c>
      <c r="BQ185" s="66">
        <f t="shared" si="207"/>
        <v>-0.184</v>
      </c>
      <c r="BR185" s="66">
        <f t="shared" si="208"/>
        <v>5.0999999999999997E-2</v>
      </c>
      <c r="BS185" s="67">
        <f t="shared" si="209"/>
        <v>-6.4000000000000001E-2</v>
      </c>
      <c r="BU185" s="29" t="s">
        <v>29</v>
      </c>
      <c r="BV185" s="34" t="s">
        <v>75</v>
      </c>
      <c r="BW185" s="48">
        <f t="shared" si="210"/>
        <v>26621</v>
      </c>
      <c r="BX185" s="48">
        <f t="shared" si="182"/>
        <v>15816</v>
      </c>
      <c r="BY185" s="48">
        <f t="shared" si="183"/>
        <v>13518</v>
      </c>
      <c r="BZ185" s="48">
        <f t="shared" si="184"/>
        <v>2298</v>
      </c>
      <c r="CA185" s="48">
        <f t="shared" si="185"/>
        <v>3189</v>
      </c>
      <c r="CB185" s="48">
        <f t="shared" si="186"/>
        <v>7616</v>
      </c>
      <c r="CC185" s="48">
        <f t="shared" si="187"/>
        <v>4474</v>
      </c>
      <c r="CD185" s="48">
        <f t="shared" si="188"/>
        <v>73</v>
      </c>
      <c r="CE185" s="49">
        <f t="shared" si="189"/>
        <v>3069</v>
      </c>
    </row>
    <row r="186" spans="1:83" ht="16.5" customHeight="1">
      <c r="A186" s="29" t="s">
        <v>30</v>
      </c>
      <c r="B186" s="34" t="s">
        <v>76</v>
      </c>
      <c r="C186" s="40">
        <v>12921</v>
      </c>
      <c r="D186" s="40">
        <v>8117</v>
      </c>
      <c r="E186" s="40">
        <v>6929</v>
      </c>
      <c r="F186" s="40">
        <v>1188</v>
      </c>
      <c r="G186" s="40">
        <v>2295</v>
      </c>
      <c r="H186" s="40">
        <v>2509</v>
      </c>
      <c r="I186" s="40">
        <v>1099</v>
      </c>
      <c r="J186" s="40">
        <v>56</v>
      </c>
      <c r="K186" s="41">
        <v>1354</v>
      </c>
      <c r="M186" s="29" t="s">
        <v>30</v>
      </c>
      <c r="N186" s="34" t="s">
        <v>76</v>
      </c>
      <c r="O186" s="66">
        <f t="shared" si="157"/>
        <v>-0.67600000000000005</v>
      </c>
      <c r="P186" s="66">
        <f t="shared" si="158"/>
        <v>3.23</v>
      </c>
      <c r="Q186" s="66">
        <f t="shared" si="159"/>
        <v>3.665</v>
      </c>
      <c r="R186" s="66">
        <f t="shared" si="160"/>
        <v>0.76300000000000001</v>
      </c>
      <c r="S186" s="66">
        <f t="shared" si="161"/>
        <v>-1.9650000000000001</v>
      </c>
      <c r="T186" s="66">
        <f t="shared" si="162"/>
        <v>-10.553000000000001</v>
      </c>
      <c r="U186" s="66">
        <f t="shared" si="163"/>
        <v>-20.247</v>
      </c>
      <c r="V186" s="66">
        <f t="shared" si="164"/>
        <v>3.7040000000000002</v>
      </c>
      <c r="W186" s="67">
        <f t="shared" si="165"/>
        <v>-1.3839999999999999</v>
      </c>
      <c r="Y186" s="29" t="s">
        <v>30</v>
      </c>
      <c r="Z186" s="34" t="s">
        <v>76</v>
      </c>
      <c r="AA186" s="66">
        <f t="shared" si="190"/>
        <v>100</v>
      </c>
      <c r="AB186" s="66">
        <f t="shared" si="166"/>
        <v>62.8</v>
      </c>
      <c r="AC186" s="66">
        <f t="shared" si="167"/>
        <v>53.6</v>
      </c>
      <c r="AD186" s="66">
        <f t="shared" si="168"/>
        <v>9.1999999999999993</v>
      </c>
      <c r="AE186" s="66">
        <f t="shared" si="169"/>
        <v>17.8</v>
      </c>
      <c r="AF186" s="66">
        <f t="shared" si="170"/>
        <v>19.399999999999999</v>
      </c>
      <c r="AG186" s="66">
        <f t="shared" si="171"/>
        <v>8.5</v>
      </c>
      <c r="AH186" s="66">
        <f t="shared" si="172"/>
        <v>0.4</v>
      </c>
      <c r="AI186" s="67">
        <f t="shared" si="173"/>
        <v>10.5</v>
      </c>
      <c r="AK186" s="29" t="s">
        <v>30</v>
      </c>
      <c r="AL186" s="34" t="s">
        <v>76</v>
      </c>
      <c r="AM186" s="66">
        <f t="shared" si="191"/>
        <v>0.4</v>
      </c>
      <c r="AN186" s="66">
        <f t="shared" si="192"/>
        <v>0.4</v>
      </c>
      <c r="AO186" s="66">
        <f t="shared" si="193"/>
        <v>0.4</v>
      </c>
      <c r="AP186" s="66">
        <f t="shared" si="194"/>
        <v>0.4</v>
      </c>
      <c r="AQ186" s="66">
        <f t="shared" si="195"/>
        <v>1</v>
      </c>
      <c r="AR186" s="66">
        <f t="shared" si="196"/>
        <v>0.4</v>
      </c>
      <c r="AS186" s="66">
        <f t="shared" si="197"/>
        <v>0.3</v>
      </c>
      <c r="AT186" s="66">
        <f t="shared" si="198"/>
        <v>0.4</v>
      </c>
      <c r="AU186" s="67">
        <f t="shared" si="199"/>
        <v>0.5</v>
      </c>
      <c r="AW186" s="29" t="s">
        <v>30</v>
      </c>
      <c r="AX186" s="34" t="s">
        <v>76</v>
      </c>
      <c r="AY186" s="66">
        <f t="shared" si="200"/>
        <v>-0.67600000000000005</v>
      </c>
      <c r="AZ186" s="66">
        <f t="shared" si="174"/>
        <v>1.952</v>
      </c>
      <c r="BA186" s="66">
        <f t="shared" si="175"/>
        <v>1.883</v>
      </c>
      <c r="BB186" s="66">
        <f t="shared" si="176"/>
        <v>6.9000000000000006E-2</v>
      </c>
      <c r="BC186" s="66">
        <f t="shared" si="177"/>
        <v>-0.35399999999999998</v>
      </c>
      <c r="BD186" s="66">
        <f t="shared" si="178"/>
        <v>-2.2749999999999999</v>
      </c>
      <c r="BE186" s="66">
        <f t="shared" si="179"/>
        <v>-2.145</v>
      </c>
      <c r="BF186" s="66">
        <f t="shared" si="180"/>
        <v>1.4999999999999999E-2</v>
      </c>
      <c r="BG186" s="67">
        <f t="shared" si="181"/>
        <v>-0.14599999999999999</v>
      </c>
      <c r="BI186" s="29" t="s">
        <v>30</v>
      </c>
      <c r="BJ186" s="34" t="s">
        <v>76</v>
      </c>
      <c r="BK186" s="66">
        <f t="shared" si="201"/>
        <v>-3.0000000000000001E-3</v>
      </c>
      <c r="BL186" s="66">
        <f t="shared" si="202"/>
        <v>1.2999999999999999E-2</v>
      </c>
      <c r="BM186" s="66">
        <f t="shared" si="203"/>
        <v>1.4E-2</v>
      </c>
      <c r="BN186" s="66">
        <f t="shared" si="204"/>
        <v>3.0000000000000001E-3</v>
      </c>
      <c r="BO186" s="66">
        <f t="shared" si="205"/>
        <v>-0.02</v>
      </c>
      <c r="BP186" s="66">
        <f t="shared" si="206"/>
        <v>-0.04</v>
      </c>
      <c r="BQ186" s="66">
        <f t="shared" si="207"/>
        <v>-6.6000000000000003E-2</v>
      </c>
      <c r="BR186" s="66">
        <f t="shared" si="208"/>
        <v>1.4999999999999999E-2</v>
      </c>
      <c r="BS186" s="67">
        <f t="shared" si="209"/>
        <v>-6.0000000000000001E-3</v>
      </c>
      <c r="BU186" s="29" t="s">
        <v>30</v>
      </c>
      <c r="BV186" s="34" t="s">
        <v>76</v>
      </c>
      <c r="BW186" s="48">
        <f t="shared" si="210"/>
        <v>13009</v>
      </c>
      <c r="BX186" s="48">
        <f t="shared" si="182"/>
        <v>7863</v>
      </c>
      <c r="BY186" s="48">
        <f t="shared" si="183"/>
        <v>6684</v>
      </c>
      <c r="BZ186" s="48">
        <f t="shared" si="184"/>
        <v>1179</v>
      </c>
      <c r="CA186" s="48">
        <f t="shared" si="185"/>
        <v>2341</v>
      </c>
      <c r="CB186" s="48">
        <f t="shared" si="186"/>
        <v>2805</v>
      </c>
      <c r="CC186" s="48">
        <f t="shared" si="187"/>
        <v>1378</v>
      </c>
      <c r="CD186" s="48">
        <f t="shared" si="188"/>
        <v>54</v>
      </c>
      <c r="CE186" s="49">
        <f t="shared" si="189"/>
        <v>1373</v>
      </c>
    </row>
    <row r="187" spans="1:83" ht="16.5" customHeight="1">
      <c r="A187" s="29" t="s">
        <v>31</v>
      </c>
      <c r="B187" s="34" t="s">
        <v>77</v>
      </c>
      <c r="C187" s="40">
        <v>23328</v>
      </c>
      <c r="D187" s="40">
        <v>14463</v>
      </c>
      <c r="E187" s="40">
        <v>12446</v>
      </c>
      <c r="F187" s="40">
        <v>2017</v>
      </c>
      <c r="G187" s="40">
        <v>4811</v>
      </c>
      <c r="H187" s="40">
        <v>4054</v>
      </c>
      <c r="I187" s="40">
        <v>1486</v>
      </c>
      <c r="J187" s="40">
        <v>252</v>
      </c>
      <c r="K187" s="41">
        <v>2316</v>
      </c>
      <c r="M187" s="29" t="s">
        <v>31</v>
      </c>
      <c r="N187" s="34" t="s">
        <v>77</v>
      </c>
      <c r="O187" s="66">
        <f t="shared" si="157"/>
        <v>-0.25700000000000001</v>
      </c>
      <c r="P187" s="66">
        <f t="shared" si="158"/>
        <v>3.4849999999999999</v>
      </c>
      <c r="Q187" s="66">
        <f t="shared" si="159"/>
        <v>3.9420000000000002</v>
      </c>
      <c r="R187" s="66">
        <f t="shared" si="160"/>
        <v>0.749</v>
      </c>
      <c r="S187" s="66">
        <f t="shared" si="161"/>
        <v>8.3000000000000004E-2</v>
      </c>
      <c r="T187" s="66">
        <f t="shared" si="162"/>
        <v>-11.965</v>
      </c>
      <c r="U187" s="66">
        <f t="shared" si="163"/>
        <v>-19.632000000000001</v>
      </c>
      <c r="V187" s="66">
        <f t="shared" si="164"/>
        <v>-3.448</v>
      </c>
      <c r="W187" s="67">
        <f t="shared" si="165"/>
        <v>-7.1740000000000004</v>
      </c>
      <c r="Y187" s="29" t="s">
        <v>31</v>
      </c>
      <c r="Z187" s="34" t="s">
        <v>77</v>
      </c>
      <c r="AA187" s="66">
        <f t="shared" si="190"/>
        <v>100</v>
      </c>
      <c r="AB187" s="66">
        <f t="shared" si="166"/>
        <v>62</v>
      </c>
      <c r="AC187" s="66">
        <f t="shared" si="167"/>
        <v>53.4</v>
      </c>
      <c r="AD187" s="66">
        <f t="shared" si="168"/>
        <v>8.6</v>
      </c>
      <c r="AE187" s="66">
        <f t="shared" si="169"/>
        <v>20.6</v>
      </c>
      <c r="AF187" s="66">
        <f t="shared" si="170"/>
        <v>17.399999999999999</v>
      </c>
      <c r="AG187" s="66">
        <f t="shared" si="171"/>
        <v>6.4</v>
      </c>
      <c r="AH187" s="66">
        <f t="shared" si="172"/>
        <v>1.1000000000000001</v>
      </c>
      <c r="AI187" s="67">
        <f t="shared" si="173"/>
        <v>9.9</v>
      </c>
      <c r="AK187" s="29" t="s">
        <v>31</v>
      </c>
      <c r="AL187" s="34" t="s">
        <v>77</v>
      </c>
      <c r="AM187" s="66">
        <f t="shared" si="191"/>
        <v>0.8</v>
      </c>
      <c r="AN187" s="66">
        <f t="shared" si="192"/>
        <v>0.7</v>
      </c>
      <c r="AO187" s="66">
        <f t="shared" si="193"/>
        <v>0.7</v>
      </c>
      <c r="AP187" s="66">
        <f t="shared" si="194"/>
        <v>0.7</v>
      </c>
      <c r="AQ187" s="66">
        <f t="shared" si="195"/>
        <v>2</v>
      </c>
      <c r="AR187" s="66">
        <f t="shared" si="196"/>
        <v>0.6</v>
      </c>
      <c r="AS187" s="66">
        <f t="shared" si="197"/>
        <v>0.4</v>
      </c>
      <c r="AT187" s="66">
        <f t="shared" si="198"/>
        <v>1.7</v>
      </c>
      <c r="AU187" s="67">
        <f t="shared" si="199"/>
        <v>0.8</v>
      </c>
      <c r="AW187" s="29" t="s">
        <v>31</v>
      </c>
      <c r="AX187" s="34" t="s">
        <v>77</v>
      </c>
      <c r="AY187" s="66">
        <f t="shared" si="200"/>
        <v>-0.25700000000000001</v>
      </c>
      <c r="AZ187" s="66">
        <f t="shared" si="174"/>
        <v>2.0819999999999999</v>
      </c>
      <c r="BA187" s="66">
        <f t="shared" si="175"/>
        <v>2.0179999999999998</v>
      </c>
      <c r="BB187" s="66">
        <f t="shared" si="176"/>
        <v>6.4000000000000001E-2</v>
      </c>
      <c r="BC187" s="66">
        <f t="shared" si="177"/>
        <v>1.7000000000000001E-2</v>
      </c>
      <c r="BD187" s="66">
        <f t="shared" si="178"/>
        <v>-2.3559999999999999</v>
      </c>
      <c r="BE187" s="66">
        <f t="shared" si="179"/>
        <v>-1.552</v>
      </c>
      <c r="BF187" s="66">
        <f t="shared" si="180"/>
        <v>-3.7999999999999999E-2</v>
      </c>
      <c r="BG187" s="67">
        <f t="shared" si="181"/>
        <v>-0.76500000000000001</v>
      </c>
      <c r="BI187" s="29" t="s">
        <v>31</v>
      </c>
      <c r="BJ187" s="34" t="s">
        <v>77</v>
      </c>
      <c r="BK187" s="66">
        <f t="shared" si="201"/>
        <v>-2E-3</v>
      </c>
      <c r="BL187" s="66">
        <f t="shared" si="202"/>
        <v>2.4E-2</v>
      </c>
      <c r="BM187" s="66">
        <f t="shared" si="203"/>
        <v>2.7E-2</v>
      </c>
      <c r="BN187" s="66">
        <f t="shared" si="204"/>
        <v>5.0000000000000001E-3</v>
      </c>
      <c r="BO187" s="66">
        <f t="shared" si="205"/>
        <v>2E-3</v>
      </c>
      <c r="BP187" s="66">
        <f t="shared" si="206"/>
        <v>-7.4999999999999997E-2</v>
      </c>
      <c r="BQ187" s="66">
        <f t="shared" si="207"/>
        <v>-8.5000000000000006E-2</v>
      </c>
      <c r="BR187" s="66">
        <f t="shared" si="208"/>
        <v>-6.6000000000000003E-2</v>
      </c>
      <c r="BS187" s="67">
        <f t="shared" si="209"/>
        <v>-6.0999999999999999E-2</v>
      </c>
      <c r="BU187" s="29" t="s">
        <v>31</v>
      </c>
      <c r="BV187" s="34" t="s">
        <v>77</v>
      </c>
      <c r="BW187" s="48">
        <f t="shared" si="210"/>
        <v>23388</v>
      </c>
      <c r="BX187" s="48">
        <f t="shared" si="182"/>
        <v>13976</v>
      </c>
      <c r="BY187" s="48">
        <f t="shared" si="183"/>
        <v>11974</v>
      </c>
      <c r="BZ187" s="48">
        <f t="shared" si="184"/>
        <v>2002</v>
      </c>
      <c r="CA187" s="48">
        <f t="shared" si="185"/>
        <v>4807</v>
      </c>
      <c r="CB187" s="48">
        <f t="shared" si="186"/>
        <v>4605</v>
      </c>
      <c r="CC187" s="48">
        <f t="shared" si="187"/>
        <v>1849</v>
      </c>
      <c r="CD187" s="48">
        <f t="shared" si="188"/>
        <v>261</v>
      </c>
      <c r="CE187" s="49">
        <f t="shared" si="189"/>
        <v>2495</v>
      </c>
    </row>
    <row r="188" spans="1:83" ht="16.5" customHeight="1">
      <c r="A188" s="30" t="s">
        <v>32</v>
      </c>
      <c r="B188" s="28" t="s">
        <v>78</v>
      </c>
      <c r="C188" s="44">
        <v>9204</v>
      </c>
      <c r="D188" s="44">
        <v>4769</v>
      </c>
      <c r="E188" s="44">
        <v>4090</v>
      </c>
      <c r="F188" s="44">
        <v>679</v>
      </c>
      <c r="G188" s="44">
        <v>1949</v>
      </c>
      <c r="H188" s="44">
        <v>2486</v>
      </c>
      <c r="I188" s="44">
        <v>757</v>
      </c>
      <c r="J188" s="44">
        <v>79</v>
      </c>
      <c r="K188" s="45">
        <v>1650</v>
      </c>
      <c r="M188" s="30" t="s">
        <v>32</v>
      </c>
      <c r="N188" s="28" t="s">
        <v>78</v>
      </c>
      <c r="O188" s="70">
        <f t="shared" si="157"/>
        <v>0.22900000000000001</v>
      </c>
      <c r="P188" s="70">
        <f t="shared" si="158"/>
        <v>4.5369999999999999</v>
      </c>
      <c r="Q188" s="70">
        <f t="shared" si="159"/>
        <v>5.0599999999999996</v>
      </c>
      <c r="R188" s="70">
        <f t="shared" si="160"/>
        <v>1.4950000000000001</v>
      </c>
      <c r="S188" s="70">
        <f t="shared" si="161"/>
        <v>2.7949999999999999</v>
      </c>
      <c r="T188" s="70">
        <f t="shared" si="162"/>
        <v>-8.7710000000000008</v>
      </c>
      <c r="U188" s="70">
        <f t="shared" si="163"/>
        <v>-18.690000000000001</v>
      </c>
      <c r="V188" s="70">
        <f t="shared" si="164"/>
        <v>-15.054</v>
      </c>
      <c r="W188" s="71">
        <f t="shared" si="165"/>
        <v>-2.9980000000000002</v>
      </c>
      <c r="Y188" s="30" t="s">
        <v>32</v>
      </c>
      <c r="Z188" s="28" t="s">
        <v>78</v>
      </c>
      <c r="AA188" s="70">
        <f t="shared" si="190"/>
        <v>100</v>
      </c>
      <c r="AB188" s="70">
        <f t="shared" si="166"/>
        <v>51.8</v>
      </c>
      <c r="AC188" s="70">
        <f t="shared" si="167"/>
        <v>44.4</v>
      </c>
      <c r="AD188" s="70">
        <f t="shared" si="168"/>
        <v>7.4</v>
      </c>
      <c r="AE188" s="70">
        <f t="shared" si="169"/>
        <v>21.2</v>
      </c>
      <c r="AF188" s="70">
        <f t="shared" si="170"/>
        <v>27</v>
      </c>
      <c r="AG188" s="70">
        <f t="shared" si="171"/>
        <v>8.1999999999999993</v>
      </c>
      <c r="AH188" s="70">
        <f t="shared" si="172"/>
        <v>0.9</v>
      </c>
      <c r="AI188" s="71">
        <f t="shared" si="173"/>
        <v>17.899999999999999</v>
      </c>
      <c r="AK188" s="30" t="s">
        <v>32</v>
      </c>
      <c r="AL188" s="28" t="s">
        <v>78</v>
      </c>
      <c r="AM188" s="70">
        <f t="shared" si="191"/>
        <v>0.3</v>
      </c>
      <c r="AN188" s="70">
        <f t="shared" si="192"/>
        <v>0.2</v>
      </c>
      <c r="AO188" s="70">
        <f t="shared" si="193"/>
        <v>0.2</v>
      </c>
      <c r="AP188" s="70">
        <f t="shared" si="194"/>
        <v>0.2</v>
      </c>
      <c r="AQ188" s="70">
        <f t="shared" si="195"/>
        <v>0.8</v>
      </c>
      <c r="AR188" s="70">
        <f t="shared" si="196"/>
        <v>0.4</v>
      </c>
      <c r="AS188" s="70">
        <f t="shared" si="197"/>
        <v>0.2</v>
      </c>
      <c r="AT188" s="70">
        <f t="shared" si="198"/>
        <v>0.5</v>
      </c>
      <c r="AU188" s="71">
        <f t="shared" si="199"/>
        <v>0.6</v>
      </c>
      <c r="AW188" s="30" t="s">
        <v>32</v>
      </c>
      <c r="AX188" s="28" t="s">
        <v>78</v>
      </c>
      <c r="AY188" s="70">
        <f t="shared" si="200"/>
        <v>0.22900000000000001</v>
      </c>
      <c r="AZ188" s="70">
        <f t="shared" si="174"/>
        <v>2.254</v>
      </c>
      <c r="BA188" s="70">
        <f t="shared" si="175"/>
        <v>2.145</v>
      </c>
      <c r="BB188" s="70">
        <f t="shared" si="176"/>
        <v>0.109</v>
      </c>
      <c r="BC188" s="70">
        <f t="shared" si="177"/>
        <v>0.57699999999999996</v>
      </c>
      <c r="BD188" s="70">
        <f t="shared" si="178"/>
        <v>-2.6030000000000002</v>
      </c>
      <c r="BE188" s="70">
        <f t="shared" si="179"/>
        <v>-1.895</v>
      </c>
      <c r="BF188" s="70">
        <f t="shared" si="180"/>
        <v>-0.152</v>
      </c>
      <c r="BG188" s="71">
        <f t="shared" si="181"/>
        <v>-0.55500000000000005</v>
      </c>
      <c r="BI188" s="30" t="s">
        <v>32</v>
      </c>
      <c r="BJ188" s="28" t="s">
        <v>78</v>
      </c>
      <c r="BK188" s="70">
        <f t="shared" si="201"/>
        <v>1E-3</v>
      </c>
      <c r="BL188" s="70">
        <f t="shared" si="202"/>
        <v>0.01</v>
      </c>
      <c r="BM188" s="70">
        <f t="shared" si="203"/>
        <v>1.0999999999999999E-2</v>
      </c>
      <c r="BN188" s="70">
        <f t="shared" si="204"/>
        <v>3.0000000000000001E-3</v>
      </c>
      <c r="BO188" s="70">
        <f t="shared" si="205"/>
        <v>2.3E-2</v>
      </c>
      <c r="BP188" s="70">
        <f t="shared" si="206"/>
        <v>-3.3000000000000002E-2</v>
      </c>
      <c r="BQ188" s="70">
        <f t="shared" si="207"/>
        <v>-4.1000000000000002E-2</v>
      </c>
      <c r="BR188" s="70">
        <f t="shared" si="208"/>
        <v>-0.10199999999999999</v>
      </c>
      <c r="BS188" s="71">
        <f t="shared" si="209"/>
        <v>-1.7000000000000001E-2</v>
      </c>
      <c r="BU188" s="30" t="s">
        <v>32</v>
      </c>
      <c r="BV188" s="28" t="s">
        <v>78</v>
      </c>
      <c r="BW188" s="52">
        <f t="shared" si="210"/>
        <v>9183</v>
      </c>
      <c r="BX188" s="52">
        <f t="shared" si="182"/>
        <v>4562</v>
      </c>
      <c r="BY188" s="52">
        <f t="shared" si="183"/>
        <v>3893</v>
      </c>
      <c r="BZ188" s="52">
        <f t="shared" si="184"/>
        <v>669</v>
      </c>
      <c r="CA188" s="52">
        <f t="shared" si="185"/>
        <v>1896</v>
      </c>
      <c r="CB188" s="52">
        <f t="shared" si="186"/>
        <v>2725</v>
      </c>
      <c r="CC188" s="52">
        <f t="shared" si="187"/>
        <v>931</v>
      </c>
      <c r="CD188" s="52">
        <f t="shared" si="188"/>
        <v>93</v>
      </c>
      <c r="CE188" s="53">
        <f t="shared" si="189"/>
        <v>1701</v>
      </c>
    </row>
    <row r="189" spans="1:83" ht="16.5" customHeight="1">
      <c r="A189" s="29" t="s">
        <v>33</v>
      </c>
      <c r="B189" s="34" t="s">
        <v>79</v>
      </c>
      <c r="C189" s="40">
        <v>73760</v>
      </c>
      <c r="D189" s="40">
        <v>51686</v>
      </c>
      <c r="E189" s="40">
        <v>44471</v>
      </c>
      <c r="F189" s="40">
        <v>7215</v>
      </c>
      <c r="G189" s="40">
        <v>9329</v>
      </c>
      <c r="H189" s="40">
        <v>12745</v>
      </c>
      <c r="I189" s="40">
        <v>3702</v>
      </c>
      <c r="J189" s="40">
        <v>145</v>
      </c>
      <c r="K189" s="41">
        <v>8898</v>
      </c>
      <c r="M189" s="29" t="s">
        <v>33</v>
      </c>
      <c r="N189" s="34" t="s">
        <v>79</v>
      </c>
      <c r="O189" s="66">
        <f t="shared" si="157"/>
        <v>0.51600000000000001</v>
      </c>
      <c r="P189" s="66">
        <f t="shared" si="158"/>
        <v>2.4279999999999999</v>
      </c>
      <c r="Q189" s="66">
        <f t="shared" si="159"/>
        <v>2.714</v>
      </c>
      <c r="R189" s="66">
        <f t="shared" si="160"/>
        <v>0.69799999999999995</v>
      </c>
      <c r="S189" s="66">
        <f t="shared" si="161"/>
        <v>3.782</v>
      </c>
      <c r="T189" s="66">
        <f t="shared" si="162"/>
        <v>-8.5129999999999999</v>
      </c>
      <c r="U189" s="66">
        <f t="shared" si="163"/>
        <v>-15.787000000000001</v>
      </c>
      <c r="V189" s="66">
        <f t="shared" si="164"/>
        <v>-14.706</v>
      </c>
      <c r="W189" s="67">
        <f t="shared" si="165"/>
        <v>-4.9870000000000001</v>
      </c>
      <c r="Y189" s="29" t="s">
        <v>33</v>
      </c>
      <c r="Z189" s="34" t="s">
        <v>79</v>
      </c>
      <c r="AA189" s="66">
        <f t="shared" si="190"/>
        <v>100</v>
      </c>
      <c r="AB189" s="66">
        <f t="shared" si="166"/>
        <v>70.099999999999994</v>
      </c>
      <c r="AC189" s="66">
        <f t="shared" si="167"/>
        <v>60.3</v>
      </c>
      <c r="AD189" s="66">
        <f t="shared" si="168"/>
        <v>9.8000000000000007</v>
      </c>
      <c r="AE189" s="66">
        <f t="shared" si="169"/>
        <v>12.6</v>
      </c>
      <c r="AF189" s="66">
        <f t="shared" si="170"/>
        <v>17.3</v>
      </c>
      <c r="AG189" s="66">
        <f t="shared" si="171"/>
        <v>5</v>
      </c>
      <c r="AH189" s="66">
        <f t="shared" si="172"/>
        <v>0.2</v>
      </c>
      <c r="AI189" s="67">
        <f t="shared" si="173"/>
        <v>12.1</v>
      </c>
      <c r="AK189" s="29" t="s">
        <v>33</v>
      </c>
      <c r="AL189" s="34" t="s">
        <v>79</v>
      </c>
      <c r="AM189" s="66">
        <f t="shared" si="191"/>
        <v>2.5</v>
      </c>
      <c r="AN189" s="66">
        <f t="shared" si="192"/>
        <v>2.5</v>
      </c>
      <c r="AO189" s="66">
        <f t="shared" si="193"/>
        <v>2.5</v>
      </c>
      <c r="AP189" s="66">
        <f t="shared" si="194"/>
        <v>2.5</v>
      </c>
      <c r="AQ189" s="66">
        <f t="shared" si="195"/>
        <v>3.9</v>
      </c>
      <c r="AR189" s="66">
        <f t="shared" si="196"/>
        <v>1.9</v>
      </c>
      <c r="AS189" s="66">
        <f t="shared" si="197"/>
        <v>1</v>
      </c>
      <c r="AT189" s="66">
        <f t="shared" si="198"/>
        <v>1</v>
      </c>
      <c r="AU189" s="67">
        <f t="shared" si="199"/>
        <v>3.2</v>
      </c>
      <c r="AW189" s="29" t="s">
        <v>33</v>
      </c>
      <c r="AX189" s="34" t="s">
        <v>79</v>
      </c>
      <c r="AY189" s="66">
        <f t="shared" si="200"/>
        <v>0.51600000000000001</v>
      </c>
      <c r="AZ189" s="66">
        <f t="shared" si="174"/>
        <v>1.669</v>
      </c>
      <c r="BA189" s="66">
        <f t="shared" si="175"/>
        <v>1.601</v>
      </c>
      <c r="BB189" s="66">
        <f t="shared" si="176"/>
        <v>6.8000000000000005E-2</v>
      </c>
      <c r="BC189" s="66">
        <f t="shared" si="177"/>
        <v>0.46300000000000002</v>
      </c>
      <c r="BD189" s="66">
        <f t="shared" si="178"/>
        <v>-1.6160000000000001</v>
      </c>
      <c r="BE189" s="66">
        <f t="shared" si="179"/>
        <v>-0.94599999999999995</v>
      </c>
      <c r="BF189" s="66">
        <f t="shared" si="180"/>
        <v>-3.4000000000000002E-2</v>
      </c>
      <c r="BG189" s="67">
        <f t="shared" si="181"/>
        <v>-0.63600000000000001</v>
      </c>
      <c r="BI189" s="29" t="s">
        <v>33</v>
      </c>
      <c r="BJ189" s="34" t="s">
        <v>79</v>
      </c>
      <c r="BK189" s="66">
        <f t="shared" si="201"/>
        <v>1.2999999999999999E-2</v>
      </c>
      <c r="BL189" s="66">
        <f t="shared" si="202"/>
        <v>6.0999999999999999E-2</v>
      </c>
      <c r="BM189" s="66">
        <f t="shared" si="203"/>
        <v>6.8000000000000005E-2</v>
      </c>
      <c r="BN189" s="66">
        <f t="shared" si="204"/>
        <v>1.7000000000000001E-2</v>
      </c>
      <c r="BO189" s="66">
        <f t="shared" si="205"/>
        <v>0.15</v>
      </c>
      <c r="BP189" s="66">
        <f t="shared" si="206"/>
        <v>-0.16200000000000001</v>
      </c>
      <c r="BQ189" s="66">
        <f t="shared" si="207"/>
        <v>-0.16300000000000001</v>
      </c>
      <c r="BR189" s="66">
        <f t="shared" si="208"/>
        <v>-0.183</v>
      </c>
      <c r="BS189" s="67">
        <f t="shared" si="209"/>
        <v>-0.158</v>
      </c>
      <c r="BU189" s="29" t="s">
        <v>33</v>
      </c>
      <c r="BV189" s="34" t="s">
        <v>79</v>
      </c>
      <c r="BW189" s="48">
        <f t="shared" si="210"/>
        <v>73381</v>
      </c>
      <c r="BX189" s="48">
        <f t="shared" si="182"/>
        <v>50461</v>
      </c>
      <c r="BY189" s="48">
        <f t="shared" si="183"/>
        <v>43296</v>
      </c>
      <c r="BZ189" s="48">
        <f t="shared" si="184"/>
        <v>7165</v>
      </c>
      <c r="CA189" s="48">
        <f t="shared" si="185"/>
        <v>8989</v>
      </c>
      <c r="CB189" s="48">
        <f t="shared" si="186"/>
        <v>13931</v>
      </c>
      <c r="CC189" s="48">
        <f t="shared" si="187"/>
        <v>4396</v>
      </c>
      <c r="CD189" s="48">
        <f t="shared" si="188"/>
        <v>170</v>
      </c>
      <c r="CE189" s="49">
        <f t="shared" si="189"/>
        <v>9365</v>
      </c>
    </row>
    <row r="190" spans="1:83" ht="16.5" customHeight="1">
      <c r="A190" s="29" t="s">
        <v>34</v>
      </c>
      <c r="B190" s="34" t="s">
        <v>80</v>
      </c>
      <c r="C190" s="40">
        <v>39303</v>
      </c>
      <c r="D190" s="40">
        <v>19225</v>
      </c>
      <c r="E190" s="40">
        <v>16400</v>
      </c>
      <c r="F190" s="40">
        <v>2825</v>
      </c>
      <c r="G190" s="40">
        <v>15177</v>
      </c>
      <c r="H190" s="40">
        <v>4901</v>
      </c>
      <c r="I190" s="40">
        <v>2280</v>
      </c>
      <c r="J190" s="40">
        <v>74</v>
      </c>
      <c r="K190" s="41">
        <v>2547</v>
      </c>
      <c r="M190" s="29" t="s">
        <v>34</v>
      </c>
      <c r="N190" s="34" t="s">
        <v>80</v>
      </c>
      <c r="O190" s="66">
        <f t="shared" si="157"/>
        <v>1.349</v>
      </c>
      <c r="P190" s="66">
        <f t="shared" si="158"/>
        <v>3.4380000000000002</v>
      </c>
      <c r="Q190" s="66">
        <f t="shared" si="159"/>
        <v>3.9950000000000001</v>
      </c>
      <c r="R190" s="66">
        <f t="shared" si="160"/>
        <v>0.32</v>
      </c>
      <c r="S190" s="66">
        <f t="shared" si="161"/>
        <v>3.07</v>
      </c>
      <c r="T190" s="66">
        <f t="shared" si="162"/>
        <v>-10.385999999999999</v>
      </c>
      <c r="U190" s="66">
        <f t="shared" si="163"/>
        <v>-17.600000000000001</v>
      </c>
      <c r="V190" s="66">
        <f t="shared" si="164"/>
        <v>8.8239999999999998</v>
      </c>
      <c r="W190" s="67">
        <f t="shared" si="165"/>
        <v>-3.3029999999999999</v>
      </c>
      <c r="Y190" s="29" t="s">
        <v>34</v>
      </c>
      <c r="Z190" s="34" t="s">
        <v>80</v>
      </c>
      <c r="AA190" s="66">
        <f t="shared" si="190"/>
        <v>100</v>
      </c>
      <c r="AB190" s="66">
        <f t="shared" si="166"/>
        <v>48.9</v>
      </c>
      <c r="AC190" s="66">
        <f t="shared" si="167"/>
        <v>41.7</v>
      </c>
      <c r="AD190" s="66">
        <f t="shared" si="168"/>
        <v>7.2</v>
      </c>
      <c r="AE190" s="66">
        <f t="shared" si="169"/>
        <v>38.6</v>
      </c>
      <c r="AF190" s="66">
        <f t="shared" si="170"/>
        <v>12.5</v>
      </c>
      <c r="AG190" s="66">
        <f t="shared" si="171"/>
        <v>5.8</v>
      </c>
      <c r="AH190" s="66">
        <f t="shared" si="172"/>
        <v>0.2</v>
      </c>
      <c r="AI190" s="67">
        <f t="shared" si="173"/>
        <v>6.5</v>
      </c>
      <c r="AK190" s="29" t="s">
        <v>34</v>
      </c>
      <c r="AL190" s="34" t="s">
        <v>80</v>
      </c>
      <c r="AM190" s="66">
        <f t="shared" si="191"/>
        <v>1.3</v>
      </c>
      <c r="AN190" s="66">
        <f t="shared" si="192"/>
        <v>0.9</v>
      </c>
      <c r="AO190" s="66">
        <f t="shared" si="193"/>
        <v>0.9</v>
      </c>
      <c r="AP190" s="66">
        <f t="shared" si="194"/>
        <v>1</v>
      </c>
      <c r="AQ190" s="66">
        <f t="shared" si="195"/>
        <v>6.4</v>
      </c>
      <c r="AR190" s="66">
        <f t="shared" si="196"/>
        <v>0.7</v>
      </c>
      <c r="AS190" s="66">
        <f t="shared" si="197"/>
        <v>0.6</v>
      </c>
      <c r="AT190" s="66">
        <f t="shared" si="198"/>
        <v>0.5</v>
      </c>
      <c r="AU190" s="67">
        <f t="shared" si="199"/>
        <v>0.9</v>
      </c>
      <c r="AW190" s="29" t="s">
        <v>34</v>
      </c>
      <c r="AX190" s="34" t="s">
        <v>80</v>
      </c>
      <c r="AY190" s="66">
        <f t="shared" si="200"/>
        <v>1.349</v>
      </c>
      <c r="AZ190" s="66">
        <f t="shared" si="174"/>
        <v>1.6479999999999999</v>
      </c>
      <c r="BA190" s="66">
        <f t="shared" si="175"/>
        <v>1.625</v>
      </c>
      <c r="BB190" s="66">
        <f t="shared" si="176"/>
        <v>2.3E-2</v>
      </c>
      <c r="BC190" s="66">
        <f t="shared" si="177"/>
        <v>1.1659999999999999</v>
      </c>
      <c r="BD190" s="66">
        <f t="shared" si="178"/>
        <v>-1.4650000000000001</v>
      </c>
      <c r="BE190" s="66">
        <f t="shared" si="179"/>
        <v>-1.256</v>
      </c>
      <c r="BF190" s="66">
        <f t="shared" si="180"/>
        <v>1.4999999999999999E-2</v>
      </c>
      <c r="BG190" s="67">
        <f t="shared" si="181"/>
        <v>-0.224</v>
      </c>
      <c r="BI190" s="29" t="s">
        <v>34</v>
      </c>
      <c r="BJ190" s="34" t="s">
        <v>80</v>
      </c>
      <c r="BK190" s="66">
        <f t="shared" si="201"/>
        <v>1.7999999999999999E-2</v>
      </c>
      <c r="BL190" s="66">
        <f t="shared" si="202"/>
        <v>3.2000000000000001E-2</v>
      </c>
      <c r="BM190" s="66">
        <f t="shared" si="203"/>
        <v>3.5999999999999997E-2</v>
      </c>
      <c r="BN190" s="66">
        <f t="shared" si="204"/>
        <v>3.0000000000000001E-3</v>
      </c>
      <c r="BO190" s="66">
        <f t="shared" si="205"/>
        <v>0.19900000000000001</v>
      </c>
      <c r="BP190" s="66">
        <f t="shared" si="206"/>
        <v>-7.6999999999999999E-2</v>
      </c>
      <c r="BQ190" s="66">
        <f t="shared" si="207"/>
        <v>-0.114</v>
      </c>
      <c r="BR190" s="66">
        <f t="shared" si="208"/>
        <v>4.3999999999999997E-2</v>
      </c>
      <c r="BS190" s="67">
        <f t="shared" si="209"/>
        <v>-0.03</v>
      </c>
      <c r="BU190" s="29" t="s">
        <v>34</v>
      </c>
      <c r="BV190" s="34" t="s">
        <v>80</v>
      </c>
      <c r="BW190" s="48">
        <f t="shared" si="210"/>
        <v>38780</v>
      </c>
      <c r="BX190" s="48">
        <f t="shared" si="182"/>
        <v>18586</v>
      </c>
      <c r="BY190" s="48">
        <f t="shared" si="183"/>
        <v>15770</v>
      </c>
      <c r="BZ190" s="48">
        <f t="shared" si="184"/>
        <v>2816</v>
      </c>
      <c r="CA190" s="48">
        <f t="shared" si="185"/>
        <v>14725</v>
      </c>
      <c r="CB190" s="48">
        <f t="shared" si="186"/>
        <v>5469</v>
      </c>
      <c r="CC190" s="48">
        <f t="shared" si="187"/>
        <v>2767</v>
      </c>
      <c r="CD190" s="48">
        <f t="shared" si="188"/>
        <v>68</v>
      </c>
      <c r="CE190" s="49">
        <f t="shared" si="189"/>
        <v>2634</v>
      </c>
    </row>
    <row r="191" spans="1:83" ht="16.5" customHeight="1">
      <c r="A191" s="29" t="s">
        <v>35</v>
      </c>
      <c r="B191" s="34" t="s">
        <v>81</v>
      </c>
      <c r="C191" s="40">
        <v>70881</v>
      </c>
      <c r="D191" s="40">
        <v>40477</v>
      </c>
      <c r="E191" s="40">
        <v>34804</v>
      </c>
      <c r="F191" s="40">
        <v>5673</v>
      </c>
      <c r="G191" s="40">
        <v>14375</v>
      </c>
      <c r="H191" s="40">
        <v>16029</v>
      </c>
      <c r="I191" s="40">
        <v>8529</v>
      </c>
      <c r="J191" s="40">
        <v>311</v>
      </c>
      <c r="K191" s="41">
        <v>7189</v>
      </c>
      <c r="M191" s="29" t="s">
        <v>35</v>
      </c>
      <c r="N191" s="34" t="s">
        <v>81</v>
      </c>
      <c r="O191" s="66">
        <f t="shared" si="157"/>
        <v>-1.613</v>
      </c>
      <c r="P191" s="66">
        <f t="shared" si="158"/>
        <v>0.60399999999999998</v>
      </c>
      <c r="Q191" s="66">
        <f t="shared" si="159"/>
        <v>0.88100000000000001</v>
      </c>
      <c r="R191" s="66">
        <f t="shared" si="160"/>
        <v>-1.0640000000000001</v>
      </c>
      <c r="S191" s="66">
        <f t="shared" si="161"/>
        <v>2.9580000000000002</v>
      </c>
      <c r="T191" s="66">
        <f t="shared" si="162"/>
        <v>-10.186999999999999</v>
      </c>
      <c r="U191" s="66">
        <f t="shared" si="163"/>
        <v>-14.221</v>
      </c>
      <c r="V191" s="66">
        <f t="shared" si="164"/>
        <v>-43.04</v>
      </c>
      <c r="W191" s="67">
        <f t="shared" si="165"/>
        <v>-2.2970000000000002</v>
      </c>
      <c r="Y191" s="29" t="s">
        <v>35</v>
      </c>
      <c r="Z191" s="34" t="s">
        <v>81</v>
      </c>
      <c r="AA191" s="66">
        <f t="shared" si="190"/>
        <v>100</v>
      </c>
      <c r="AB191" s="66">
        <f t="shared" si="166"/>
        <v>57.1</v>
      </c>
      <c r="AC191" s="66">
        <f t="shared" si="167"/>
        <v>49.1</v>
      </c>
      <c r="AD191" s="66">
        <f t="shared" si="168"/>
        <v>8</v>
      </c>
      <c r="AE191" s="66">
        <f t="shared" si="169"/>
        <v>20.3</v>
      </c>
      <c r="AF191" s="66">
        <f t="shared" si="170"/>
        <v>22.6</v>
      </c>
      <c r="AG191" s="66">
        <f t="shared" si="171"/>
        <v>12</v>
      </c>
      <c r="AH191" s="66">
        <f t="shared" si="172"/>
        <v>0.4</v>
      </c>
      <c r="AI191" s="67">
        <f t="shared" si="173"/>
        <v>10.1</v>
      </c>
      <c r="AK191" s="29" t="s">
        <v>35</v>
      </c>
      <c r="AL191" s="34" t="s">
        <v>81</v>
      </c>
      <c r="AM191" s="66">
        <f t="shared" si="191"/>
        <v>2.4</v>
      </c>
      <c r="AN191" s="66">
        <f t="shared" si="192"/>
        <v>1.9</v>
      </c>
      <c r="AO191" s="66">
        <f t="shared" si="193"/>
        <v>1.9</v>
      </c>
      <c r="AP191" s="66">
        <f t="shared" si="194"/>
        <v>1.9</v>
      </c>
      <c r="AQ191" s="66">
        <f t="shared" si="195"/>
        <v>6.1</v>
      </c>
      <c r="AR191" s="66">
        <f t="shared" si="196"/>
        <v>2.4</v>
      </c>
      <c r="AS191" s="66">
        <f t="shared" si="197"/>
        <v>2.4</v>
      </c>
      <c r="AT191" s="66">
        <f t="shared" si="198"/>
        <v>2.1</v>
      </c>
      <c r="AU191" s="67">
        <f t="shared" si="199"/>
        <v>2.6</v>
      </c>
      <c r="AW191" s="29" t="s">
        <v>35</v>
      </c>
      <c r="AX191" s="34" t="s">
        <v>81</v>
      </c>
      <c r="AY191" s="66">
        <f t="shared" si="200"/>
        <v>-1.613</v>
      </c>
      <c r="AZ191" s="66">
        <f t="shared" si="174"/>
        <v>0.33700000000000002</v>
      </c>
      <c r="BA191" s="66">
        <f t="shared" si="175"/>
        <v>0.42199999999999999</v>
      </c>
      <c r="BB191" s="66">
        <f t="shared" si="176"/>
        <v>-8.5000000000000006E-2</v>
      </c>
      <c r="BC191" s="66">
        <f t="shared" si="177"/>
        <v>0.57299999999999995</v>
      </c>
      <c r="BD191" s="66">
        <f t="shared" si="178"/>
        <v>-2.5230000000000001</v>
      </c>
      <c r="BE191" s="66">
        <f t="shared" si="179"/>
        <v>-1.9630000000000001</v>
      </c>
      <c r="BF191" s="66">
        <f t="shared" si="180"/>
        <v>-0.32600000000000001</v>
      </c>
      <c r="BG191" s="67">
        <f t="shared" si="181"/>
        <v>-0.23499999999999999</v>
      </c>
      <c r="BI191" s="29" t="s">
        <v>35</v>
      </c>
      <c r="BJ191" s="34" t="s">
        <v>81</v>
      </c>
      <c r="BK191" s="66">
        <f t="shared" si="201"/>
        <v>-3.9E-2</v>
      </c>
      <c r="BL191" s="66">
        <f t="shared" si="202"/>
        <v>1.2E-2</v>
      </c>
      <c r="BM191" s="66">
        <f t="shared" si="203"/>
        <v>1.7999999999999999E-2</v>
      </c>
      <c r="BN191" s="66">
        <f t="shared" si="204"/>
        <v>-2.1000000000000001E-2</v>
      </c>
      <c r="BO191" s="66">
        <f t="shared" si="205"/>
        <v>0.182</v>
      </c>
      <c r="BP191" s="66">
        <f t="shared" si="206"/>
        <v>-0.248</v>
      </c>
      <c r="BQ191" s="66">
        <f t="shared" si="207"/>
        <v>-0.33200000000000002</v>
      </c>
      <c r="BR191" s="66">
        <f t="shared" si="208"/>
        <v>-1.7190000000000001</v>
      </c>
      <c r="BS191" s="67">
        <f t="shared" si="209"/>
        <v>-5.7000000000000002E-2</v>
      </c>
      <c r="BU191" s="29" t="s">
        <v>35</v>
      </c>
      <c r="BV191" s="34" t="s">
        <v>81</v>
      </c>
      <c r="BW191" s="48">
        <f t="shared" si="210"/>
        <v>72043</v>
      </c>
      <c r="BX191" s="48">
        <f t="shared" si="182"/>
        <v>40234</v>
      </c>
      <c r="BY191" s="48">
        <f t="shared" si="183"/>
        <v>34500</v>
      </c>
      <c r="BZ191" s="48">
        <f t="shared" si="184"/>
        <v>5734</v>
      </c>
      <c r="CA191" s="48">
        <f t="shared" si="185"/>
        <v>13962</v>
      </c>
      <c r="CB191" s="48">
        <f t="shared" si="186"/>
        <v>17847</v>
      </c>
      <c r="CC191" s="48">
        <f t="shared" si="187"/>
        <v>9943</v>
      </c>
      <c r="CD191" s="48">
        <f t="shared" si="188"/>
        <v>546</v>
      </c>
      <c r="CE191" s="49">
        <f t="shared" si="189"/>
        <v>7358</v>
      </c>
    </row>
    <row r="192" spans="1:83" ht="16.5" customHeight="1">
      <c r="A192" s="29" t="s">
        <v>108</v>
      </c>
      <c r="B192" s="34" t="s">
        <v>82</v>
      </c>
      <c r="C192" s="40">
        <v>33182</v>
      </c>
      <c r="D192" s="40">
        <v>23183</v>
      </c>
      <c r="E192" s="40">
        <v>19906</v>
      </c>
      <c r="F192" s="40">
        <v>3277</v>
      </c>
      <c r="G192" s="40">
        <v>4040</v>
      </c>
      <c r="H192" s="40">
        <v>5959</v>
      </c>
      <c r="I192" s="40">
        <v>2356</v>
      </c>
      <c r="J192" s="40">
        <v>39</v>
      </c>
      <c r="K192" s="41">
        <v>3564</v>
      </c>
      <c r="M192" s="29" t="s">
        <v>108</v>
      </c>
      <c r="N192" s="34" t="s">
        <v>82</v>
      </c>
      <c r="O192" s="66">
        <f t="shared" si="157"/>
        <v>2.4929999999999999</v>
      </c>
      <c r="P192" s="66">
        <f t="shared" si="158"/>
        <v>3.2010000000000001</v>
      </c>
      <c r="Q192" s="66">
        <f t="shared" si="159"/>
        <v>3.5750000000000002</v>
      </c>
      <c r="R192" s="66">
        <f t="shared" si="160"/>
        <v>0.98599999999999999</v>
      </c>
      <c r="S192" s="66">
        <f t="shared" si="161"/>
        <v>4.5010000000000003</v>
      </c>
      <c r="T192" s="66">
        <f t="shared" si="162"/>
        <v>-1.423</v>
      </c>
      <c r="U192" s="66">
        <f t="shared" si="163"/>
        <v>6.4139999999999997</v>
      </c>
      <c r="V192" s="66">
        <f t="shared" si="164"/>
        <v>69.564999999999998</v>
      </c>
      <c r="W192" s="67">
        <f t="shared" si="165"/>
        <v>-6.4080000000000004</v>
      </c>
      <c r="Y192" s="29" t="s">
        <v>108</v>
      </c>
      <c r="Z192" s="34" t="s">
        <v>82</v>
      </c>
      <c r="AA192" s="66">
        <f t="shared" si="190"/>
        <v>100</v>
      </c>
      <c r="AB192" s="66">
        <f t="shared" si="166"/>
        <v>69.900000000000006</v>
      </c>
      <c r="AC192" s="66">
        <f t="shared" si="167"/>
        <v>60</v>
      </c>
      <c r="AD192" s="66">
        <f t="shared" si="168"/>
        <v>9.9</v>
      </c>
      <c r="AE192" s="66">
        <f t="shared" si="169"/>
        <v>12.2</v>
      </c>
      <c r="AF192" s="66">
        <f t="shared" si="170"/>
        <v>18</v>
      </c>
      <c r="AG192" s="66">
        <f t="shared" si="171"/>
        <v>7.1</v>
      </c>
      <c r="AH192" s="66">
        <f t="shared" si="172"/>
        <v>0.1</v>
      </c>
      <c r="AI192" s="67">
        <f t="shared" si="173"/>
        <v>10.7</v>
      </c>
      <c r="AK192" s="29" t="s">
        <v>108</v>
      </c>
      <c r="AL192" s="34" t="s">
        <v>82</v>
      </c>
      <c r="AM192" s="66">
        <f t="shared" si="191"/>
        <v>1.1000000000000001</v>
      </c>
      <c r="AN192" s="66">
        <f t="shared" si="192"/>
        <v>1.1000000000000001</v>
      </c>
      <c r="AO192" s="66">
        <f t="shared" si="193"/>
        <v>1.1000000000000001</v>
      </c>
      <c r="AP192" s="66">
        <f t="shared" si="194"/>
        <v>1.1000000000000001</v>
      </c>
      <c r="AQ192" s="66">
        <f t="shared" si="195"/>
        <v>1.7</v>
      </c>
      <c r="AR192" s="66">
        <f t="shared" si="196"/>
        <v>0.9</v>
      </c>
      <c r="AS192" s="66">
        <f t="shared" si="197"/>
        <v>0.7</v>
      </c>
      <c r="AT192" s="66">
        <f t="shared" si="198"/>
        <v>0.3</v>
      </c>
      <c r="AU192" s="67">
        <f t="shared" si="199"/>
        <v>1.3</v>
      </c>
      <c r="AW192" s="29" t="s">
        <v>108</v>
      </c>
      <c r="AX192" s="34" t="s">
        <v>82</v>
      </c>
      <c r="AY192" s="66">
        <f t="shared" si="200"/>
        <v>2.4929999999999999</v>
      </c>
      <c r="AZ192" s="66">
        <f t="shared" si="174"/>
        <v>2.2210000000000001</v>
      </c>
      <c r="BA192" s="66">
        <f t="shared" si="175"/>
        <v>2.1219999999999999</v>
      </c>
      <c r="BB192" s="66">
        <f t="shared" si="176"/>
        <v>9.9000000000000005E-2</v>
      </c>
      <c r="BC192" s="66">
        <f t="shared" si="177"/>
        <v>0.53700000000000003</v>
      </c>
      <c r="BD192" s="66">
        <f t="shared" si="178"/>
        <v>-0.26600000000000001</v>
      </c>
      <c r="BE192" s="66">
        <f t="shared" si="179"/>
        <v>0.439</v>
      </c>
      <c r="BF192" s="66">
        <f t="shared" si="180"/>
        <v>4.9000000000000002E-2</v>
      </c>
      <c r="BG192" s="67">
        <f t="shared" si="181"/>
        <v>-0.754</v>
      </c>
      <c r="BI192" s="29" t="s">
        <v>108</v>
      </c>
      <c r="BJ192" s="34" t="s">
        <v>82</v>
      </c>
      <c r="BK192" s="66">
        <f t="shared" si="201"/>
        <v>2.7E-2</v>
      </c>
      <c r="BL192" s="66">
        <f t="shared" si="202"/>
        <v>3.5999999999999997E-2</v>
      </c>
      <c r="BM192" s="66">
        <f t="shared" si="203"/>
        <v>0.04</v>
      </c>
      <c r="BN192" s="66">
        <f t="shared" si="204"/>
        <v>1.0999999999999999E-2</v>
      </c>
      <c r="BO192" s="66">
        <f t="shared" si="205"/>
        <v>7.6999999999999999E-2</v>
      </c>
      <c r="BP192" s="66">
        <f t="shared" si="206"/>
        <v>-1.2E-2</v>
      </c>
      <c r="BQ192" s="66">
        <f t="shared" si="207"/>
        <v>3.3000000000000002E-2</v>
      </c>
      <c r="BR192" s="66">
        <f t="shared" si="208"/>
        <v>0.11700000000000001</v>
      </c>
      <c r="BS192" s="67">
        <f t="shared" si="209"/>
        <v>-8.3000000000000004E-2</v>
      </c>
      <c r="BU192" s="29" t="s">
        <v>108</v>
      </c>
      <c r="BV192" s="34" t="s">
        <v>82</v>
      </c>
      <c r="BW192" s="48">
        <f t="shared" si="210"/>
        <v>32375</v>
      </c>
      <c r="BX192" s="48">
        <f t="shared" si="182"/>
        <v>22464</v>
      </c>
      <c r="BY192" s="48">
        <f t="shared" si="183"/>
        <v>19219</v>
      </c>
      <c r="BZ192" s="48">
        <f t="shared" si="184"/>
        <v>3245</v>
      </c>
      <c r="CA192" s="48">
        <f t="shared" si="185"/>
        <v>3866</v>
      </c>
      <c r="CB192" s="48">
        <f t="shared" si="186"/>
        <v>6045</v>
      </c>
      <c r="CC192" s="48">
        <f t="shared" si="187"/>
        <v>2214</v>
      </c>
      <c r="CD192" s="48">
        <f t="shared" si="188"/>
        <v>23</v>
      </c>
      <c r="CE192" s="49">
        <f t="shared" si="189"/>
        <v>3808</v>
      </c>
    </row>
    <row r="193" spans="1:83" ht="16.5" customHeight="1">
      <c r="A193" s="29" t="s">
        <v>109</v>
      </c>
      <c r="B193" s="34" t="s">
        <v>83</v>
      </c>
      <c r="C193" s="40">
        <v>42861</v>
      </c>
      <c r="D193" s="40">
        <v>32470</v>
      </c>
      <c r="E193" s="40">
        <v>28003</v>
      </c>
      <c r="F193" s="40">
        <v>4467</v>
      </c>
      <c r="G193" s="40">
        <v>1955</v>
      </c>
      <c r="H193" s="40">
        <v>8436</v>
      </c>
      <c r="I193" s="40">
        <v>3785</v>
      </c>
      <c r="J193" s="40">
        <v>593</v>
      </c>
      <c r="K193" s="41">
        <v>4058</v>
      </c>
      <c r="M193" s="29" t="s">
        <v>109</v>
      </c>
      <c r="N193" s="34" t="s">
        <v>83</v>
      </c>
      <c r="O193" s="66">
        <f t="shared" si="157"/>
        <v>4.8310000000000004</v>
      </c>
      <c r="P193" s="66">
        <f t="shared" si="158"/>
        <v>8.0169999999999995</v>
      </c>
      <c r="Q193" s="66">
        <f t="shared" si="159"/>
        <v>8.3160000000000007</v>
      </c>
      <c r="R193" s="66">
        <f t="shared" si="160"/>
        <v>6.18</v>
      </c>
      <c r="S193" s="66">
        <f t="shared" si="161"/>
        <v>9.5850000000000009</v>
      </c>
      <c r="T193" s="66">
        <f t="shared" si="162"/>
        <v>-6.702</v>
      </c>
      <c r="U193" s="66">
        <f t="shared" si="163"/>
        <v>-12.587</v>
      </c>
      <c r="V193" s="66">
        <f t="shared" si="164"/>
        <v>-15.766999999999999</v>
      </c>
      <c r="W193" s="67">
        <f t="shared" si="165"/>
        <v>1.248</v>
      </c>
      <c r="Y193" s="29" t="s">
        <v>109</v>
      </c>
      <c r="Z193" s="34" t="s">
        <v>83</v>
      </c>
      <c r="AA193" s="66">
        <f t="shared" si="190"/>
        <v>100</v>
      </c>
      <c r="AB193" s="66">
        <f t="shared" si="166"/>
        <v>75.8</v>
      </c>
      <c r="AC193" s="66">
        <f t="shared" si="167"/>
        <v>65.3</v>
      </c>
      <c r="AD193" s="66">
        <f t="shared" si="168"/>
        <v>10.4</v>
      </c>
      <c r="AE193" s="66">
        <f t="shared" si="169"/>
        <v>4.5999999999999996</v>
      </c>
      <c r="AF193" s="66">
        <f t="shared" si="170"/>
        <v>19.7</v>
      </c>
      <c r="AG193" s="66">
        <f t="shared" si="171"/>
        <v>8.8000000000000007</v>
      </c>
      <c r="AH193" s="66">
        <f t="shared" si="172"/>
        <v>1.4</v>
      </c>
      <c r="AI193" s="67">
        <f t="shared" si="173"/>
        <v>9.5</v>
      </c>
      <c r="AK193" s="29" t="s">
        <v>109</v>
      </c>
      <c r="AL193" s="34" t="s">
        <v>83</v>
      </c>
      <c r="AM193" s="66">
        <f t="shared" si="191"/>
        <v>1.4</v>
      </c>
      <c r="AN193" s="66">
        <f t="shared" si="192"/>
        <v>1.6</v>
      </c>
      <c r="AO193" s="66">
        <f t="shared" si="193"/>
        <v>1.6</v>
      </c>
      <c r="AP193" s="66">
        <f t="shared" si="194"/>
        <v>1.5</v>
      </c>
      <c r="AQ193" s="66">
        <f t="shared" si="195"/>
        <v>0.8</v>
      </c>
      <c r="AR193" s="66">
        <f t="shared" si="196"/>
        <v>1.3</v>
      </c>
      <c r="AS193" s="66">
        <f t="shared" si="197"/>
        <v>1</v>
      </c>
      <c r="AT193" s="66">
        <f t="shared" si="198"/>
        <v>4</v>
      </c>
      <c r="AU193" s="67">
        <f t="shared" si="199"/>
        <v>1.5</v>
      </c>
      <c r="AW193" s="29" t="s">
        <v>109</v>
      </c>
      <c r="AX193" s="34" t="s">
        <v>83</v>
      </c>
      <c r="AY193" s="66">
        <f t="shared" si="200"/>
        <v>4.8310000000000004</v>
      </c>
      <c r="AZ193" s="66">
        <f t="shared" si="174"/>
        <v>5.8940000000000001</v>
      </c>
      <c r="BA193" s="66">
        <f t="shared" si="175"/>
        <v>5.2590000000000003</v>
      </c>
      <c r="BB193" s="66">
        <f t="shared" si="176"/>
        <v>0.63600000000000001</v>
      </c>
      <c r="BC193" s="66">
        <f t="shared" si="177"/>
        <v>0.41799999999999998</v>
      </c>
      <c r="BD193" s="66">
        <f t="shared" si="178"/>
        <v>-1.482</v>
      </c>
      <c r="BE193" s="66">
        <f t="shared" si="179"/>
        <v>-1.333</v>
      </c>
      <c r="BF193" s="66">
        <f t="shared" si="180"/>
        <v>-0.27100000000000002</v>
      </c>
      <c r="BG193" s="67">
        <f t="shared" si="181"/>
        <v>0.122</v>
      </c>
      <c r="BI193" s="29" t="s">
        <v>109</v>
      </c>
      <c r="BJ193" s="34" t="s">
        <v>83</v>
      </c>
      <c r="BK193" s="66">
        <f t="shared" si="201"/>
        <v>6.6000000000000003E-2</v>
      </c>
      <c r="BL193" s="66">
        <f t="shared" si="202"/>
        <v>0.11899999999999999</v>
      </c>
      <c r="BM193" s="66">
        <f t="shared" si="203"/>
        <v>0.124</v>
      </c>
      <c r="BN193" s="66">
        <f t="shared" si="204"/>
        <v>0.09</v>
      </c>
      <c r="BO193" s="66">
        <f t="shared" si="205"/>
        <v>7.4999999999999997E-2</v>
      </c>
      <c r="BP193" s="66">
        <f t="shared" si="206"/>
        <v>-8.3000000000000004E-2</v>
      </c>
      <c r="BQ193" s="66">
        <f t="shared" si="207"/>
        <v>-0.128</v>
      </c>
      <c r="BR193" s="66">
        <f t="shared" si="208"/>
        <v>-0.81200000000000006</v>
      </c>
      <c r="BS193" s="67">
        <f t="shared" si="209"/>
        <v>1.7000000000000001E-2</v>
      </c>
      <c r="BU193" s="29" t="s">
        <v>109</v>
      </c>
      <c r="BV193" s="34" t="s">
        <v>83</v>
      </c>
      <c r="BW193" s="48">
        <f t="shared" si="210"/>
        <v>40886</v>
      </c>
      <c r="BX193" s="48">
        <f t="shared" si="182"/>
        <v>30060</v>
      </c>
      <c r="BY193" s="48">
        <f t="shared" si="183"/>
        <v>25853</v>
      </c>
      <c r="BZ193" s="48">
        <f t="shared" si="184"/>
        <v>4207</v>
      </c>
      <c r="CA193" s="48">
        <f t="shared" si="185"/>
        <v>1784</v>
      </c>
      <c r="CB193" s="48">
        <f t="shared" si="186"/>
        <v>9042</v>
      </c>
      <c r="CC193" s="48">
        <f t="shared" si="187"/>
        <v>4330</v>
      </c>
      <c r="CD193" s="48">
        <f t="shared" si="188"/>
        <v>704</v>
      </c>
      <c r="CE193" s="49">
        <f t="shared" si="189"/>
        <v>4008</v>
      </c>
    </row>
    <row r="194" spans="1:83" ht="16.5" customHeight="1">
      <c r="A194" s="29" t="s">
        <v>110</v>
      </c>
      <c r="B194" s="34" t="s">
        <v>84</v>
      </c>
      <c r="C194" s="40">
        <v>71286</v>
      </c>
      <c r="D194" s="40">
        <v>56682</v>
      </c>
      <c r="E194" s="40">
        <v>48837</v>
      </c>
      <c r="F194" s="40">
        <v>7845</v>
      </c>
      <c r="G194" s="40">
        <v>3598</v>
      </c>
      <c r="H194" s="40">
        <v>11006</v>
      </c>
      <c r="I194" s="40">
        <v>8056</v>
      </c>
      <c r="J194" s="40">
        <v>-3100</v>
      </c>
      <c r="K194" s="41">
        <v>6050</v>
      </c>
      <c r="M194" s="29" t="s">
        <v>110</v>
      </c>
      <c r="N194" s="34" t="s">
        <v>84</v>
      </c>
      <c r="O194" s="66">
        <f t="shared" si="157"/>
        <v>-0.127</v>
      </c>
      <c r="P194" s="66">
        <f t="shared" si="158"/>
        <v>3.4780000000000002</v>
      </c>
      <c r="Q194" s="66">
        <f t="shared" si="159"/>
        <v>3.798</v>
      </c>
      <c r="R194" s="66">
        <f t="shared" si="160"/>
        <v>1.5269999999999999</v>
      </c>
      <c r="S194" s="66">
        <f t="shared" si="161"/>
        <v>5.6369999999999996</v>
      </c>
      <c r="T194" s="66">
        <f t="shared" si="162"/>
        <v>-16.582999999999998</v>
      </c>
      <c r="U194" s="66">
        <f t="shared" si="163"/>
        <v>-15.173</v>
      </c>
      <c r="V194" s="66">
        <f t="shared" si="164"/>
        <v>-7.6760000000000002</v>
      </c>
      <c r="W194" s="67">
        <f t="shared" si="165"/>
        <v>-7.9989999999999997</v>
      </c>
      <c r="Y194" s="29" t="s">
        <v>110</v>
      </c>
      <c r="Z194" s="34" t="s">
        <v>84</v>
      </c>
      <c r="AA194" s="66">
        <f t="shared" si="190"/>
        <v>100</v>
      </c>
      <c r="AB194" s="66">
        <f t="shared" si="166"/>
        <v>79.5</v>
      </c>
      <c r="AC194" s="66">
        <f t="shared" si="167"/>
        <v>68.5</v>
      </c>
      <c r="AD194" s="66">
        <f t="shared" si="168"/>
        <v>11</v>
      </c>
      <c r="AE194" s="66">
        <f t="shared" si="169"/>
        <v>5</v>
      </c>
      <c r="AF194" s="66">
        <f t="shared" si="170"/>
        <v>15.4</v>
      </c>
      <c r="AG194" s="66">
        <f t="shared" si="171"/>
        <v>11.3</v>
      </c>
      <c r="AH194" s="66">
        <f t="shared" si="172"/>
        <v>-4.3</v>
      </c>
      <c r="AI194" s="67">
        <f t="shared" si="173"/>
        <v>8.5</v>
      </c>
      <c r="AK194" s="29" t="s">
        <v>110</v>
      </c>
      <c r="AL194" s="34" t="s">
        <v>84</v>
      </c>
      <c r="AM194" s="66">
        <f t="shared" si="191"/>
        <v>2.4</v>
      </c>
      <c r="AN194" s="66">
        <f t="shared" si="192"/>
        <v>2.7</v>
      </c>
      <c r="AO194" s="66">
        <f t="shared" si="193"/>
        <v>2.7</v>
      </c>
      <c r="AP194" s="66">
        <f t="shared" si="194"/>
        <v>2.7</v>
      </c>
      <c r="AQ194" s="66">
        <f t="shared" si="195"/>
        <v>1.5</v>
      </c>
      <c r="AR194" s="66">
        <f t="shared" si="196"/>
        <v>1.7</v>
      </c>
      <c r="AS194" s="66">
        <f t="shared" si="197"/>
        <v>2.2000000000000002</v>
      </c>
      <c r="AT194" s="66">
        <f t="shared" si="198"/>
        <v>-21</v>
      </c>
      <c r="AU194" s="67">
        <f t="shared" si="199"/>
        <v>2.2000000000000002</v>
      </c>
      <c r="AW194" s="29" t="s">
        <v>110</v>
      </c>
      <c r="AX194" s="34" t="s">
        <v>84</v>
      </c>
      <c r="AY194" s="66">
        <f t="shared" si="200"/>
        <v>-0.127</v>
      </c>
      <c r="AZ194" s="66">
        <f t="shared" si="174"/>
        <v>2.669</v>
      </c>
      <c r="BA194" s="66">
        <f t="shared" si="175"/>
        <v>2.504</v>
      </c>
      <c r="BB194" s="66">
        <f t="shared" si="176"/>
        <v>0.16500000000000001</v>
      </c>
      <c r="BC194" s="66">
        <f t="shared" si="177"/>
        <v>0.26900000000000002</v>
      </c>
      <c r="BD194" s="66">
        <f t="shared" si="178"/>
        <v>-3.0649999999999999</v>
      </c>
      <c r="BE194" s="66">
        <f t="shared" si="179"/>
        <v>-2.0190000000000001</v>
      </c>
      <c r="BF194" s="66">
        <f t="shared" si="180"/>
        <v>-0.31</v>
      </c>
      <c r="BG194" s="67">
        <f t="shared" si="181"/>
        <v>-0.73699999999999999</v>
      </c>
      <c r="BI194" s="29" t="s">
        <v>110</v>
      </c>
      <c r="BJ194" s="34" t="s">
        <v>84</v>
      </c>
      <c r="BK194" s="66">
        <f t="shared" si="201"/>
        <v>-3.0000000000000001E-3</v>
      </c>
      <c r="BL194" s="66">
        <f t="shared" si="202"/>
        <v>9.4E-2</v>
      </c>
      <c r="BM194" s="66">
        <f t="shared" si="203"/>
        <v>0.10299999999999999</v>
      </c>
      <c r="BN194" s="66">
        <f t="shared" si="204"/>
        <v>4.1000000000000002E-2</v>
      </c>
      <c r="BO194" s="66">
        <f t="shared" si="205"/>
        <v>8.5000000000000006E-2</v>
      </c>
      <c r="BP194" s="66">
        <f t="shared" si="206"/>
        <v>-0.29799999999999999</v>
      </c>
      <c r="BQ194" s="66">
        <f t="shared" si="207"/>
        <v>-0.33900000000000002</v>
      </c>
      <c r="BR194" s="66">
        <f t="shared" si="208"/>
        <v>-1.617</v>
      </c>
      <c r="BS194" s="67">
        <f t="shared" si="209"/>
        <v>-0.17799999999999999</v>
      </c>
      <c r="BU194" s="29" t="s">
        <v>110</v>
      </c>
      <c r="BV194" s="34" t="s">
        <v>84</v>
      </c>
      <c r="BW194" s="48">
        <f t="shared" si="210"/>
        <v>71377</v>
      </c>
      <c r="BX194" s="48">
        <f t="shared" si="182"/>
        <v>54777</v>
      </c>
      <c r="BY194" s="48">
        <f t="shared" si="183"/>
        <v>47050</v>
      </c>
      <c r="BZ194" s="48">
        <f t="shared" si="184"/>
        <v>7727</v>
      </c>
      <c r="CA194" s="48">
        <f t="shared" si="185"/>
        <v>3406</v>
      </c>
      <c r="CB194" s="48">
        <f t="shared" si="186"/>
        <v>13194</v>
      </c>
      <c r="CC194" s="48">
        <f t="shared" si="187"/>
        <v>9497</v>
      </c>
      <c r="CD194" s="48">
        <f t="shared" si="188"/>
        <v>-2879</v>
      </c>
      <c r="CE194" s="49">
        <f t="shared" si="189"/>
        <v>6576</v>
      </c>
    </row>
    <row r="195" spans="1:83" ht="16.5" customHeight="1">
      <c r="A195" s="31" t="s">
        <v>111</v>
      </c>
      <c r="B195" s="33" t="s">
        <v>85</v>
      </c>
      <c r="C195" s="42">
        <v>36887</v>
      </c>
      <c r="D195" s="42">
        <v>28235</v>
      </c>
      <c r="E195" s="42">
        <v>24291</v>
      </c>
      <c r="F195" s="42">
        <v>3944</v>
      </c>
      <c r="G195" s="42">
        <v>1743</v>
      </c>
      <c r="H195" s="42">
        <v>6909</v>
      </c>
      <c r="I195" s="42">
        <v>3356</v>
      </c>
      <c r="J195" s="42">
        <v>34</v>
      </c>
      <c r="K195" s="43">
        <v>3519</v>
      </c>
      <c r="M195" s="31" t="s">
        <v>111</v>
      </c>
      <c r="N195" s="33" t="s">
        <v>85</v>
      </c>
      <c r="O195" s="68">
        <f t="shared" si="157"/>
        <v>3.36</v>
      </c>
      <c r="P195" s="68">
        <f t="shared" si="158"/>
        <v>7.28</v>
      </c>
      <c r="Q195" s="68">
        <f t="shared" si="159"/>
        <v>7.6390000000000002</v>
      </c>
      <c r="R195" s="68">
        <f t="shared" si="160"/>
        <v>5.117</v>
      </c>
      <c r="S195" s="68">
        <f t="shared" si="161"/>
        <v>9.4849999999999994</v>
      </c>
      <c r="T195" s="68">
        <f t="shared" si="162"/>
        <v>-11.161</v>
      </c>
      <c r="U195" s="68">
        <f t="shared" si="163"/>
        <v>-16.266999999999999</v>
      </c>
      <c r="V195" s="68">
        <f t="shared" si="164"/>
        <v>-2.8570000000000002</v>
      </c>
      <c r="W195" s="69">
        <f t="shared" si="165"/>
        <v>-5.758</v>
      </c>
      <c r="Y195" s="31" t="s">
        <v>111</v>
      </c>
      <c r="Z195" s="33" t="s">
        <v>85</v>
      </c>
      <c r="AA195" s="68">
        <f t="shared" si="190"/>
        <v>100</v>
      </c>
      <c r="AB195" s="68">
        <f t="shared" si="166"/>
        <v>76.5</v>
      </c>
      <c r="AC195" s="68">
        <f t="shared" si="167"/>
        <v>65.900000000000006</v>
      </c>
      <c r="AD195" s="68">
        <f t="shared" si="168"/>
        <v>10.7</v>
      </c>
      <c r="AE195" s="68">
        <f t="shared" si="169"/>
        <v>4.7</v>
      </c>
      <c r="AF195" s="68">
        <f t="shared" si="170"/>
        <v>18.7</v>
      </c>
      <c r="AG195" s="68">
        <f t="shared" si="171"/>
        <v>9.1</v>
      </c>
      <c r="AH195" s="68">
        <f t="shared" si="172"/>
        <v>0.1</v>
      </c>
      <c r="AI195" s="69">
        <f t="shared" si="173"/>
        <v>9.5</v>
      </c>
      <c r="AK195" s="31" t="s">
        <v>111</v>
      </c>
      <c r="AL195" s="33" t="s">
        <v>85</v>
      </c>
      <c r="AM195" s="68">
        <f t="shared" si="191"/>
        <v>1.2</v>
      </c>
      <c r="AN195" s="68">
        <f t="shared" si="192"/>
        <v>1.3</v>
      </c>
      <c r="AO195" s="68">
        <f t="shared" si="193"/>
        <v>1.4</v>
      </c>
      <c r="AP195" s="68">
        <f t="shared" si="194"/>
        <v>1.3</v>
      </c>
      <c r="AQ195" s="68">
        <f t="shared" si="195"/>
        <v>0.7</v>
      </c>
      <c r="AR195" s="68">
        <f t="shared" si="196"/>
        <v>1.1000000000000001</v>
      </c>
      <c r="AS195" s="68">
        <f t="shared" si="197"/>
        <v>0.9</v>
      </c>
      <c r="AT195" s="68">
        <f t="shared" si="198"/>
        <v>0.2</v>
      </c>
      <c r="AU195" s="69">
        <f t="shared" si="199"/>
        <v>1.3</v>
      </c>
      <c r="AW195" s="31" t="s">
        <v>111</v>
      </c>
      <c r="AX195" s="33" t="s">
        <v>85</v>
      </c>
      <c r="AY195" s="68">
        <f t="shared" si="200"/>
        <v>3.36</v>
      </c>
      <c r="AZ195" s="68">
        <f t="shared" si="174"/>
        <v>5.3689999999999998</v>
      </c>
      <c r="BA195" s="68">
        <f t="shared" si="175"/>
        <v>4.8310000000000004</v>
      </c>
      <c r="BB195" s="68">
        <f t="shared" si="176"/>
        <v>0.53800000000000003</v>
      </c>
      <c r="BC195" s="68">
        <f t="shared" si="177"/>
        <v>0.42299999999999999</v>
      </c>
      <c r="BD195" s="68">
        <f t="shared" si="178"/>
        <v>-2.4319999999999999</v>
      </c>
      <c r="BE195" s="68">
        <f t="shared" si="179"/>
        <v>-1.827</v>
      </c>
      <c r="BF195" s="68">
        <f t="shared" si="180"/>
        <v>-3.0000000000000001E-3</v>
      </c>
      <c r="BG195" s="69">
        <f t="shared" si="181"/>
        <v>-0.60199999999999998</v>
      </c>
      <c r="BI195" s="31" t="s">
        <v>111</v>
      </c>
      <c r="BJ195" s="33" t="s">
        <v>85</v>
      </c>
      <c r="BK195" s="68">
        <f t="shared" si="201"/>
        <v>0.04</v>
      </c>
      <c r="BL195" s="68">
        <f t="shared" si="202"/>
        <v>9.5000000000000001E-2</v>
      </c>
      <c r="BM195" s="68">
        <f t="shared" si="203"/>
        <v>0.1</v>
      </c>
      <c r="BN195" s="68">
        <f t="shared" si="204"/>
        <v>6.6000000000000003E-2</v>
      </c>
      <c r="BO195" s="68">
        <f t="shared" si="205"/>
        <v>6.6000000000000003E-2</v>
      </c>
      <c r="BP195" s="68">
        <f t="shared" si="206"/>
        <v>-0.11799999999999999</v>
      </c>
      <c r="BQ195" s="68">
        <f t="shared" si="207"/>
        <v>-0.153</v>
      </c>
      <c r="BR195" s="68">
        <f t="shared" si="208"/>
        <v>-7.0000000000000001E-3</v>
      </c>
      <c r="BS195" s="69">
        <f t="shared" si="209"/>
        <v>-7.2999999999999995E-2</v>
      </c>
      <c r="BU195" s="31" t="s">
        <v>111</v>
      </c>
      <c r="BV195" s="33" t="s">
        <v>85</v>
      </c>
      <c r="BW195" s="50">
        <f t="shared" si="210"/>
        <v>35688</v>
      </c>
      <c r="BX195" s="50">
        <f t="shared" si="182"/>
        <v>26319</v>
      </c>
      <c r="BY195" s="50">
        <f t="shared" si="183"/>
        <v>22567</v>
      </c>
      <c r="BZ195" s="50">
        <f t="shared" si="184"/>
        <v>3752</v>
      </c>
      <c r="CA195" s="50">
        <f t="shared" si="185"/>
        <v>1592</v>
      </c>
      <c r="CB195" s="50">
        <f t="shared" si="186"/>
        <v>7777</v>
      </c>
      <c r="CC195" s="50">
        <f t="shared" si="187"/>
        <v>4008</v>
      </c>
      <c r="CD195" s="50">
        <f t="shared" si="188"/>
        <v>35</v>
      </c>
      <c r="CE195" s="51">
        <f t="shared" si="189"/>
        <v>3734</v>
      </c>
    </row>
    <row r="196" spans="1:83" ht="16.5" customHeight="1">
      <c r="A196" s="29" t="s">
        <v>112</v>
      </c>
      <c r="B196" s="34" t="s">
        <v>86</v>
      </c>
      <c r="C196" s="40">
        <v>81418</v>
      </c>
      <c r="D196" s="40">
        <v>61366</v>
      </c>
      <c r="E196" s="40">
        <v>52785</v>
      </c>
      <c r="F196" s="40">
        <v>8581</v>
      </c>
      <c r="G196" s="40">
        <v>3664</v>
      </c>
      <c r="H196" s="40">
        <v>16388</v>
      </c>
      <c r="I196" s="40">
        <v>8065</v>
      </c>
      <c r="J196" s="40">
        <v>1940</v>
      </c>
      <c r="K196" s="41">
        <v>6383</v>
      </c>
      <c r="M196" s="29" t="s">
        <v>112</v>
      </c>
      <c r="N196" s="34" t="s">
        <v>86</v>
      </c>
      <c r="O196" s="66">
        <f t="shared" si="157"/>
        <v>4.1479999999999997</v>
      </c>
      <c r="P196" s="66">
        <f t="shared" si="158"/>
        <v>5.4050000000000002</v>
      </c>
      <c r="Q196" s="66">
        <f t="shared" si="159"/>
        <v>5.76</v>
      </c>
      <c r="R196" s="66">
        <f t="shared" si="160"/>
        <v>3.274</v>
      </c>
      <c r="S196" s="66">
        <f t="shared" si="161"/>
        <v>7.3860000000000001</v>
      </c>
      <c r="T196" s="66">
        <f t="shared" si="162"/>
        <v>-0.94299999999999995</v>
      </c>
      <c r="U196" s="66">
        <f t="shared" si="163"/>
        <v>-17.553000000000001</v>
      </c>
      <c r="V196" s="66">
        <f t="shared" si="164"/>
        <v>199.38300000000001</v>
      </c>
      <c r="W196" s="67">
        <f t="shared" si="165"/>
        <v>4.4000000000000004</v>
      </c>
      <c r="Y196" s="29" t="s">
        <v>112</v>
      </c>
      <c r="Z196" s="34" t="s">
        <v>86</v>
      </c>
      <c r="AA196" s="66">
        <f t="shared" si="190"/>
        <v>100</v>
      </c>
      <c r="AB196" s="66">
        <f t="shared" si="166"/>
        <v>75.400000000000006</v>
      </c>
      <c r="AC196" s="66">
        <f t="shared" si="167"/>
        <v>64.8</v>
      </c>
      <c r="AD196" s="66">
        <f t="shared" si="168"/>
        <v>10.5</v>
      </c>
      <c r="AE196" s="66">
        <f t="shared" si="169"/>
        <v>4.5</v>
      </c>
      <c r="AF196" s="66">
        <f t="shared" si="170"/>
        <v>20.100000000000001</v>
      </c>
      <c r="AG196" s="66">
        <f t="shared" si="171"/>
        <v>9.9</v>
      </c>
      <c r="AH196" s="66">
        <f t="shared" si="172"/>
        <v>2.4</v>
      </c>
      <c r="AI196" s="67">
        <f t="shared" si="173"/>
        <v>7.8</v>
      </c>
      <c r="AK196" s="29" t="s">
        <v>112</v>
      </c>
      <c r="AL196" s="34" t="s">
        <v>86</v>
      </c>
      <c r="AM196" s="66">
        <f t="shared" si="191"/>
        <v>2.7</v>
      </c>
      <c r="AN196" s="66">
        <f t="shared" si="192"/>
        <v>2.9</v>
      </c>
      <c r="AO196" s="66">
        <f t="shared" si="193"/>
        <v>2.9</v>
      </c>
      <c r="AP196" s="66">
        <f t="shared" si="194"/>
        <v>2.9</v>
      </c>
      <c r="AQ196" s="66">
        <f t="shared" si="195"/>
        <v>1.5</v>
      </c>
      <c r="AR196" s="66">
        <f t="shared" si="196"/>
        <v>2.5</v>
      </c>
      <c r="AS196" s="66">
        <f t="shared" si="197"/>
        <v>2.2000000000000002</v>
      </c>
      <c r="AT196" s="66">
        <f t="shared" si="198"/>
        <v>13.2</v>
      </c>
      <c r="AU196" s="67">
        <f t="shared" si="199"/>
        <v>2.2999999999999998</v>
      </c>
      <c r="AW196" s="29" t="s">
        <v>112</v>
      </c>
      <c r="AX196" s="34" t="s">
        <v>86</v>
      </c>
      <c r="AY196" s="66">
        <f t="shared" si="200"/>
        <v>4.1479999999999997</v>
      </c>
      <c r="AZ196" s="66">
        <f t="shared" si="174"/>
        <v>4.0259999999999998</v>
      </c>
      <c r="BA196" s="66">
        <f t="shared" si="175"/>
        <v>3.6779999999999999</v>
      </c>
      <c r="BB196" s="66">
        <f t="shared" si="176"/>
        <v>0.34799999999999998</v>
      </c>
      <c r="BC196" s="66">
        <f t="shared" si="177"/>
        <v>0.32200000000000001</v>
      </c>
      <c r="BD196" s="66">
        <f t="shared" si="178"/>
        <v>-0.2</v>
      </c>
      <c r="BE196" s="66">
        <f t="shared" si="179"/>
        <v>-2.1960000000000002</v>
      </c>
      <c r="BF196" s="66">
        <f t="shared" si="180"/>
        <v>1.653</v>
      </c>
      <c r="BG196" s="67">
        <f t="shared" si="181"/>
        <v>0.34399999999999997</v>
      </c>
      <c r="BI196" s="29" t="s">
        <v>112</v>
      </c>
      <c r="BJ196" s="34" t="s">
        <v>86</v>
      </c>
      <c r="BK196" s="66">
        <f t="shared" si="201"/>
        <v>0.109</v>
      </c>
      <c r="BL196" s="66">
        <f t="shared" si="202"/>
        <v>0.156</v>
      </c>
      <c r="BM196" s="66">
        <f t="shared" si="203"/>
        <v>0.16600000000000001</v>
      </c>
      <c r="BN196" s="66">
        <f t="shared" si="204"/>
        <v>9.4E-2</v>
      </c>
      <c r="BO196" s="66">
        <f t="shared" si="205"/>
        <v>0.111</v>
      </c>
      <c r="BP196" s="66">
        <f t="shared" si="206"/>
        <v>-2.1000000000000001E-2</v>
      </c>
      <c r="BQ196" s="66">
        <f t="shared" si="207"/>
        <v>-0.40400000000000003</v>
      </c>
      <c r="BR196" s="66">
        <f t="shared" si="208"/>
        <v>9.4529999999999994</v>
      </c>
      <c r="BS196" s="67">
        <f t="shared" si="209"/>
        <v>9.0999999999999998E-2</v>
      </c>
      <c r="BU196" s="29" t="s">
        <v>112</v>
      </c>
      <c r="BV196" s="34" t="s">
        <v>86</v>
      </c>
      <c r="BW196" s="48">
        <f t="shared" si="210"/>
        <v>78175</v>
      </c>
      <c r="BX196" s="48">
        <f t="shared" si="182"/>
        <v>58219</v>
      </c>
      <c r="BY196" s="48">
        <f t="shared" si="183"/>
        <v>49910</v>
      </c>
      <c r="BZ196" s="48">
        <f t="shared" si="184"/>
        <v>8309</v>
      </c>
      <c r="CA196" s="48">
        <f t="shared" si="185"/>
        <v>3412</v>
      </c>
      <c r="CB196" s="48">
        <f t="shared" si="186"/>
        <v>16544</v>
      </c>
      <c r="CC196" s="48">
        <f t="shared" si="187"/>
        <v>9782</v>
      </c>
      <c r="CD196" s="48">
        <f t="shared" si="188"/>
        <v>648</v>
      </c>
      <c r="CE196" s="49">
        <f t="shared" si="189"/>
        <v>6114</v>
      </c>
    </row>
    <row r="197" spans="1:83" ht="16.5" customHeight="1">
      <c r="A197" s="29" t="s">
        <v>113</v>
      </c>
      <c r="B197" s="34" t="s">
        <v>87</v>
      </c>
      <c r="C197" s="40">
        <v>2031</v>
      </c>
      <c r="D197" s="40">
        <v>1537</v>
      </c>
      <c r="E197" s="40">
        <v>1297</v>
      </c>
      <c r="F197" s="40">
        <v>240</v>
      </c>
      <c r="G197" s="40">
        <v>112</v>
      </c>
      <c r="H197" s="40">
        <v>382</v>
      </c>
      <c r="I197" s="40">
        <v>185</v>
      </c>
      <c r="J197" s="40">
        <v>52</v>
      </c>
      <c r="K197" s="41">
        <v>145</v>
      </c>
      <c r="M197" s="29" t="s">
        <v>113</v>
      </c>
      <c r="N197" s="34" t="s">
        <v>87</v>
      </c>
      <c r="O197" s="66">
        <f t="shared" si="157"/>
        <v>-0.441</v>
      </c>
      <c r="P197" s="66">
        <f t="shared" si="158"/>
        <v>0.45800000000000002</v>
      </c>
      <c r="Q197" s="66">
        <f t="shared" si="159"/>
        <v>0.93400000000000005</v>
      </c>
      <c r="R197" s="66">
        <f t="shared" si="160"/>
        <v>-2.0409999999999999</v>
      </c>
      <c r="S197" s="66">
        <f t="shared" si="161"/>
        <v>3.7040000000000002</v>
      </c>
      <c r="T197" s="66">
        <f t="shared" si="162"/>
        <v>-4.9749999999999996</v>
      </c>
      <c r="U197" s="66">
        <f t="shared" si="163"/>
        <v>-16.29</v>
      </c>
      <c r="V197" s="66">
        <f t="shared" si="164"/>
        <v>48.570999999999998</v>
      </c>
      <c r="W197" s="67">
        <f t="shared" si="165"/>
        <v>-0.68500000000000005</v>
      </c>
      <c r="Y197" s="29" t="s">
        <v>113</v>
      </c>
      <c r="Z197" s="34" t="s">
        <v>87</v>
      </c>
      <c r="AA197" s="66">
        <f t="shared" si="190"/>
        <v>100</v>
      </c>
      <c r="AB197" s="66">
        <f t="shared" si="166"/>
        <v>75.7</v>
      </c>
      <c r="AC197" s="66">
        <f t="shared" si="167"/>
        <v>63.9</v>
      </c>
      <c r="AD197" s="66">
        <f t="shared" si="168"/>
        <v>11.8</v>
      </c>
      <c r="AE197" s="66">
        <f t="shared" si="169"/>
        <v>5.5</v>
      </c>
      <c r="AF197" s="66">
        <f t="shared" si="170"/>
        <v>18.8</v>
      </c>
      <c r="AG197" s="66">
        <f t="shared" si="171"/>
        <v>9.1</v>
      </c>
      <c r="AH197" s="66">
        <f t="shared" si="172"/>
        <v>2.6</v>
      </c>
      <c r="AI197" s="67">
        <f t="shared" si="173"/>
        <v>7.1</v>
      </c>
      <c r="AK197" s="29" t="s">
        <v>113</v>
      </c>
      <c r="AL197" s="34" t="s">
        <v>87</v>
      </c>
      <c r="AM197" s="66">
        <f t="shared" si="191"/>
        <v>0.1</v>
      </c>
      <c r="AN197" s="66">
        <f t="shared" si="192"/>
        <v>0.1</v>
      </c>
      <c r="AO197" s="66">
        <f t="shared" si="193"/>
        <v>0.1</v>
      </c>
      <c r="AP197" s="66">
        <f t="shared" si="194"/>
        <v>0.1</v>
      </c>
      <c r="AQ197" s="66">
        <f t="shared" si="195"/>
        <v>0</v>
      </c>
      <c r="AR197" s="66">
        <f t="shared" si="196"/>
        <v>0.1</v>
      </c>
      <c r="AS197" s="66">
        <f t="shared" si="197"/>
        <v>0.1</v>
      </c>
      <c r="AT197" s="66">
        <f t="shared" si="198"/>
        <v>0.4</v>
      </c>
      <c r="AU197" s="67">
        <f t="shared" si="199"/>
        <v>0.1</v>
      </c>
      <c r="AW197" s="29" t="s">
        <v>113</v>
      </c>
      <c r="AX197" s="34" t="s">
        <v>87</v>
      </c>
      <c r="AY197" s="66">
        <f t="shared" si="200"/>
        <v>-0.441</v>
      </c>
      <c r="AZ197" s="66">
        <f t="shared" si="174"/>
        <v>0.34300000000000003</v>
      </c>
      <c r="BA197" s="66">
        <f t="shared" si="175"/>
        <v>0.58799999999999997</v>
      </c>
      <c r="BB197" s="66">
        <f t="shared" si="176"/>
        <v>-0.245</v>
      </c>
      <c r="BC197" s="66">
        <f t="shared" si="177"/>
        <v>0.19600000000000001</v>
      </c>
      <c r="BD197" s="66">
        <f t="shared" si="178"/>
        <v>-0.98</v>
      </c>
      <c r="BE197" s="66">
        <f t="shared" si="179"/>
        <v>-1.7649999999999999</v>
      </c>
      <c r="BF197" s="66">
        <f t="shared" si="180"/>
        <v>0.83299999999999996</v>
      </c>
      <c r="BG197" s="67">
        <f t="shared" si="181"/>
        <v>-4.9000000000000002E-2</v>
      </c>
      <c r="BI197" s="29" t="s">
        <v>113</v>
      </c>
      <c r="BJ197" s="34" t="s">
        <v>87</v>
      </c>
      <c r="BK197" s="66">
        <f t="shared" si="201"/>
        <v>0</v>
      </c>
      <c r="BL197" s="66">
        <f t="shared" si="202"/>
        <v>0</v>
      </c>
      <c r="BM197" s="66">
        <f t="shared" si="203"/>
        <v>1E-3</v>
      </c>
      <c r="BN197" s="66">
        <f t="shared" si="204"/>
        <v>-2E-3</v>
      </c>
      <c r="BO197" s="66">
        <f t="shared" si="205"/>
        <v>2E-3</v>
      </c>
      <c r="BP197" s="66">
        <f t="shared" si="206"/>
        <v>-3.0000000000000001E-3</v>
      </c>
      <c r="BQ197" s="66">
        <f t="shared" si="207"/>
        <v>-8.0000000000000002E-3</v>
      </c>
      <c r="BR197" s="66">
        <f t="shared" si="208"/>
        <v>0.124</v>
      </c>
      <c r="BS197" s="67">
        <f t="shared" si="209"/>
        <v>0</v>
      </c>
      <c r="BU197" s="29" t="s">
        <v>113</v>
      </c>
      <c r="BV197" s="34" t="s">
        <v>87</v>
      </c>
      <c r="BW197" s="48">
        <f t="shared" si="210"/>
        <v>2040</v>
      </c>
      <c r="BX197" s="48">
        <f t="shared" si="182"/>
        <v>1530</v>
      </c>
      <c r="BY197" s="48">
        <f t="shared" si="183"/>
        <v>1285</v>
      </c>
      <c r="BZ197" s="48">
        <f t="shared" si="184"/>
        <v>245</v>
      </c>
      <c r="CA197" s="48">
        <f t="shared" si="185"/>
        <v>108</v>
      </c>
      <c r="CB197" s="48">
        <f t="shared" si="186"/>
        <v>402</v>
      </c>
      <c r="CC197" s="48">
        <f t="shared" si="187"/>
        <v>221</v>
      </c>
      <c r="CD197" s="48">
        <f t="shared" si="188"/>
        <v>35</v>
      </c>
      <c r="CE197" s="49">
        <f t="shared" si="189"/>
        <v>146</v>
      </c>
    </row>
    <row r="198" spans="1:83" ht="16.5" customHeight="1">
      <c r="A198" s="29" t="s">
        <v>114</v>
      </c>
      <c r="B198" s="34" t="s">
        <v>88</v>
      </c>
      <c r="C198" s="40">
        <v>2179</v>
      </c>
      <c r="D198" s="40">
        <v>1460</v>
      </c>
      <c r="E198" s="40">
        <v>1237</v>
      </c>
      <c r="F198" s="40">
        <v>223</v>
      </c>
      <c r="G198" s="40">
        <v>106</v>
      </c>
      <c r="H198" s="40">
        <v>613</v>
      </c>
      <c r="I198" s="40">
        <v>153</v>
      </c>
      <c r="J198" s="40">
        <v>88</v>
      </c>
      <c r="K198" s="41">
        <v>372</v>
      </c>
      <c r="M198" s="29" t="s">
        <v>114</v>
      </c>
      <c r="N198" s="34" t="s">
        <v>88</v>
      </c>
      <c r="O198" s="66">
        <f t="shared" si="157"/>
        <v>2.0609999999999999</v>
      </c>
      <c r="P198" s="66">
        <f t="shared" si="158"/>
        <v>1.8129999999999999</v>
      </c>
      <c r="Q198" s="66">
        <f t="shared" si="159"/>
        <v>2.57</v>
      </c>
      <c r="R198" s="66">
        <f t="shared" si="160"/>
        <v>-2.1930000000000001</v>
      </c>
      <c r="S198" s="66">
        <f t="shared" si="161"/>
        <v>8.1630000000000003</v>
      </c>
      <c r="T198" s="66">
        <f t="shared" si="162"/>
        <v>1.6579999999999999</v>
      </c>
      <c r="U198" s="66">
        <f t="shared" si="163"/>
        <v>-16.847999999999999</v>
      </c>
      <c r="V198" s="66">
        <f t="shared" si="164"/>
        <v>29.411999999999999</v>
      </c>
      <c r="W198" s="67">
        <f t="shared" si="165"/>
        <v>5.9829999999999997</v>
      </c>
      <c r="Y198" s="29" t="s">
        <v>114</v>
      </c>
      <c r="Z198" s="34" t="s">
        <v>88</v>
      </c>
      <c r="AA198" s="66">
        <f t="shared" si="190"/>
        <v>100</v>
      </c>
      <c r="AB198" s="66">
        <f t="shared" si="166"/>
        <v>67</v>
      </c>
      <c r="AC198" s="66">
        <f t="shared" si="167"/>
        <v>56.8</v>
      </c>
      <c r="AD198" s="66">
        <f t="shared" si="168"/>
        <v>10.199999999999999</v>
      </c>
      <c r="AE198" s="66">
        <f t="shared" si="169"/>
        <v>4.9000000000000004</v>
      </c>
      <c r="AF198" s="66">
        <f t="shared" si="170"/>
        <v>28.1</v>
      </c>
      <c r="AG198" s="66">
        <f t="shared" si="171"/>
        <v>7</v>
      </c>
      <c r="AH198" s="66">
        <f t="shared" si="172"/>
        <v>4</v>
      </c>
      <c r="AI198" s="67">
        <f t="shared" si="173"/>
        <v>17.100000000000001</v>
      </c>
      <c r="AK198" s="29" t="s">
        <v>114</v>
      </c>
      <c r="AL198" s="34" t="s">
        <v>88</v>
      </c>
      <c r="AM198" s="66">
        <f t="shared" si="191"/>
        <v>0.1</v>
      </c>
      <c r="AN198" s="66">
        <f t="shared" si="192"/>
        <v>0.1</v>
      </c>
      <c r="AO198" s="66">
        <f t="shared" si="193"/>
        <v>0.1</v>
      </c>
      <c r="AP198" s="66">
        <f t="shared" si="194"/>
        <v>0.1</v>
      </c>
      <c r="AQ198" s="66">
        <f t="shared" si="195"/>
        <v>0</v>
      </c>
      <c r="AR198" s="66">
        <f t="shared" si="196"/>
        <v>0.1</v>
      </c>
      <c r="AS198" s="66">
        <f t="shared" si="197"/>
        <v>0</v>
      </c>
      <c r="AT198" s="66">
        <f t="shared" si="198"/>
        <v>0.6</v>
      </c>
      <c r="AU198" s="67">
        <f t="shared" si="199"/>
        <v>0.1</v>
      </c>
      <c r="AW198" s="29" t="s">
        <v>114</v>
      </c>
      <c r="AX198" s="34" t="s">
        <v>88</v>
      </c>
      <c r="AY198" s="66">
        <f t="shared" si="200"/>
        <v>2.0609999999999999</v>
      </c>
      <c r="AZ198" s="66">
        <f t="shared" si="174"/>
        <v>1.218</v>
      </c>
      <c r="BA198" s="66">
        <f t="shared" si="175"/>
        <v>1.452</v>
      </c>
      <c r="BB198" s="66">
        <f t="shared" si="176"/>
        <v>-0.23400000000000001</v>
      </c>
      <c r="BC198" s="66">
        <f t="shared" si="177"/>
        <v>0.375</v>
      </c>
      <c r="BD198" s="66">
        <f t="shared" si="178"/>
        <v>0.46800000000000003</v>
      </c>
      <c r="BE198" s="66">
        <f t="shared" si="179"/>
        <v>-1.452</v>
      </c>
      <c r="BF198" s="66">
        <f t="shared" si="180"/>
        <v>0.93700000000000006</v>
      </c>
      <c r="BG198" s="67">
        <f t="shared" si="181"/>
        <v>0.98399999999999999</v>
      </c>
      <c r="BI198" s="29" t="s">
        <v>114</v>
      </c>
      <c r="BJ198" s="34" t="s">
        <v>88</v>
      </c>
      <c r="BK198" s="66">
        <f t="shared" si="201"/>
        <v>1E-3</v>
      </c>
      <c r="BL198" s="66">
        <f t="shared" si="202"/>
        <v>1E-3</v>
      </c>
      <c r="BM198" s="66">
        <f t="shared" si="203"/>
        <v>2E-3</v>
      </c>
      <c r="BN198" s="66">
        <f t="shared" si="204"/>
        <v>-2E-3</v>
      </c>
      <c r="BO198" s="66">
        <f t="shared" si="205"/>
        <v>4.0000000000000001E-3</v>
      </c>
      <c r="BP198" s="66">
        <f t="shared" si="206"/>
        <v>1E-3</v>
      </c>
      <c r="BQ198" s="66">
        <f t="shared" si="207"/>
        <v>-7.0000000000000001E-3</v>
      </c>
      <c r="BR198" s="66">
        <f t="shared" si="208"/>
        <v>0.14599999999999999</v>
      </c>
      <c r="BS198" s="67">
        <f t="shared" si="209"/>
        <v>7.0000000000000001E-3</v>
      </c>
      <c r="BU198" s="29" t="s">
        <v>114</v>
      </c>
      <c r="BV198" s="34" t="s">
        <v>88</v>
      </c>
      <c r="BW198" s="48">
        <f t="shared" si="210"/>
        <v>2135</v>
      </c>
      <c r="BX198" s="48">
        <f t="shared" si="182"/>
        <v>1434</v>
      </c>
      <c r="BY198" s="48">
        <f t="shared" si="183"/>
        <v>1206</v>
      </c>
      <c r="BZ198" s="48">
        <f t="shared" si="184"/>
        <v>228</v>
      </c>
      <c r="CA198" s="48">
        <f t="shared" si="185"/>
        <v>98</v>
      </c>
      <c r="CB198" s="48">
        <f t="shared" si="186"/>
        <v>603</v>
      </c>
      <c r="CC198" s="48">
        <f t="shared" si="187"/>
        <v>184</v>
      </c>
      <c r="CD198" s="48">
        <f t="shared" si="188"/>
        <v>68</v>
      </c>
      <c r="CE198" s="49">
        <f t="shared" si="189"/>
        <v>351</v>
      </c>
    </row>
    <row r="199" spans="1:83" ht="16.5" customHeight="1">
      <c r="A199" s="29" t="s">
        <v>115</v>
      </c>
      <c r="B199" s="34" t="s">
        <v>89</v>
      </c>
      <c r="C199" s="40">
        <v>1563</v>
      </c>
      <c r="D199" s="40">
        <v>1166</v>
      </c>
      <c r="E199" s="40">
        <v>993</v>
      </c>
      <c r="F199" s="40">
        <v>173</v>
      </c>
      <c r="G199" s="40">
        <v>81</v>
      </c>
      <c r="H199" s="40">
        <v>316</v>
      </c>
      <c r="I199" s="40">
        <v>137</v>
      </c>
      <c r="J199" s="40">
        <v>16</v>
      </c>
      <c r="K199" s="41">
        <v>163</v>
      </c>
      <c r="M199" s="29" t="s">
        <v>115</v>
      </c>
      <c r="N199" s="34" t="s">
        <v>89</v>
      </c>
      <c r="O199" s="66">
        <f t="shared" si="157"/>
        <v>-2.98</v>
      </c>
      <c r="P199" s="66">
        <f t="shared" si="158"/>
        <v>-4.6609999999999996</v>
      </c>
      <c r="Q199" s="66">
        <f t="shared" si="159"/>
        <v>-3.4990000000000001</v>
      </c>
      <c r="R199" s="66">
        <f t="shared" si="160"/>
        <v>-10.824999999999999</v>
      </c>
      <c r="S199" s="66">
        <f t="shared" si="161"/>
        <v>5.1950000000000003</v>
      </c>
      <c r="T199" s="66">
        <f t="shared" si="162"/>
        <v>1.6080000000000001</v>
      </c>
      <c r="U199" s="66">
        <f t="shared" si="163"/>
        <v>-15.432</v>
      </c>
      <c r="V199" s="66">
        <f t="shared" si="164"/>
        <v>206.667</v>
      </c>
      <c r="W199" s="67">
        <f t="shared" si="165"/>
        <v>-0.61</v>
      </c>
      <c r="Y199" s="29" t="s">
        <v>115</v>
      </c>
      <c r="Z199" s="34" t="s">
        <v>89</v>
      </c>
      <c r="AA199" s="66">
        <f t="shared" si="190"/>
        <v>100</v>
      </c>
      <c r="AB199" s="66">
        <f t="shared" si="166"/>
        <v>74.599999999999994</v>
      </c>
      <c r="AC199" s="66">
        <f t="shared" si="167"/>
        <v>63.5</v>
      </c>
      <c r="AD199" s="66">
        <f t="shared" si="168"/>
        <v>11.1</v>
      </c>
      <c r="AE199" s="66">
        <f t="shared" si="169"/>
        <v>5.2</v>
      </c>
      <c r="AF199" s="66">
        <f t="shared" si="170"/>
        <v>20.2</v>
      </c>
      <c r="AG199" s="66">
        <f t="shared" si="171"/>
        <v>8.8000000000000007</v>
      </c>
      <c r="AH199" s="66">
        <f t="shared" si="172"/>
        <v>1</v>
      </c>
      <c r="AI199" s="67">
        <f t="shared" si="173"/>
        <v>10.4</v>
      </c>
      <c r="AK199" s="29" t="s">
        <v>115</v>
      </c>
      <c r="AL199" s="34" t="s">
        <v>89</v>
      </c>
      <c r="AM199" s="66">
        <f t="shared" si="191"/>
        <v>0.1</v>
      </c>
      <c r="AN199" s="66">
        <f t="shared" si="192"/>
        <v>0.1</v>
      </c>
      <c r="AO199" s="66">
        <f t="shared" si="193"/>
        <v>0.1</v>
      </c>
      <c r="AP199" s="66">
        <f t="shared" si="194"/>
        <v>0.1</v>
      </c>
      <c r="AQ199" s="66">
        <f t="shared" si="195"/>
        <v>0</v>
      </c>
      <c r="AR199" s="66">
        <f t="shared" si="196"/>
        <v>0</v>
      </c>
      <c r="AS199" s="66">
        <f t="shared" si="197"/>
        <v>0</v>
      </c>
      <c r="AT199" s="66">
        <f t="shared" si="198"/>
        <v>0.1</v>
      </c>
      <c r="AU199" s="67">
        <f t="shared" si="199"/>
        <v>0.1</v>
      </c>
      <c r="AW199" s="29" t="s">
        <v>115</v>
      </c>
      <c r="AX199" s="34" t="s">
        <v>89</v>
      </c>
      <c r="AY199" s="66">
        <f t="shared" si="200"/>
        <v>-2.98</v>
      </c>
      <c r="AZ199" s="66">
        <f t="shared" si="174"/>
        <v>-3.5379999999999998</v>
      </c>
      <c r="BA199" s="66">
        <f t="shared" si="175"/>
        <v>-2.2349999999999999</v>
      </c>
      <c r="BB199" s="66">
        <f t="shared" si="176"/>
        <v>-1.304</v>
      </c>
      <c r="BC199" s="66">
        <f t="shared" si="177"/>
        <v>0.248</v>
      </c>
      <c r="BD199" s="66">
        <f t="shared" si="178"/>
        <v>0.31</v>
      </c>
      <c r="BE199" s="66">
        <f t="shared" si="179"/>
        <v>-1.552</v>
      </c>
      <c r="BF199" s="66">
        <f t="shared" si="180"/>
        <v>1.9239999999999999</v>
      </c>
      <c r="BG199" s="67">
        <f t="shared" si="181"/>
        <v>-6.2E-2</v>
      </c>
      <c r="BI199" s="29" t="s">
        <v>115</v>
      </c>
      <c r="BJ199" s="34" t="s">
        <v>89</v>
      </c>
      <c r="BK199" s="66">
        <f t="shared" si="201"/>
        <v>-2E-3</v>
      </c>
      <c r="BL199" s="66">
        <f t="shared" si="202"/>
        <v>-3.0000000000000001E-3</v>
      </c>
      <c r="BM199" s="66">
        <f t="shared" si="203"/>
        <v>-2E-3</v>
      </c>
      <c r="BN199" s="66">
        <f t="shared" si="204"/>
        <v>-7.0000000000000001E-3</v>
      </c>
      <c r="BO199" s="66">
        <f t="shared" si="205"/>
        <v>2E-3</v>
      </c>
      <c r="BP199" s="66">
        <f t="shared" si="206"/>
        <v>1E-3</v>
      </c>
      <c r="BQ199" s="66">
        <f t="shared" si="207"/>
        <v>-6.0000000000000001E-3</v>
      </c>
      <c r="BR199" s="66">
        <f t="shared" si="208"/>
        <v>0.22700000000000001</v>
      </c>
      <c r="BS199" s="67">
        <f t="shared" si="209"/>
        <v>0</v>
      </c>
      <c r="BU199" s="29" t="s">
        <v>115</v>
      </c>
      <c r="BV199" s="34" t="s">
        <v>89</v>
      </c>
      <c r="BW199" s="48">
        <f t="shared" si="210"/>
        <v>1611</v>
      </c>
      <c r="BX199" s="48">
        <f t="shared" si="182"/>
        <v>1223</v>
      </c>
      <c r="BY199" s="48">
        <f t="shared" si="183"/>
        <v>1029</v>
      </c>
      <c r="BZ199" s="48">
        <f t="shared" si="184"/>
        <v>194</v>
      </c>
      <c r="CA199" s="48">
        <f t="shared" si="185"/>
        <v>77</v>
      </c>
      <c r="CB199" s="48">
        <f t="shared" si="186"/>
        <v>311</v>
      </c>
      <c r="CC199" s="48">
        <f t="shared" si="187"/>
        <v>162</v>
      </c>
      <c r="CD199" s="48">
        <f t="shared" si="188"/>
        <v>-15</v>
      </c>
      <c r="CE199" s="49">
        <f t="shared" si="189"/>
        <v>164</v>
      </c>
    </row>
    <row r="200" spans="1:83" ht="16.5" customHeight="1">
      <c r="A200" s="29" t="s">
        <v>116</v>
      </c>
      <c r="B200" s="34" t="s">
        <v>90</v>
      </c>
      <c r="C200" s="40">
        <v>1236</v>
      </c>
      <c r="D200" s="40">
        <v>939</v>
      </c>
      <c r="E200" s="40">
        <v>805</v>
      </c>
      <c r="F200" s="40">
        <v>134</v>
      </c>
      <c r="G200" s="40">
        <v>63</v>
      </c>
      <c r="H200" s="40">
        <v>234</v>
      </c>
      <c r="I200" s="40">
        <v>125</v>
      </c>
      <c r="J200" s="40">
        <v>39</v>
      </c>
      <c r="K200" s="41">
        <v>70</v>
      </c>
      <c r="M200" s="29" t="s">
        <v>116</v>
      </c>
      <c r="N200" s="34" t="s">
        <v>90</v>
      </c>
      <c r="O200" s="66">
        <f t="shared" si="157"/>
        <v>5.641</v>
      </c>
      <c r="P200" s="66">
        <f t="shared" si="158"/>
        <v>7.3140000000000001</v>
      </c>
      <c r="Q200" s="66">
        <f t="shared" si="159"/>
        <v>8.1989999999999998</v>
      </c>
      <c r="R200" s="66">
        <f t="shared" si="160"/>
        <v>2.29</v>
      </c>
      <c r="S200" s="66">
        <f t="shared" si="161"/>
        <v>8.6210000000000004</v>
      </c>
      <c r="T200" s="66">
        <f t="shared" si="162"/>
        <v>-1.266</v>
      </c>
      <c r="U200" s="66">
        <f t="shared" si="163"/>
        <v>-10.071999999999999</v>
      </c>
      <c r="V200" s="66">
        <f t="shared" si="164"/>
        <v>50</v>
      </c>
      <c r="W200" s="67">
        <f t="shared" si="165"/>
        <v>-2.778</v>
      </c>
      <c r="Y200" s="29" t="s">
        <v>116</v>
      </c>
      <c r="Z200" s="34" t="s">
        <v>90</v>
      </c>
      <c r="AA200" s="66">
        <f t="shared" si="190"/>
        <v>100</v>
      </c>
      <c r="AB200" s="66">
        <f t="shared" si="166"/>
        <v>76</v>
      </c>
      <c r="AC200" s="66">
        <f t="shared" si="167"/>
        <v>65.099999999999994</v>
      </c>
      <c r="AD200" s="66">
        <f t="shared" si="168"/>
        <v>10.8</v>
      </c>
      <c r="AE200" s="66">
        <f t="shared" si="169"/>
        <v>5.0999999999999996</v>
      </c>
      <c r="AF200" s="66">
        <f t="shared" si="170"/>
        <v>18.899999999999999</v>
      </c>
      <c r="AG200" s="66">
        <f t="shared" si="171"/>
        <v>10.1</v>
      </c>
      <c r="AH200" s="66">
        <f t="shared" si="172"/>
        <v>3.2</v>
      </c>
      <c r="AI200" s="67">
        <f t="shared" si="173"/>
        <v>5.7</v>
      </c>
      <c r="AK200" s="29" t="s">
        <v>116</v>
      </c>
      <c r="AL200" s="34" t="s">
        <v>90</v>
      </c>
      <c r="AM200" s="66">
        <f t="shared" si="191"/>
        <v>0</v>
      </c>
      <c r="AN200" s="66">
        <f t="shared" si="192"/>
        <v>0</v>
      </c>
      <c r="AO200" s="66">
        <f t="shared" si="193"/>
        <v>0</v>
      </c>
      <c r="AP200" s="66">
        <f t="shared" si="194"/>
        <v>0</v>
      </c>
      <c r="AQ200" s="66">
        <f t="shared" si="195"/>
        <v>0</v>
      </c>
      <c r="AR200" s="66">
        <f t="shared" si="196"/>
        <v>0</v>
      </c>
      <c r="AS200" s="66">
        <f t="shared" si="197"/>
        <v>0</v>
      </c>
      <c r="AT200" s="66">
        <f t="shared" si="198"/>
        <v>0.3</v>
      </c>
      <c r="AU200" s="67">
        <f t="shared" si="199"/>
        <v>0</v>
      </c>
      <c r="AW200" s="29" t="s">
        <v>116</v>
      </c>
      <c r="AX200" s="34" t="s">
        <v>90</v>
      </c>
      <c r="AY200" s="66">
        <f t="shared" si="200"/>
        <v>5.641</v>
      </c>
      <c r="AZ200" s="66">
        <f t="shared" si="174"/>
        <v>5.47</v>
      </c>
      <c r="BA200" s="66">
        <f t="shared" si="175"/>
        <v>5.2140000000000004</v>
      </c>
      <c r="BB200" s="66">
        <f t="shared" si="176"/>
        <v>0.25600000000000001</v>
      </c>
      <c r="BC200" s="66">
        <f t="shared" si="177"/>
        <v>0.42699999999999999</v>
      </c>
      <c r="BD200" s="66">
        <f t="shared" si="178"/>
        <v>-0.25600000000000001</v>
      </c>
      <c r="BE200" s="66">
        <f t="shared" si="179"/>
        <v>-1.1970000000000001</v>
      </c>
      <c r="BF200" s="66">
        <f t="shared" si="180"/>
        <v>1.111</v>
      </c>
      <c r="BG200" s="67">
        <f t="shared" si="181"/>
        <v>-0.17100000000000001</v>
      </c>
      <c r="BI200" s="29" t="s">
        <v>116</v>
      </c>
      <c r="BJ200" s="34" t="s">
        <v>90</v>
      </c>
      <c r="BK200" s="66">
        <f t="shared" si="201"/>
        <v>2E-3</v>
      </c>
      <c r="BL200" s="66">
        <f t="shared" si="202"/>
        <v>3.0000000000000001E-3</v>
      </c>
      <c r="BM200" s="66">
        <f t="shared" si="203"/>
        <v>4.0000000000000001E-3</v>
      </c>
      <c r="BN200" s="66">
        <f t="shared" si="204"/>
        <v>1E-3</v>
      </c>
      <c r="BO200" s="66">
        <f t="shared" si="205"/>
        <v>2E-3</v>
      </c>
      <c r="BP200" s="66">
        <f t="shared" si="206"/>
        <v>0</v>
      </c>
      <c r="BQ200" s="66">
        <f t="shared" si="207"/>
        <v>-3.0000000000000001E-3</v>
      </c>
      <c r="BR200" s="66">
        <f t="shared" si="208"/>
        <v>9.5000000000000001E-2</v>
      </c>
      <c r="BS200" s="67">
        <f t="shared" si="209"/>
        <v>-1E-3</v>
      </c>
      <c r="BU200" s="29" t="s">
        <v>116</v>
      </c>
      <c r="BV200" s="34" t="s">
        <v>90</v>
      </c>
      <c r="BW200" s="48">
        <f t="shared" si="210"/>
        <v>1170</v>
      </c>
      <c r="BX200" s="48">
        <f t="shared" si="182"/>
        <v>875</v>
      </c>
      <c r="BY200" s="48">
        <f t="shared" si="183"/>
        <v>744</v>
      </c>
      <c r="BZ200" s="48">
        <f t="shared" si="184"/>
        <v>131</v>
      </c>
      <c r="CA200" s="48">
        <f t="shared" si="185"/>
        <v>58</v>
      </c>
      <c r="CB200" s="48">
        <f t="shared" si="186"/>
        <v>237</v>
      </c>
      <c r="CC200" s="48">
        <f t="shared" si="187"/>
        <v>139</v>
      </c>
      <c r="CD200" s="48">
        <f t="shared" si="188"/>
        <v>26</v>
      </c>
      <c r="CE200" s="49">
        <f t="shared" si="189"/>
        <v>72</v>
      </c>
    </row>
    <row r="201" spans="1:83" ht="16.5" customHeight="1">
      <c r="A201" s="29" t="s">
        <v>117</v>
      </c>
      <c r="B201" s="34" t="s">
        <v>91</v>
      </c>
      <c r="C201" s="40">
        <v>4148</v>
      </c>
      <c r="D201" s="40">
        <v>3247</v>
      </c>
      <c r="E201" s="40">
        <v>2787</v>
      </c>
      <c r="F201" s="40">
        <v>460</v>
      </c>
      <c r="G201" s="40">
        <v>197</v>
      </c>
      <c r="H201" s="40">
        <v>704</v>
      </c>
      <c r="I201" s="40">
        <v>360</v>
      </c>
      <c r="J201" s="40">
        <v>39</v>
      </c>
      <c r="K201" s="41">
        <v>305</v>
      </c>
      <c r="M201" s="29" t="s">
        <v>117</v>
      </c>
      <c r="N201" s="34" t="s">
        <v>91</v>
      </c>
      <c r="O201" s="66">
        <f t="shared" si="157"/>
        <v>-1.9390000000000001</v>
      </c>
      <c r="P201" s="66">
        <f t="shared" si="158"/>
        <v>2.0110000000000001</v>
      </c>
      <c r="Q201" s="66">
        <f t="shared" si="159"/>
        <v>2.3130000000000002</v>
      </c>
      <c r="R201" s="66">
        <f t="shared" si="160"/>
        <v>0.218</v>
      </c>
      <c r="S201" s="66">
        <f t="shared" si="161"/>
        <v>3.6840000000000002</v>
      </c>
      <c r="T201" s="66">
        <f t="shared" si="162"/>
        <v>-17.853000000000002</v>
      </c>
      <c r="U201" s="66">
        <f t="shared" si="163"/>
        <v>-25.311</v>
      </c>
      <c r="V201" s="66">
        <f t="shared" si="164"/>
        <v>0</v>
      </c>
      <c r="W201" s="67">
        <f t="shared" si="165"/>
        <v>-9.2260000000000009</v>
      </c>
      <c r="Y201" s="29" t="s">
        <v>117</v>
      </c>
      <c r="Z201" s="34" t="s">
        <v>91</v>
      </c>
      <c r="AA201" s="66">
        <f t="shared" si="190"/>
        <v>100</v>
      </c>
      <c r="AB201" s="66">
        <f t="shared" si="166"/>
        <v>78.3</v>
      </c>
      <c r="AC201" s="66">
        <f t="shared" si="167"/>
        <v>67.2</v>
      </c>
      <c r="AD201" s="66">
        <f t="shared" si="168"/>
        <v>11.1</v>
      </c>
      <c r="AE201" s="66">
        <f t="shared" si="169"/>
        <v>4.7</v>
      </c>
      <c r="AF201" s="66">
        <f t="shared" si="170"/>
        <v>17</v>
      </c>
      <c r="AG201" s="66">
        <f t="shared" si="171"/>
        <v>8.6999999999999993</v>
      </c>
      <c r="AH201" s="66">
        <f t="shared" si="172"/>
        <v>0.9</v>
      </c>
      <c r="AI201" s="67">
        <f t="shared" si="173"/>
        <v>7.4</v>
      </c>
      <c r="AK201" s="29" t="s">
        <v>117</v>
      </c>
      <c r="AL201" s="34" t="s">
        <v>91</v>
      </c>
      <c r="AM201" s="66">
        <f t="shared" si="191"/>
        <v>0.1</v>
      </c>
      <c r="AN201" s="66">
        <f t="shared" si="192"/>
        <v>0.2</v>
      </c>
      <c r="AO201" s="66">
        <f t="shared" si="193"/>
        <v>0.2</v>
      </c>
      <c r="AP201" s="66">
        <f t="shared" si="194"/>
        <v>0.2</v>
      </c>
      <c r="AQ201" s="66">
        <f t="shared" si="195"/>
        <v>0.1</v>
      </c>
      <c r="AR201" s="66">
        <f t="shared" si="196"/>
        <v>0.1</v>
      </c>
      <c r="AS201" s="66">
        <f t="shared" si="197"/>
        <v>0.1</v>
      </c>
      <c r="AT201" s="66">
        <f t="shared" si="198"/>
        <v>0.3</v>
      </c>
      <c r="AU201" s="67">
        <f t="shared" si="199"/>
        <v>0.1</v>
      </c>
      <c r="AW201" s="29" t="s">
        <v>117</v>
      </c>
      <c r="AX201" s="34" t="s">
        <v>91</v>
      </c>
      <c r="AY201" s="66">
        <f t="shared" si="200"/>
        <v>-1.9390000000000001</v>
      </c>
      <c r="AZ201" s="66">
        <f t="shared" si="174"/>
        <v>1.5129999999999999</v>
      </c>
      <c r="BA201" s="66">
        <f t="shared" si="175"/>
        <v>1.4890000000000001</v>
      </c>
      <c r="BB201" s="66">
        <f t="shared" si="176"/>
        <v>2.4E-2</v>
      </c>
      <c r="BC201" s="66">
        <f t="shared" si="177"/>
        <v>0.16500000000000001</v>
      </c>
      <c r="BD201" s="66">
        <f t="shared" si="178"/>
        <v>-3.617</v>
      </c>
      <c r="BE201" s="66">
        <f t="shared" si="179"/>
        <v>-2.8839999999999999</v>
      </c>
      <c r="BF201" s="66">
        <f t="shared" si="180"/>
        <v>0</v>
      </c>
      <c r="BG201" s="67">
        <f t="shared" si="181"/>
        <v>-0.73299999999999998</v>
      </c>
      <c r="BI201" s="29" t="s">
        <v>117</v>
      </c>
      <c r="BJ201" s="34" t="s">
        <v>91</v>
      </c>
      <c r="BK201" s="66">
        <f t="shared" si="201"/>
        <v>-3.0000000000000001E-3</v>
      </c>
      <c r="BL201" s="66">
        <f t="shared" si="202"/>
        <v>3.0000000000000001E-3</v>
      </c>
      <c r="BM201" s="66">
        <f t="shared" si="203"/>
        <v>4.0000000000000001E-3</v>
      </c>
      <c r="BN201" s="66">
        <f t="shared" si="204"/>
        <v>0</v>
      </c>
      <c r="BO201" s="66">
        <f t="shared" si="205"/>
        <v>3.0000000000000001E-3</v>
      </c>
      <c r="BP201" s="66">
        <f t="shared" si="206"/>
        <v>-2.1000000000000001E-2</v>
      </c>
      <c r="BQ201" s="66">
        <f t="shared" si="207"/>
        <v>-2.9000000000000001E-2</v>
      </c>
      <c r="BR201" s="66">
        <f t="shared" si="208"/>
        <v>0</v>
      </c>
      <c r="BS201" s="67">
        <f t="shared" si="209"/>
        <v>-1.0999999999999999E-2</v>
      </c>
      <c r="BU201" s="29" t="s">
        <v>117</v>
      </c>
      <c r="BV201" s="34" t="s">
        <v>91</v>
      </c>
      <c r="BW201" s="48">
        <f t="shared" si="210"/>
        <v>4230</v>
      </c>
      <c r="BX201" s="48">
        <f t="shared" si="182"/>
        <v>3183</v>
      </c>
      <c r="BY201" s="48">
        <f t="shared" si="183"/>
        <v>2724</v>
      </c>
      <c r="BZ201" s="48">
        <f t="shared" si="184"/>
        <v>459</v>
      </c>
      <c r="CA201" s="48">
        <f t="shared" si="185"/>
        <v>190</v>
      </c>
      <c r="CB201" s="48">
        <f t="shared" si="186"/>
        <v>857</v>
      </c>
      <c r="CC201" s="48">
        <f t="shared" si="187"/>
        <v>482</v>
      </c>
      <c r="CD201" s="48">
        <f t="shared" si="188"/>
        <v>39</v>
      </c>
      <c r="CE201" s="49">
        <f t="shared" si="189"/>
        <v>336</v>
      </c>
    </row>
    <row r="202" spans="1:83" ht="16.5" customHeight="1">
      <c r="A202" s="29" t="s">
        <v>118</v>
      </c>
      <c r="B202" s="34" t="s">
        <v>92</v>
      </c>
      <c r="C202" s="40">
        <v>2767</v>
      </c>
      <c r="D202" s="40">
        <v>2179</v>
      </c>
      <c r="E202" s="40">
        <v>1875</v>
      </c>
      <c r="F202" s="40">
        <v>304</v>
      </c>
      <c r="G202" s="40">
        <v>142</v>
      </c>
      <c r="H202" s="40">
        <v>446</v>
      </c>
      <c r="I202" s="40">
        <v>280</v>
      </c>
      <c r="J202" s="40">
        <v>-8</v>
      </c>
      <c r="K202" s="41">
        <v>174</v>
      </c>
      <c r="M202" s="29" t="s">
        <v>118</v>
      </c>
      <c r="N202" s="34" t="s">
        <v>92</v>
      </c>
      <c r="O202" s="66">
        <f t="shared" si="157"/>
        <v>-7.085</v>
      </c>
      <c r="P202" s="66">
        <f t="shared" si="158"/>
        <v>7.4459999999999997</v>
      </c>
      <c r="Q202" s="66">
        <f t="shared" si="159"/>
        <v>7.8209999999999997</v>
      </c>
      <c r="R202" s="66">
        <f t="shared" si="160"/>
        <v>5.19</v>
      </c>
      <c r="S202" s="66">
        <f t="shared" si="161"/>
        <v>10.938000000000001</v>
      </c>
      <c r="T202" s="66">
        <f t="shared" si="162"/>
        <v>-45.741999999999997</v>
      </c>
      <c r="U202" s="66">
        <f t="shared" si="163"/>
        <v>-55.905999999999999</v>
      </c>
      <c r="V202" s="66">
        <f t="shared" si="164"/>
        <v>-133.333</v>
      </c>
      <c r="W202" s="67">
        <f t="shared" si="165"/>
        <v>6.7480000000000002</v>
      </c>
      <c r="Y202" s="29" t="s">
        <v>118</v>
      </c>
      <c r="Z202" s="34" t="s">
        <v>92</v>
      </c>
      <c r="AA202" s="66">
        <f t="shared" si="190"/>
        <v>100</v>
      </c>
      <c r="AB202" s="66">
        <f t="shared" si="166"/>
        <v>78.7</v>
      </c>
      <c r="AC202" s="66">
        <f t="shared" si="167"/>
        <v>67.8</v>
      </c>
      <c r="AD202" s="66">
        <f t="shared" si="168"/>
        <v>11</v>
      </c>
      <c r="AE202" s="66">
        <f t="shared" si="169"/>
        <v>5.0999999999999996</v>
      </c>
      <c r="AF202" s="66">
        <f t="shared" si="170"/>
        <v>16.100000000000001</v>
      </c>
      <c r="AG202" s="66">
        <f t="shared" si="171"/>
        <v>10.1</v>
      </c>
      <c r="AH202" s="66">
        <f t="shared" si="172"/>
        <v>-0.3</v>
      </c>
      <c r="AI202" s="67">
        <f t="shared" si="173"/>
        <v>6.3</v>
      </c>
      <c r="AK202" s="29" t="s">
        <v>118</v>
      </c>
      <c r="AL202" s="34" t="s">
        <v>92</v>
      </c>
      <c r="AM202" s="66">
        <f t="shared" si="191"/>
        <v>0.1</v>
      </c>
      <c r="AN202" s="66">
        <f t="shared" si="192"/>
        <v>0.1</v>
      </c>
      <c r="AO202" s="66">
        <f t="shared" si="193"/>
        <v>0.1</v>
      </c>
      <c r="AP202" s="66">
        <f t="shared" si="194"/>
        <v>0.1</v>
      </c>
      <c r="AQ202" s="66">
        <f t="shared" si="195"/>
        <v>0.1</v>
      </c>
      <c r="AR202" s="66">
        <f t="shared" si="196"/>
        <v>0.1</v>
      </c>
      <c r="AS202" s="66">
        <f t="shared" si="197"/>
        <v>0.1</v>
      </c>
      <c r="AT202" s="66">
        <f t="shared" si="198"/>
        <v>-0.1</v>
      </c>
      <c r="AU202" s="67">
        <f t="shared" si="199"/>
        <v>0.1</v>
      </c>
      <c r="AW202" s="29" t="s">
        <v>118</v>
      </c>
      <c r="AX202" s="34" t="s">
        <v>92</v>
      </c>
      <c r="AY202" s="66">
        <f t="shared" si="200"/>
        <v>-7.085</v>
      </c>
      <c r="AZ202" s="66">
        <f t="shared" si="174"/>
        <v>5.0709999999999997</v>
      </c>
      <c r="BA202" s="66">
        <f t="shared" si="175"/>
        <v>4.5670000000000002</v>
      </c>
      <c r="BB202" s="66">
        <f t="shared" si="176"/>
        <v>0.504</v>
      </c>
      <c r="BC202" s="66">
        <f t="shared" si="177"/>
        <v>0.47</v>
      </c>
      <c r="BD202" s="66">
        <f t="shared" si="178"/>
        <v>-12.625999999999999</v>
      </c>
      <c r="BE202" s="66">
        <f t="shared" si="179"/>
        <v>-11.920999999999999</v>
      </c>
      <c r="BF202" s="66">
        <f t="shared" si="180"/>
        <v>-1.075</v>
      </c>
      <c r="BG202" s="67">
        <f t="shared" si="181"/>
        <v>0.36899999999999999</v>
      </c>
      <c r="BI202" s="29" t="s">
        <v>118</v>
      </c>
      <c r="BJ202" s="34" t="s">
        <v>92</v>
      </c>
      <c r="BK202" s="66">
        <f t="shared" si="201"/>
        <v>-7.0000000000000001E-3</v>
      </c>
      <c r="BL202" s="66">
        <f t="shared" si="202"/>
        <v>7.0000000000000001E-3</v>
      </c>
      <c r="BM202" s="66">
        <f t="shared" si="203"/>
        <v>8.0000000000000002E-3</v>
      </c>
      <c r="BN202" s="66">
        <f t="shared" si="204"/>
        <v>5.0000000000000001E-3</v>
      </c>
      <c r="BO202" s="66">
        <f t="shared" si="205"/>
        <v>6.0000000000000001E-3</v>
      </c>
      <c r="BP202" s="66">
        <f t="shared" si="206"/>
        <v>-5.0999999999999997E-2</v>
      </c>
      <c r="BQ202" s="66">
        <f t="shared" si="207"/>
        <v>-8.3000000000000004E-2</v>
      </c>
      <c r="BR202" s="66">
        <f t="shared" si="208"/>
        <v>-0.23400000000000001</v>
      </c>
      <c r="BS202" s="67">
        <f t="shared" si="209"/>
        <v>4.0000000000000001E-3</v>
      </c>
      <c r="BU202" s="29" t="s">
        <v>118</v>
      </c>
      <c r="BV202" s="34" t="s">
        <v>92</v>
      </c>
      <c r="BW202" s="48">
        <f t="shared" si="210"/>
        <v>2978</v>
      </c>
      <c r="BX202" s="48">
        <f t="shared" si="182"/>
        <v>2028</v>
      </c>
      <c r="BY202" s="48">
        <f t="shared" si="183"/>
        <v>1739</v>
      </c>
      <c r="BZ202" s="48">
        <f t="shared" si="184"/>
        <v>289</v>
      </c>
      <c r="CA202" s="48">
        <f t="shared" si="185"/>
        <v>128</v>
      </c>
      <c r="CB202" s="48">
        <f t="shared" si="186"/>
        <v>822</v>
      </c>
      <c r="CC202" s="48">
        <f t="shared" si="187"/>
        <v>635</v>
      </c>
      <c r="CD202" s="48">
        <f t="shared" si="188"/>
        <v>24</v>
      </c>
      <c r="CE202" s="49">
        <f t="shared" si="189"/>
        <v>163</v>
      </c>
    </row>
    <row r="203" spans="1:83" ht="16.5" customHeight="1">
      <c r="A203" s="29" t="s">
        <v>119</v>
      </c>
      <c r="B203" s="34" t="s">
        <v>93</v>
      </c>
      <c r="C203" s="40">
        <v>2225</v>
      </c>
      <c r="D203" s="40">
        <v>1909</v>
      </c>
      <c r="E203" s="40">
        <v>1629</v>
      </c>
      <c r="F203" s="40">
        <v>280</v>
      </c>
      <c r="G203" s="40">
        <v>132</v>
      </c>
      <c r="H203" s="40">
        <v>184</v>
      </c>
      <c r="I203" s="40">
        <v>165</v>
      </c>
      <c r="J203" s="40">
        <v>-178</v>
      </c>
      <c r="K203" s="41">
        <v>197</v>
      </c>
      <c r="M203" s="29" t="s">
        <v>119</v>
      </c>
      <c r="N203" s="34" t="s">
        <v>93</v>
      </c>
      <c r="O203" s="66">
        <f t="shared" si="157"/>
        <v>-7.7149999999999999</v>
      </c>
      <c r="P203" s="66">
        <f t="shared" si="158"/>
        <v>3.1890000000000001</v>
      </c>
      <c r="Q203" s="66">
        <f t="shared" si="159"/>
        <v>3.8239999999999998</v>
      </c>
      <c r="R203" s="66">
        <f t="shared" si="160"/>
        <v>-0.35599999999999998</v>
      </c>
      <c r="S203" s="66">
        <f t="shared" si="161"/>
        <v>8.1969999999999992</v>
      </c>
      <c r="T203" s="66">
        <f t="shared" si="162"/>
        <v>-58.087000000000003</v>
      </c>
      <c r="U203" s="66">
        <f t="shared" si="163"/>
        <v>-18.719000000000001</v>
      </c>
      <c r="V203" s="66">
        <f t="shared" si="164"/>
        <v>-693.33299999999997</v>
      </c>
      <c r="W203" s="67">
        <f t="shared" si="165"/>
        <v>-4.3689999999999998</v>
      </c>
      <c r="Y203" s="29" t="s">
        <v>119</v>
      </c>
      <c r="Z203" s="34" t="s">
        <v>93</v>
      </c>
      <c r="AA203" s="66">
        <f t="shared" si="190"/>
        <v>100</v>
      </c>
      <c r="AB203" s="66">
        <f t="shared" si="166"/>
        <v>85.8</v>
      </c>
      <c r="AC203" s="66">
        <f t="shared" si="167"/>
        <v>73.2</v>
      </c>
      <c r="AD203" s="66">
        <f t="shared" si="168"/>
        <v>12.6</v>
      </c>
      <c r="AE203" s="66">
        <f t="shared" si="169"/>
        <v>5.9</v>
      </c>
      <c r="AF203" s="66">
        <f t="shared" si="170"/>
        <v>8.3000000000000007</v>
      </c>
      <c r="AG203" s="66">
        <f t="shared" si="171"/>
        <v>7.4</v>
      </c>
      <c r="AH203" s="66">
        <f t="shared" si="172"/>
        <v>-8</v>
      </c>
      <c r="AI203" s="67">
        <f t="shared" si="173"/>
        <v>8.9</v>
      </c>
      <c r="AK203" s="29" t="s">
        <v>119</v>
      </c>
      <c r="AL203" s="34" t="s">
        <v>93</v>
      </c>
      <c r="AM203" s="66">
        <f t="shared" si="191"/>
        <v>0.1</v>
      </c>
      <c r="AN203" s="66">
        <f t="shared" si="192"/>
        <v>0.1</v>
      </c>
      <c r="AO203" s="66">
        <f t="shared" si="193"/>
        <v>0.1</v>
      </c>
      <c r="AP203" s="66">
        <f t="shared" si="194"/>
        <v>0.1</v>
      </c>
      <c r="AQ203" s="66">
        <f t="shared" si="195"/>
        <v>0.1</v>
      </c>
      <c r="AR203" s="66">
        <f t="shared" si="196"/>
        <v>0</v>
      </c>
      <c r="AS203" s="66">
        <f t="shared" si="197"/>
        <v>0</v>
      </c>
      <c r="AT203" s="66">
        <f t="shared" si="198"/>
        <v>-1.2</v>
      </c>
      <c r="AU203" s="67">
        <f t="shared" si="199"/>
        <v>0.1</v>
      </c>
      <c r="AW203" s="29" t="s">
        <v>119</v>
      </c>
      <c r="AX203" s="34" t="s">
        <v>93</v>
      </c>
      <c r="AY203" s="66">
        <f t="shared" si="200"/>
        <v>-7.7149999999999999</v>
      </c>
      <c r="AZ203" s="66">
        <f t="shared" si="174"/>
        <v>2.4470000000000001</v>
      </c>
      <c r="BA203" s="66">
        <f t="shared" si="175"/>
        <v>2.4889999999999999</v>
      </c>
      <c r="BB203" s="66">
        <f t="shared" si="176"/>
        <v>-4.1000000000000002E-2</v>
      </c>
      <c r="BC203" s="66">
        <f t="shared" si="177"/>
        <v>0.41499999999999998</v>
      </c>
      <c r="BD203" s="66">
        <f t="shared" si="178"/>
        <v>-10.577</v>
      </c>
      <c r="BE203" s="66">
        <f t="shared" si="179"/>
        <v>-1.5760000000000001</v>
      </c>
      <c r="BF203" s="66">
        <f t="shared" si="180"/>
        <v>-8.6270000000000007</v>
      </c>
      <c r="BG203" s="67">
        <f t="shared" si="181"/>
        <v>-0.373</v>
      </c>
      <c r="BI203" s="29" t="s">
        <v>119</v>
      </c>
      <c r="BJ203" s="34" t="s">
        <v>93</v>
      </c>
      <c r="BK203" s="66">
        <f t="shared" si="201"/>
        <v>-6.0000000000000001E-3</v>
      </c>
      <c r="BL203" s="66">
        <f t="shared" si="202"/>
        <v>3.0000000000000001E-3</v>
      </c>
      <c r="BM203" s="66">
        <f t="shared" si="203"/>
        <v>3.0000000000000001E-3</v>
      </c>
      <c r="BN203" s="66">
        <f t="shared" si="204"/>
        <v>0</v>
      </c>
      <c r="BO203" s="66">
        <f t="shared" si="205"/>
        <v>4.0000000000000001E-3</v>
      </c>
      <c r="BP203" s="66">
        <f t="shared" si="206"/>
        <v>-3.5000000000000003E-2</v>
      </c>
      <c r="BQ203" s="66">
        <f t="shared" si="207"/>
        <v>-8.9999999999999993E-3</v>
      </c>
      <c r="BR203" s="66">
        <f t="shared" si="208"/>
        <v>-1.522</v>
      </c>
      <c r="BS203" s="67">
        <f t="shared" si="209"/>
        <v>-3.0000000000000001E-3</v>
      </c>
      <c r="BU203" s="29" t="s">
        <v>119</v>
      </c>
      <c r="BV203" s="34" t="s">
        <v>93</v>
      </c>
      <c r="BW203" s="48">
        <f t="shared" si="210"/>
        <v>2411</v>
      </c>
      <c r="BX203" s="48">
        <f t="shared" si="182"/>
        <v>1850</v>
      </c>
      <c r="BY203" s="48">
        <f t="shared" si="183"/>
        <v>1569</v>
      </c>
      <c r="BZ203" s="48">
        <f t="shared" si="184"/>
        <v>281</v>
      </c>
      <c r="CA203" s="48">
        <f t="shared" si="185"/>
        <v>122</v>
      </c>
      <c r="CB203" s="48">
        <f t="shared" si="186"/>
        <v>439</v>
      </c>
      <c r="CC203" s="48">
        <f t="shared" si="187"/>
        <v>203</v>
      </c>
      <c r="CD203" s="48">
        <f t="shared" si="188"/>
        <v>30</v>
      </c>
      <c r="CE203" s="49">
        <f t="shared" si="189"/>
        <v>206</v>
      </c>
    </row>
    <row r="204" spans="1:83" ht="16.5" customHeight="1">
      <c r="A204" s="29" t="s">
        <v>120</v>
      </c>
      <c r="B204" s="34" t="s">
        <v>94</v>
      </c>
      <c r="C204" s="40">
        <v>3428</v>
      </c>
      <c r="D204" s="40">
        <v>2399</v>
      </c>
      <c r="E204" s="40">
        <v>2050</v>
      </c>
      <c r="F204" s="40">
        <v>349</v>
      </c>
      <c r="G204" s="40">
        <v>153</v>
      </c>
      <c r="H204" s="40">
        <v>876</v>
      </c>
      <c r="I204" s="40">
        <v>431</v>
      </c>
      <c r="J204" s="40">
        <v>68</v>
      </c>
      <c r="K204" s="41">
        <v>377</v>
      </c>
      <c r="M204" s="29" t="s">
        <v>120</v>
      </c>
      <c r="N204" s="34" t="s">
        <v>94</v>
      </c>
      <c r="O204" s="66">
        <f t="shared" si="157"/>
        <v>-0.753</v>
      </c>
      <c r="P204" s="66">
        <f t="shared" si="158"/>
        <v>1.266</v>
      </c>
      <c r="Q204" s="66">
        <f t="shared" si="159"/>
        <v>1.99</v>
      </c>
      <c r="R204" s="66">
        <f t="shared" si="160"/>
        <v>-2.786</v>
      </c>
      <c r="S204" s="66">
        <f t="shared" si="161"/>
        <v>5.5170000000000003</v>
      </c>
      <c r="T204" s="66">
        <f t="shared" si="162"/>
        <v>-6.8090000000000002</v>
      </c>
      <c r="U204" s="66">
        <f t="shared" si="163"/>
        <v>-16.311</v>
      </c>
      <c r="V204" s="66">
        <f t="shared" si="164"/>
        <v>126.667</v>
      </c>
      <c r="W204" s="67">
        <f t="shared" si="165"/>
        <v>-4.5570000000000004</v>
      </c>
      <c r="Y204" s="29" t="s">
        <v>120</v>
      </c>
      <c r="Z204" s="34" t="s">
        <v>94</v>
      </c>
      <c r="AA204" s="66">
        <f t="shared" si="190"/>
        <v>100</v>
      </c>
      <c r="AB204" s="66">
        <f t="shared" si="166"/>
        <v>70</v>
      </c>
      <c r="AC204" s="66">
        <f t="shared" si="167"/>
        <v>59.8</v>
      </c>
      <c r="AD204" s="66">
        <f t="shared" si="168"/>
        <v>10.199999999999999</v>
      </c>
      <c r="AE204" s="66">
        <f t="shared" si="169"/>
        <v>4.5</v>
      </c>
      <c r="AF204" s="66">
        <f t="shared" si="170"/>
        <v>25.6</v>
      </c>
      <c r="AG204" s="66">
        <f t="shared" si="171"/>
        <v>12.6</v>
      </c>
      <c r="AH204" s="66">
        <f t="shared" si="172"/>
        <v>2</v>
      </c>
      <c r="AI204" s="67">
        <f t="shared" si="173"/>
        <v>11</v>
      </c>
      <c r="AK204" s="29" t="s">
        <v>120</v>
      </c>
      <c r="AL204" s="34" t="s">
        <v>94</v>
      </c>
      <c r="AM204" s="66">
        <f t="shared" si="191"/>
        <v>0.1</v>
      </c>
      <c r="AN204" s="66">
        <f t="shared" si="192"/>
        <v>0.1</v>
      </c>
      <c r="AO204" s="66">
        <f t="shared" si="193"/>
        <v>0.1</v>
      </c>
      <c r="AP204" s="66">
        <f t="shared" si="194"/>
        <v>0.1</v>
      </c>
      <c r="AQ204" s="66">
        <f t="shared" si="195"/>
        <v>0.1</v>
      </c>
      <c r="AR204" s="66">
        <f t="shared" si="196"/>
        <v>0.1</v>
      </c>
      <c r="AS204" s="66">
        <f t="shared" si="197"/>
        <v>0.1</v>
      </c>
      <c r="AT204" s="66">
        <f t="shared" si="198"/>
        <v>0.5</v>
      </c>
      <c r="AU204" s="67">
        <f t="shared" si="199"/>
        <v>0.1</v>
      </c>
      <c r="AW204" s="29" t="s">
        <v>120</v>
      </c>
      <c r="AX204" s="34" t="s">
        <v>94</v>
      </c>
      <c r="AY204" s="66">
        <f t="shared" si="200"/>
        <v>-0.753</v>
      </c>
      <c r="AZ204" s="66">
        <f t="shared" si="174"/>
        <v>0.86899999999999999</v>
      </c>
      <c r="BA204" s="66">
        <f t="shared" si="175"/>
        <v>1.1579999999999999</v>
      </c>
      <c r="BB204" s="66">
        <f t="shared" si="176"/>
        <v>-0.28999999999999998</v>
      </c>
      <c r="BC204" s="66">
        <f t="shared" si="177"/>
        <v>0.23200000000000001</v>
      </c>
      <c r="BD204" s="66">
        <f t="shared" si="178"/>
        <v>-1.853</v>
      </c>
      <c r="BE204" s="66">
        <f t="shared" si="179"/>
        <v>-2.4319999999999999</v>
      </c>
      <c r="BF204" s="66">
        <f t="shared" si="180"/>
        <v>1.1000000000000001</v>
      </c>
      <c r="BG204" s="67">
        <f t="shared" si="181"/>
        <v>-0.52100000000000002</v>
      </c>
      <c r="BI204" s="29" t="s">
        <v>120</v>
      </c>
      <c r="BJ204" s="34" t="s">
        <v>94</v>
      </c>
      <c r="BK204" s="66">
        <f t="shared" si="201"/>
        <v>-1E-3</v>
      </c>
      <c r="BL204" s="66">
        <f t="shared" si="202"/>
        <v>1E-3</v>
      </c>
      <c r="BM204" s="66">
        <f t="shared" si="203"/>
        <v>2E-3</v>
      </c>
      <c r="BN204" s="66">
        <f t="shared" si="204"/>
        <v>-3.0000000000000001E-3</v>
      </c>
      <c r="BO204" s="66">
        <f t="shared" si="205"/>
        <v>4.0000000000000001E-3</v>
      </c>
      <c r="BP204" s="66">
        <f t="shared" si="206"/>
        <v>-8.9999999999999993E-3</v>
      </c>
      <c r="BQ204" s="66">
        <f t="shared" si="207"/>
        <v>-0.02</v>
      </c>
      <c r="BR204" s="66">
        <f t="shared" si="208"/>
        <v>0.27800000000000002</v>
      </c>
      <c r="BS204" s="67">
        <f t="shared" si="209"/>
        <v>-6.0000000000000001E-3</v>
      </c>
      <c r="BU204" s="29" t="s">
        <v>120</v>
      </c>
      <c r="BV204" s="34" t="s">
        <v>94</v>
      </c>
      <c r="BW204" s="48">
        <f t="shared" si="210"/>
        <v>3454</v>
      </c>
      <c r="BX204" s="48">
        <f t="shared" si="182"/>
        <v>2369</v>
      </c>
      <c r="BY204" s="48">
        <f t="shared" si="183"/>
        <v>2010</v>
      </c>
      <c r="BZ204" s="48">
        <f t="shared" si="184"/>
        <v>359</v>
      </c>
      <c r="CA204" s="48">
        <f t="shared" si="185"/>
        <v>145</v>
      </c>
      <c r="CB204" s="48">
        <f t="shared" si="186"/>
        <v>940</v>
      </c>
      <c r="CC204" s="48">
        <f t="shared" si="187"/>
        <v>515</v>
      </c>
      <c r="CD204" s="48">
        <f t="shared" si="188"/>
        <v>30</v>
      </c>
      <c r="CE204" s="49">
        <f t="shared" si="189"/>
        <v>395</v>
      </c>
    </row>
    <row r="205" spans="1:83" ht="16.5" customHeight="1">
      <c r="A205" s="29" t="s">
        <v>121</v>
      </c>
      <c r="B205" s="34" t="s">
        <v>95</v>
      </c>
      <c r="C205" s="40">
        <v>15684</v>
      </c>
      <c r="D205" s="40">
        <v>11336</v>
      </c>
      <c r="E205" s="40">
        <v>9670</v>
      </c>
      <c r="F205" s="40">
        <v>1666</v>
      </c>
      <c r="G205" s="40">
        <v>707</v>
      </c>
      <c r="H205" s="40">
        <v>3641</v>
      </c>
      <c r="I205" s="40">
        <v>1393</v>
      </c>
      <c r="J205" s="40">
        <v>59</v>
      </c>
      <c r="K205" s="41">
        <v>2189</v>
      </c>
      <c r="M205" s="29" t="s">
        <v>121</v>
      </c>
      <c r="N205" s="34" t="s">
        <v>95</v>
      </c>
      <c r="O205" s="66">
        <f t="shared" si="157"/>
        <v>1.607</v>
      </c>
      <c r="P205" s="66">
        <f t="shared" si="158"/>
        <v>3.2229999999999999</v>
      </c>
      <c r="Q205" s="66">
        <f t="shared" si="159"/>
        <v>3.911</v>
      </c>
      <c r="R205" s="66">
        <f t="shared" si="160"/>
        <v>-0.59699999999999998</v>
      </c>
      <c r="S205" s="66">
        <f t="shared" si="161"/>
        <v>8.9369999999999994</v>
      </c>
      <c r="T205" s="66">
        <f t="shared" si="162"/>
        <v>-4.3099999999999996</v>
      </c>
      <c r="U205" s="66">
        <f t="shared" si="163"/>
        <v>-19.152999999999999</v>
      </c>
      <c r="V205" s="66">
        <f t="shared" si="164"/>
        <v>310.714</v>
      </c>
      <c r="W205" s="67">
        <f t="shared" si="165"/>
        <v>3.7440000000000002</v>
      </c>
      <c r="Y205" s="29" t="s">
        <v>121</v>
      </c>
      <c r="Z205" s="34" t="s">
        <v>95</v>
      </c>
      <c r="AA205" s="66">
        <f t="shared" si="190"/>
        <v>100</v>
      </c>
      <c r="AB205" s="66">
        <f t="shared" si="166"/>
        <v>72.3</v>
      </c>
      <c r="AC205" s="66">
        <f t="shared" si="167"/>
        <v>61.7</v>
      </c>
      <c r="AD205" s="66">
        <f t="shared" si="168"/>
        <v>10.6</v>
      </c>
      <c r="AE205" s="66">
        <f t="shared" si="169"/>
        <v>4.5</v>
      </c>
      <c r="AF205" s="66">
        <f t="shared" si="170"/>
        <v>23.2</v>
      </c>
      <c r="AG205" s="66">
        <f t="shared" si="171"/>
        <v>8.9</v>
      </c>
      <c r="AH205" s="66">
        <f t="shared" si="172"/>
        <v>0.4</v>
      </c>
      <c r="AI205" s="67">
        <f t="shared" si="173"/>
        <v>14</v>
      </c>
      <c r="AK205" s="29" t="s">
        <v>121</v>
      </c>
      <c r="AL205" s="34" t="s">
        <v>95</v>
      </c>
      <c r="AM205" s="66">
        <f t="shared" si="191"/>
        <v>0.5</v>
      </c>
      <c r="AN205" s="66">
        <f t="shared" si="192"/>
        <v>0.5</v>
      </c>
      <c r="AO205" s="66">
        <f t="shared" si="193"/>
        <v>0.5</v>
      </c>
      <c r="AP205" s="66">
        <f t="shared" si="194"/>
        <v>0.6</v>
      </c>
      <c r="AQ205" s="66">
        <f t="shared" si="195"/>
        <v>0.3</v>
      </c>
      <c r="AR205" s="66">
        <f t="shared" si="196"/>
        <v>0.6</v>
      </c>
      <c r="AS205" s="66">
        <f t="shared" si="197"/>
        <v>0.4</v>
      </c>
      <c r="AT205" s="66">
        <f t="shared" si="198"/>
        <v>0.4</v>
      </c>
      <c r="AU205" s="67">
        <f t="shared" si="199"/>
        <v>0.8</v>
      </c>
      <c r="AW205" s="29" t="s">
        <v>121</v>
      </c>
      <c r="AX205" s="34" t="s">
        <v>95</v>
      </c>
      <c r="AY205" s="66">
        <f t="shared" si="200"/>
        <v>1.607</v>
      </c>
      <c r="AZ205" s="66">
        <f t="shared" si="174"/>
        <v>2.2930000000000001</v>
      </c>
      <c r="BA205" s="66">
        <f t="shared" si="175"/>
        <v>2.3580000000000001</v>
      </c>
      <c r="BB205" s="66">
        <f t="shared" si="176"/>
        <v>-6.5000000000000002E-2</v>
      </c>
      <c r="BC205" s="66">
        <f t="shared" si="177"/>
        <v>0.376</v>
      </c>
      <c r="BD205" s="66">
        <f t="shared" si="178"/>
        <v>-1.0620000000000001</v>
      </c>
      <c r="BE205" s="66">
        <f t="shared" si="179"/>
        <v>-2.1379999999999999</v>
      </c>
      <c r="BF205" s="66">
        <f t="shared" si="180"/>
        <v>0.56399999999999995</v>
      </c>
      <c r="BG205" s="67">
        <f t="shared" si="181"/>
        <v>0.51200000000000001</v>
      </c>
      <c r="BI205" s="29" t="s">
        <v>121</v>
      </c>
      <c r="BJ205" s="34" t="s">
        <v>95</v>
      </c>
      <c r="BK205" s="66">
        <f t="shared" si="201"/>
        <v>8.0000000000000002E-3</v>
      </c>
      <c r="BL205" s="66">
        <f t="shared" si="202"/>
        <v>1.7999999999999999E-2</v>
      </c>
      <c r="BM205" s="66">
        <f t="shared" si="203"/>
        <v>2.1000000000000001E-2</v>
      </c>
      <c r="BN205" s="66">
        <f t="shared" si="204"/>
        <v>-3.0000000000000001E-3</v>
      </c>
      <c r="BO205" s="66">
        <f t="shared" si="205"/>
        <v>2.5999999999999999E-2</v>
      </c>
      <c r="BP205" s="66">
        <f t="shared" si="206"/>
        <v>-2.1999999999999999E-2</v>
      </c>
      <c r="BQ205" s="66">
        <f t="shared" si="207"/>
        <v>-7.8E-2</v>
      </c>
      <c r="BR205" s="66">
        <f t="shared" si="208"/>
        <v>0.63700000000000001</v>
      </c>
      <c r="BS205" s="67">
        <f t="shared" si="209"/>
        <v>2.7E-2</v>
      </c>
      <c r="BU205" s="29" t="s">
        <v>121</v>
      </c>
      <c r="BV205" s="34" t="s">
        <v>95</v>
      </c>
      <c r="BW205" s="48">
        <f t="shared" si="210"/>
        <v>15436</v>
      </c>
      <c r="BX205" s="48">
        <f t="shared" si="182"/>
        <v>10982</v>
      </c>
      <c r="BY205" s="48">
        <f t="shared" si="183"/>
        <v>9306</v>
      </c>
      <c r="BZ205" s="48">
        <f t="shared" si="184"/>
        <v>1676</v>
      </c>
      <c r="CA205" s="48">
        <f t="shared" si="185"/>
        <v>649</v>
      </c>
      <c r="CB205" s="48">
        <f t="shared" si="186"/>
        <v>3805</v>
      </c>
      <c r="CC205" s="48">
        <f t="shared" si="187"/>
        <v>1723</v>
      </c>
      <c r="CD205" s="48">
        <f t="shared" si="188"/>
        <v>-28</v>
      </c>
      <c r="CE205" s="49">
        <f t="shared" si="189"/>
        <v>2110</v>
      </c>
    </row>
    <row r="206" spans="1:83" ht="16.5" customHeight="1">
      <c r="A206" s="29" t="s">
        <v>122</v>
      </c>
      <c r="B206" s="34" t="s">
        <v>96</v>
      </c>
      <c r="C206" s="40">
        <v>53656</v>
      </c>
      <c r="D206" s="40">
        <v>40853</v>
      </c>
      <c r="E206" s="40">
        <v>35023</v>
      </c>
      <c r="F206" s="40">
        <v>5830</v>
      </c>
      <c r="G206" s="40">
        <v>2709</v>
      </c>
      <c r="H206" s="40">
        <v>10094</v>
      </c>
      <c r="I206" s="40">
        <v>3600</v>
      </c>
      <c r="J206" s="40">
        <v>314</v>
      </c>
      <c r="K206" s="41">
        <v>6180</v>
      </c>
      <c r="M206" s="29" t="s">
        <v>122</v>
      </c>
      <c r="N206" s="34" t="s">
        <v>96</v>
      </c>
      <c r="O206" s="66">
        <f t="shared" si="157"/>
        <v>2.2919999999999998</v>
      </c>
      <c r="P206" s="66">
        <f t="shared" si="158"/>
        <v>5.8310000000000004</v>
      </c>
      <c r="Q206" s="66">
        <f t="shared" si="159"/>
        <v>6.3040000000000003</v>
      </c>
      <c r="R206" s="66">
        <f t="shared" si="160"/>
        <v>3.0760000000000001</v>
      </c>
      <c r="S206" s="66">
        <f t="shared" si="161"/>
        <v>8.49</v>
      </c>
      <c r="T206" s="66">
        <f t="shared" si="162"/>
        <v>-11.105</v>
      </c>
      <c r="U206" s="66">
        <f t="shared" si="163"/>
        <v>-10.935</v>
      </c>
      <c r="V206" s="66">
        <f t="shared" si="164"/>
        <v>-67.795000000000002</v>
      </c>
      <c r="W206" s="67">
        <f t="shared" si="165"/>
        <v>-2.4929999999999999</v>
      </c>
      <c r="Y206" s="29" t="s">
        <v>122</v>
      </c>
      <c r="Z206" s="34" t="s">
        <v>96</v>
      </c>
      <c r="AA206" s="66">
        <f t="shared" si="190"/>
        <v>100</v>
      </c>
      <c r="AB206" s="66">
        <f t="shared" si="166"/>
        <v>76.099999999999994</v>
      </c>
      <c r="AC206" s="66">
        <f t="shared" si="167"/>
        <v>65.3</v>
      </c>
      <c r="AD206" s="66">
        <f t="shared" si="168"/>
        <v>10.9</v>
      </c>
      <c r="AE206" s="66">
        <f t="shared" si="169"/>
        <v>5</v>
      </c>
      <c r="AF206" s="66">
        <f t="shared" si="170"/>
        <v>18.8</v>
      </c>
      <c r="AG206" s="66">
        <f t="shared" si="171"/>
        <v>6.7</v>
      </c>
      <c r="AH206" s="66">
        <f t="shared" si="172"/>
        <v>0.6</v>
      </c>
      <c r="AI206" s="67">
        <f t="shared" si="173"/>
        <v>11.5</v>
      </c>
      <c r="AK206" s="29" t="s">
        <v>122</v>
      </c>
      <c r="AL206" s="34" t="s">
        <v>96</v>
      </c>
      <c r="AM206" s="66">
        <f t="shared" si="191"/>
        <v>1.8</v>
      </c>
      <c r="AN206" s="66">
        <f t="shared" si="192"/>
        <v>2</v>
      </c>
      <c r="AO206" s="66">
        <f t="shared" si="193"/>
        <v>1.9</v>
      </c>
      <c r="AP206" s="66">
        <f t="shared" si="194"/>
        <v>2</v>
      </c>
      <c r="AQ206" s="66">
        <f t="shared" si="195"/>
        <v>1.1000000000000001</v>
      </c>
      <c r="AR206" s="66">
        <f t="shared" si="196"/>
        <v>1.5</v>
      </c>
      <c r="AS206" s="66">
        <f t="shared" si="197"/>
        <v>1</v>
      </c>
      <c r="AT206" s="66">
        <f t="shared" si="198"/>
        <v>2.1</v>
      </c>
      <c r="AU206" s="67">
        <f t="shared" si="199"/>
        <v>2.2000000000000002</v>
      </c>
      <c r="AW206" s="29" t="s">
        <v>122</v>
      </c>
      <c r="AX206" s="34" t="s">
        <v>96</v>
      </c>
      <c r="AY206" s="66">
        <f t="shared" si="200"/>
        <v>2.2919999999999998</v>
      </c>
      <c r="AZ206" s="66">
        <f t="shared" si="174"/>
        <v>4.2910000000000004</v>
      </c>
      <c r="BA206" s="66">
        <f t="shared" si="175"/>
        <v>3.96</v>
      </c>
      <c r="BB206" s="66">
        <f t="shared" si="176"/>
        <v>0.33200000000000002</v>
      </c>
      <c r="BC206" s="66">
        <f t="shared" si="177"/>
        <v>0.40400000000000003</v>
      </c>
      <c r="BD206" s="66">
        <f t="shared" si="178"/>
        <v>-2.4039999999999999</v>
      </c>
      <c r="BE206" s="66">
        <f t="shared" si="179"/>
        <v>-0.84299999999999997</v>
      </c>
      <c r="BF206" s="66">
        <f t="shared" si="180"/>
        <v>-1.26</v>
      </c>
      <c r="BG206" s="67">
        <f t="shared" si="181"/>
        <v>-0.30099999999999999</v>
      </c>
      <c r="BI206" s="29" t="s">
        <v>122</v>
      </c>
      <c r="BJ206" s="34" t="s">
        <v>96</v>
      </c>
      <c r="BK206" s="66">
        <f t="shared" si="201"/>
        <v>0.04</v>
      </c>
      <c r="BL206" s="66">
        <f t="shared" si="202"/>
        <v>0.111</v>
      </c>
      <c r="BM206" s="66">
        <f t="shared" si="203"/>
        <v>0.12</v>
      </c>
      <c r="BN206" s="66">
        <f t="shared" si="204"/>
        <v>0.06</v>
      </c>
      <c r="BO206" s="66">
        <f t="shared" si="205"/>
        <v>9.2999999999999999E-2</v>
      </c>
      <c r="BP206" s="66">
        <f t="shared" si="206"/>
        <v>-0.17199999999999999</v>
      </c>
      <c r="BQ206" s="66">
        <f t="shared" si="207"/>
        <v>-0.104</v>
      </c>
      <c r="BR206" s="66">
        <f t="shared" si="208"/>
        <v>-4.8360000000000003</v>
      </c>
      <c r="BS206" s="67">
        <f t="shared" si="209"/>
        <v>-5.3999999999999999E-2</v>
      </c>
      <c r="BU206" s="29" t="s">
        <v>122</v>
      </c>
      <c r="BV206" s="34" t="s">
        <v>96</v>
      </c>
      <c r="BW206" s="48">
        <f t="shared" si="210"/>
        <v>52454</v>
      </c>
      <c r="BX206" s="48">
        <f t="shared" si="182"/>
        <v>38602</v>
      </c>
      <c r="BY206" s="48">
        <f t="shared" si="183"/>
        <v>32946</v>
      </c>
      <c r="BZ206" s="48">
        <f t="shared" si="184"/>
        <v>5656</v>
      </c>
      <c r="CA206" s="48">
        <f t="shared" si="185"/>
        <v>2497</v>
      </c>
      <c r="CB206" s="48">
        <f t="shared" si="186"/>
        <v>11355</v>
      </c>
      <c r="CC206" s="48">
        <f t="shared" si="187"/>
        <v>4042</v>
      </c>
      <c r="CD206" s="48">
        <f t="shared" si="188"/>
        <v>975</v>
      </c>
      <c r="CE206" s="49">
        <f t="shared" si="189"/>
        <v>6338</v>
      </c>
    </row>
    <row r="207" spans="1:83" ht="16.5" customHeight="1">
      <c r="A207" s="32" t="s">
        <v>123</v>
      </c>
      <c r="B207" s="35" t="s">
        <v>97</v>
      </c>
      <c r="C207" s="46">
        <v>2405</v>
      </c>
      <c r="D207" s="46">
        <v>1642</v>
      </c>
      <c r="E207" s="46">
        <v>1398</v>
      </c>
      <c r="F207" s="46">
        <v>244</v>
      </c>
      <c r="G207" s="46">
        <v>116</v>
      </c>
      <c r="H207" s="46">
        <v>647</v>
      </c>
      <c r="I207" s="46">
        <v>249</v>
      </c>
      <c r="J207" s="46">
        <v>6</v>
      </c>
      <c r="K207" s="47">
        <v>392</v>
      </c>
      <c r="M207" s="32" t="s">
        <v>123</v>
      </c>
      <c r="N207" s="35" t="s">
        <v>97</v>
      </c>
      <c r="O207" s="72">
        <f t="shared" si="157"/>
        <v>-0.125</v>
      </c>
      <c r="P207" s="72">
        <f t="shared" si="158"/>
        <v>2.6890000000000001</v>
      </c>
      <c r="Q207" s="72">
        <f t="shared" si="159"/>
        <v>3.4790000000000001</v>
      </c>
      <c r="R207" s="72">
        <f t="shared" si="160"/>
        <v>-1.613</v>
      </c>
      <c r="S207" s="72">
        <f t="shared" si="161"/>
        <v>13.725</v>
      </c>
      <c r="T207" s="72">
        <f t="shared" si="162"/>
        <v>-8.4870000000000001</v>
      </c>
      <c r="U207" s="72">
        <f t="shared" si="163"/>
        <v>-16.443000000000001</v>
      </c>
      <c r="V207" s="72">
        <f t="shared" si="164"/>
        <v>-76</v>
      </c>
      <c r="W207" s="73">
        <f t="shared" si="165"/>
        <v>2.0830000000000002</v>
      </c>
      <c r="Y207" s="32" t="s">
        <v>123</v>
      </c>
      <c r="Z207" s="35" t="s">
        <v>97</v>
      </c>
      <c r="AA207" s="72">
        <f t="shared" si="190"/>
        <v>100</v>
      </c>
      <c r="AB207" s="72">
        <f t="shared" si="166"/>
        <v>68.3</v>
      </c>
      <c r="AC207" s="72">
        <f t="shared" si="167"/>
        <v>58.1</v>
      </c>
      <c r="AD207" s="72">
        <f t="shared" si="168"/>
        <v>10.1</v>
      </c>
      <c r="AE207" s="72">
        <f t="shared" si="169"/>
        <v>4.8</v>
      </c>
      <c r="AF207" s="72">
        <f t="shared" si="170"/>
        <v>26.9</v>
      </c>
      <c r="AG207" s="72">
        <f t="shared" si="171"/>
        <v>10.4</v>
      </c>
      <c r="AH207" s="72">
        <f t="shared" si="172"/>
        <v>0.2</v>
      </c>
      <c r="AI207" s="73">
        <f t="shared" si="173"/>
        <v>16.3</v>
      </c>
      <c r="AK207" s="32" t="s">
        <v>123</v>
      </c>
      <c r="AL207" s="35" t="s">
        <v>97</v>
      </c>
      <c r="AM207" s="72">
        <f t="shared" si="191"/>
        <v>0.1</v>
      </c>
      <c r="AN207" s="72">
        <f t="shared" si="192"/>
        <v>0.1</v>
      </c>
      <c r="AO207" s="72">
        <f t="shared" si="193"/>
        <v>0.1</v>
      </c>
      <c r="AP207" s="72">
        <f t="shared" si="194"/>
        <v>0.1</v>
      </c>
      <c r="AQ207" s="72">
        <f t="shared" si="195"/>
        <v>0</v>
      </c>
      <c r="AR207" s="72">
        <f t="shared" si="196"/>
        <v>0.1</v>
      </c>
      <c r="AS207" s="72">
        <f t="shared" si="197"/>
        <v>0.1</v>
      </c>
      <c r="AT207" s="72">
        <f t="shared" si="198"/>
        <v>0</v>
      </c>
      <c r="AU207" s="73">
        <f t="shared" si="199"/>
        <v>0.1</v>
      </c>
      <c r="AW207" s="32" t="s">
        <v>123</v>
      </c>
      <c r="AX207" s="35" t="s">
        <v>97</v>
      </c>
      <c r="AY207" s="72">
        <f t="shared" si="200"/>
        <v>-0.125</v>
      </c>
      <c r="AZ207" s="72">
        <f t="shared" si="174"/>
        <v>1.786</v>
      </c>
      <c r="BA207" s="72">
        <f t="shared" si="175"/>
        <v>1.952</v>
      </c>
      <c r="BB207" s="72">
        <f t="shared" si="176"/>
        <v>-0.16600000000000001</v>
      </c>
      <c r="BC207" s="72">
        <f t="shared" si="177"/>
        <v>0.58099999999999996</v>
      </c>
      <c r="BD207" s="72">
        <f t="shared" si="178"/>
        <v>-2.492</v>
      </c>
      <c r="BE207" s="72">
        <f t="shared" si="179"/>
        <v>-2.0350000000000001</v>
      </c>
      <c r="BF207" s="72">
        <f t="shared" si="180"/>
        <v>-0.78900000000000003</v>
      </c>
      <c r="BG207" s="73">
        <f t="shared" si="181"/>
        <v>0.33200000000000002</v>
      </c>
      <c r="BI207" s="32" t="s">
        <v>123</v>
      </c>
      <c r="BJ207" s="35" t="s">
        <v>97</v>
      </c>
      <c r="BK207" s="72">
        <f t="shared" si="201"/>
        <v>0</v>
      </c>
      <c r="BL207" s="72">
        <f t="shared" si="202"/>
        <v>2E-3</v>
      </c>
      <c r="BM207" s="72">
        <f t="shared" si="203"/>
        <v>3.0000000000000001E-3</v>
      </c>
      <c r="BN207" s="72">
        <f t="shared" si="204"/>
        <v>-1E-3</v>
      </c>
      <c r="BO207" s="72">
        <f t="shared" si="205"/>
        <v>6.0000000000000001E-3</v>
      </c>
      <c r="BP207" s="72">
        <f t="shared" si="206"/>
        <v>-8.0000000000000002E-3</v>
      </c>
      <c r="BQ207" s="72">
        <f t="shared" si="207"/>
        <v>-1.2E-2</v>
      </c>
      <c r="BR207" s="72">
        <f t="shared" si="208"/>
        <v>-0.13900000000000001</v>
      </c>
      <c r="BS207" s="73">
        <f t="shared" si="209"/>
        <v>3.0000000000000001E-3</v>
      </c>
      <c r="BU207" s="32" t="s">
        <v>123</v>
      </c>
      <c r="BV207" s="35" t="s">
        <v>97</v>
      </c>
      <c r="BW207" s="54">
        <f t="shared" si="210"/>
        <v>2408</v>
      </c>
      <c r="BX207" s="54">
        <f t="shared" si="182"/>
        <v>1599</v>
      </c>
      <c r="BY207" s="54">
        <f t="shared" si="183"/>
        <v>1351</v>
      </c>
      <c r="BZ207" s="54">
        <f t="shared" si="184"/>
        <v>248</v>
      </c>
      <c r="CA207" s="54">
        <f t="shared" si="185"/>
        <v>102</v>
      </c>
      <c r="CB207" s="54">
        <f t="shared" si="186"/>
        <v>707</v>
      </c>
      <c r="CC207" s="54">
        <f t="shared" si="187"/>
        <v>298</v>
      </c>
      <c r="CD207" s="54">
        <f t="shared" si="188"/>
        <v>25</v>
      </c>
      <c r="CE207" s="55">
        <f t="shared" si="189"/>
        <v>384</v>
      </c>
    </row>
    <row r="208" spans="1:83" ht="16.5" customHeight="1">
      <c r="A208" s="31" t="s">
        <v>124</v>
      </c>
      <c r="B208" s="33" t="s">
        <v>98</v>
      </c>
      <c r="C208" s="42">
        <v>8911</v>
      </c>
      <c r="D208" s="42">
        <v>5845</v>
      </c>
      <c r="E208" s="42">
        <v>5020</v>
      </c>
      <c r="F208" s="42">
        <v>825</v>
      </c>
      <c r="G208" s="42">
        <v>422</v>
      </c>
      <c r="H208" s="42">
        <v>2644</v>
      </c>
      <c r="I208" s="42">
        <v>1114</v>
      </c>
      <c r="J208" s="42">
        <v>61</v>
      </c>
      <c r="K208" s="43">
        <v>1469</v>
      </c>
      <c r="M208" s="31" t="s">
        <v>124</v>
      </c>
      <c r="N208" s="33" t="s">
        <v>98</v>
      </c>
      <c r="O208" s="68">
        <f t="shared" si="157"/>
        <v>-2.6549999999999998</v>
      </c>
      <c r="P208" s="68">
        <f t="shared" si="158"/>
        <v>1.0369999999999999</v>
      </c>
      <c r="Q208" s="68">
        <f t="shared" si="159"/>
        <v>1.5580000000000001</v>
      </c>
      <c r="R208" s="68">
        <f t="shared" si="160"/>
        <v>-2.0190000000000001</v>
      </c>
      <c r="S208" s="68">
        <f t="shared" si="161"/>
        <v>2.6760000000000002</v>
      </c>
      <c r="T208" s="68">
        <f t="shared" si="162"/>
        <v>-10.615</v>
      </c>
      <c r="U208" s="68">
        <f t="shared" si="163"/>
        <v>-14.962</v>
      </c>
      <c r="V208" s="68">
        <f t="shared" si="164"/>
        <v>-3.1749999999999998</v>
      </c>
      <c r="W208" s="69">
        <f t="shared" si="165"/>
        <v>-7.319</v>
      </c>
      <c r="Y208" s="31" t="s">
        <v>124</v>
      </c>
      <c r="Z208" s="33" t="s">
        <v>98</v>
      </c>
      <c r="AA208" s="68">
        <f t="shared" si="190"/>
        <v>100</v>
      </c>
      <c r="AB208" s="68">
        <f t="shared" si="166"/>
        <v>65.599999999999994</v>
      </c>
      <c r="AC208" s="68">
        <f t="shared" si="167"/>
        <v>56.3</v>
      </c>
      <c r="AD208" s="68">
        <f t="shared" si="168"/>
        <v>9.3000000000000007</v>
      </c>
      <c r="AE208" s="68">
        <f t="shared" si="169"/>
        <v>4.7</v>
      </c>
      <c r="AF208" s="68">
        <f t="shared" si="170"/>
        <v>29.7</v>
      </c>
      <c r="AG208" s="68">
        <f t="shared" si="171"/>
        <v>12.5</v>
      </c>
      <c r="AH208" s="68">
        <f t="shared" si="172"/>
        <v>0.7</v>
      </c>
      <c r="AI208" s="69">
        <f t="shared" si="173"/>
        <v>16.5</v>
      </c>
      <c r="AK208" s="31" t="s">
        <v>124</v>
      </c>
      <c r="AL208" s="33" t="s">
        <v>98</v>
      </c>
      <c r="AM208" s="68">
        <f t="shared" si="191"/>
        <v>0.3</v>
      </c>
      <c r="AN208" s="68">
        <f t="shared" si="192"/>
        <v>0.3</v>
      </c>
      <c r="AO208" s="68">
        <f t="shared" si="193"/>
        <v>0.3</v>
      </c>
      <c r="AP208" s="68">
        <f t="shared" si="194"/>
        <v>0.3</v>
      </c>
      <c r="AQ208" s="68">
        <f t="shared" si="195"/>
        <v>0.2</v>
      </c>
      <c r="AR208" s="68">
        <f t="shared" si="196"/>
        <v>0.4</v>
      </c>
      <c r="AS208" s="68">
        <f t="shared" si="197"/>
        <v>0.3</v>
      </c>
      <c r="AT208" s="68">
        <f t="shared" si="198"/>
        <v>0.4</v>
      </c>
      <c r="AU208" s="69">
        <f t="shared" si="199"/>
        <v>0.5</v>
      </c>
      <c r="AW208" s="31" t="s">
        <v>124</v>
      </c>
      <c r="AX208" s="33" t="s">
        <v>98</v>
      </c>
      <c r="AY208" s="68">
        <f t="shared" si="200"/>
        <v>-2.6549999999999998</v>
      </c>
      <c r="AZ208" s="68">
        <f t="shared" si="174"/>
        <v>0.65500000000000003</v>
      </c>
      <c r="BA208" s="68">
        <f t="shared" si="175"/>
        <v>0.84099999999999997</v>
      </c>
      <c r="BB208" s="68">
        <f t="shared" si="176"/>
        <v>-0.186</v>
      </c>
      <c r="BC208" s="68">
        <f t="shared" si="177"/>
        <v>0.12</v>
      </c>
      <c r="BD208" s="68">
        <f t="shared" si="178"/>
        <v>-3.43</v>
      </c>
      <c r="BE208" s="68">
        <f t="shared" si="179"/>
        <v>-2.141</v>
      </c>
      <c r="BF208" s="68">
        <f t="shared" si="180"/>
        <v>-2.1999999999999999E-2</v>
      </c>
      <c r="BG208" s="69">
        <f t="shared" si="181"/>
        <v>-1.2669999999999999</v>
      </c>
      <c r="BI208" s="31" t="s">
        <v>124</v>
      </c>
      <c r="BJ208" s="33" t="s">
        <v>98</v>
      </c>
      <c r="BK208" s="68">
        <f t="shared" si="201"/>
        <v>-8.0000000000000002E-3</v>
      </c>
      <c r="BL208" s="68">
        <f t="shared" si="202"/>
        <v>3.0000000000000001E-3</v>
      </c>
      <c r="BM208" s="68">
        <f t="shared" si="203"/>
        <v>4.0000000000000001E-3</v>
      </c>
      <c r="BN208" s="68">
        <f t="shared" si="204"/>
        <v>-6.0000000000000001E-3</v>
      </c>
      <c r="BO208" s="68">
        <f t="shared" si="205"/>
        <v>5.0000000000000001E-3</v>
      </c>
      <c r="BP208" s="68">
        <f t="shared" si="206"/>
        <v>-4.2999999999999997E-2</v>
      </c>
      <c r="BQ208" s="68">
        <f t="shared" si="207"/>
        <v>-4.5999999999999999E-2</v>
      </c>
      <c r="BR208" s="68">
        <f t="shared" si="208"/>
        <v>-1.4999999999999999E-2</v>
      </c>
      <c r="BS208" s="69">
        <f t="shared" si="209"/>
        <v>-3.9E-2</v>
      </c>
      <c r="BU208" s="31" t="s">
        <v>124</v>
      </c>
      <c r="BV208" s="33" t="s">
        <v>98</v>
      </c>
      <c r="BW208" s="50">
        <f t="shared" si="210"/>
        <v>9154</v>
      </c>
      <c r="BX208" s="50">
        <f t="shared" si="182"/>
        <v>5785</v>
      </c>
      <c r="BY208" s="50">
        <f t="shared" si="183"/>
        <v>4943</v>
      </c>
      <c r="BZ208" s="50">
        <f t="shared" si="184"/>
        <v>842</v>
      </c>
      <c r="CA208" s="50">
        <f t="shared" si="185"/>
        <v>411</v>
      </c>
      <c r="CB208" s="50">
        <f t="shared" si="186"/>
        <v>2958</v>
      </c>
      <c r="CC208" s="50">
        <f t="shared" si="187"/>
        <v>1310</v>
      </c>
      <c r="CD208" s="50">
        <f t="shared" si="188"/>
        <v>63</v>
      </c>
      <c r="CE208" s="51">
        <f t="shared" si="189"/>
        <v>1585</v>
      </c>
    </row>
    <row r="209" spans="1:83" ht="16.5" customHeight="1">
      <c r="A209" s="30" t="s">
        <v>125</v>
      </c>
      <c r="B209" s="28" t="s">
        <v>99</v>
      </c>
      <c r="C209" s="44">
        <v>4792</v>
      </c>
      <c r="D209" s="44">
        <v>3561</v>
      </c>
      <c r="E209" s="44">
        <v>3060</v>
      </c>
      <c r="F209" s="44">
        <v>501</v>
      </c>
      <c r="G209" s="44">
        <v>235</v>
      </c>
      <c r="H209" s="44">
        <v>996</v>
      </c>
      <c r="I209" s="44">
        <v>502</v>
      </c>
      <c r="J209" s="44">
        <v>20</v>
      </c>
      <c r="K209" s="45">
        <v>474</v>
      </c>
      <c r="M209" s="30" t="s">
        <v>125</v>
      </c>
      <c r="N209" s="28" t="s">
        <v>99</v>
      </c>
      <c r="O209" s="70">
        <f t="shared" si="157"/>
        <v>6.3</v>
      </c>
      <c r="P209" s="70">
        <f t="shared" si="158"/>
        <v>7.7130000000000001</v>
      </c>
      <c r="Q209" s="70">
        <f t="shared" si="159"/>
        <v>8.2040000000000006</v>
      </c>
      <c r="R209" s="70">
        <f t="shared" si="160"/>
        <v>4.8120000000000003</v>
      </c>
      <c r="S209" s="70">
        <f t="shared" si="161"/>
        <v>15.763999999999999</v>
      </c>
      <c r="T209" s="70">
        <f t="shared" si="162"/>
        <v>-0.3</v>
      </c>
      <c r="U209" s="70">
        <f t="shared" si="163"/>
        <v>4.8019999999999996</v>
      </c>
      <c r="V209" s="70">
        <f t="shared" si="164"/>
        <v>-13.042999999999999</v>
      </c>
      <c r="W209" s="71">
        <f t="shared" si="165"/>
        <v>-4.6280000000000001</v>
      </c>
      <c r="Y209" s="30" t="s">
        <v>125</v>
      </c>
      <c r="Z209" s="28" t="s">
        <v>99</v>
      </c>
      <c r="AA209" s="70">
        <f t="shared" si="190"/>
        <v>100</v>
      </c>
      <c r="AB209" s="70">
        <f t="shared" si="166"/>
        <v>74.3</v>
      </c>
      <c r="AC209" s="70">
        <f t="shared" si="167"/>
        <v>63.9</v>
      </c>
      <c r="AD209" s="70">
        <f t="shared" si="168"/>
        <v>10.5</v>
      </c>
      <c r="AE209" s="70">
        <f t="shared" si="169"/>
        <v>4.9000000000000004</v>
      </c>
      <c r="AF209" s="70">
        <f t="shared" si="170"/>
        <v>20.8</v>
      </c>
      <c r="AG209" s="70">
        <f t="shared" si="171"/>
        <v>10.5</v>
      </c>
      <c r="AH209" s="70">
        <f t="shared" si="172"/>
        <v>0.4</v>
      </c>
      <c r="AI209" s="71">
        <f t="shared" si="173"/>
        <v>9.9</v>
      </c>
      <c r="AK209" s="30" t="s">
        <v>125</v>
      </c>
      <c r="AL209" s="28" t="s">
        <v>99</v>
      </c>
      <c r="AM209" s="70">
        <f t="shared" si="191"/>
        <v>0.2</v>
      </c>
      <c r="AN209" s="70">
        <f t="shared" si="192"/>
        <v>0.2</v>
      </c>
      <c r="AO209" s="70">
        <f t="shared" si="193"/>
        <v>0.2</v>
      </c>
      <c r="AP209" s="70">
        <f t="shared" si="194"/>
        <v>0.2</v>
      </c>
      <c r="AQ209" s="70">
        <f t="shared" si="195"/>
        <v>0.1</v>
      </c>
      <c r="AR209" s="70">
        <f t="shared" si="196"/>
        <v>0.2</v>
      </c>
      <c r="AS209" s="70">
        <f t="shared" si="197"/>
        <v>0.1</v>
      </c>
      <c r="AT209" s="70">
        <f t="shared" si="198"/>
        <v>0.1</v>
      </c>
      <c r="AU209" s="71">
        <f t="shared" si="199"/>
        <v>0.2</v>
      </c>
      <c r="AW209" s="30" t="s">
        <v>125</v>
      </c>
      <c r="AX209" s="28" t="s">
        <v>99</v>
      </c>
      <c r="AY209" s="70">
        <f t="shared" si="200"/>
        <v>6.3</v>
      </c>
      <c r="AZ209" s="70">
        <f t="shared" si="174"/>
        <v>5.657</v>
      </c>
      <c r="BA209" s="70">
        <f t="shared" si="175"/>
        <v>5.1459999999999999</v>
      </c>
      <c r="BB209" s="70">
        <f t="shared" si="176"/>
        <v>0.51</v>
      </c>
      <c r="BC209" s="70">
        <f t="shared" si="177"/>
        <v>0.71</v>
      </c>
      <c r="BD209" s="70">
        <f t="shared" si="178"/>
        <v>-6.7000000000000004E-2</v>
      </c>
      <c r="BE209" s="70">
        <f t="shared" si="179"/>
        <v>0.51</v>
      </c>
      <c r="BF209" s="70">
        <f t="shared" si="180"/>
        <v>-6.7000000000000004E-2</v>
      </c>
      <c r="BG209" s="71">
        <f t="shared" si="181"/>
        <v>-0.51</v>
      </c>
      <c r="BI209" s="30" t="s">
        <v>125</v>
      </c>
      <c r="BJ209" s="28" t="s">
        <v>99</v>
      </c>
      <c r="BK209" s="70">
        <f t="shared" si="201"/>
        <v>0.01</v>
      </c>
      <c r="BL209" s="70">
        <f t="shared" si="202"/>
        <v>1.2999999999999999E-2</v>
      </c>
      <c r="BM209" s="70">
        <f t="shared" si="203"/>
        <v>1.2999999999999999E-2</v>
      </c>
      <c r="BN209" s="70">
        <f t="shared" si="204"/>
        <v>8.0000000000000002E-3</v>
      </c>
      <c r="BO209" s="70">
        <f t="shared" si="205"/>
        <v>1.4E-2</v>
      </c>
      <c r="BP209" s="70">
        <f t="shared" si="206"/>
        <v>0</v>
      </c>
      <c r="BQ209" s="70">
        <f t="shared" si="207"/>
        <v>5.0000000000000001E-3</v>
      </c>
      <c r="BR209" s="70">
        <f t="shared" si="208"/>
        <v>-2.1999999999999999E-2</v>
      </c>
      <c r="BS209" s="71">
        <f t="shared" si="209"/>
        <v>-8.0000000000000002E-3</v>
      </c>
      <c r="BU209" s="30" t="s">
        <v>125</v>
      </c>
      <c r="BV209" s="28" t="s">
        <v>99</v>
      </c>
      <c r="BW209" s="52">
        <f t="shared" si="210"/>
        <v>4508</v>
      </c>
      <c r="BX209" s="52">
        <f t="shared" si="182"/>
        <v>3306</v>
      </c>
      <c r="BY209" s="52">
        <f t="shared" si="183"/>
        <v>2828</v>
      </c>
      <c r="BZ209" s="52">
        <f t="shared" si="184"/>
        <v>478</v>
      </c>
      <c r="CA209" s="52">
        <f t="shared" si="185"/>
        <v>203</v>
      </c>
      <c r="CB209" s="52">
        <f t="shared" si="186"/>
        <v>999</v>
      </c>
      <c r="CC209" s="52">
        <f t="shared" si="187"/>
        <v>479</v>
      </c>
      <c r="CD209" s="52">
        <f t="shared" si="188"/>
        <v>23</v>
      </c>
      <c r="CE209" s="53">
        <f t="shared" si="189"/>
        <v>497</v>
      </c>
    </row>
    <row r="210" spans="1:83" ht="16.5" customHeight="1">
      <c r="A210" s="31" t="s">
        <v>126</v>
      </c>
      <c r="B210" s="33" t="s">
        <v>100</v>
      </c>
      <c r="C210" s="42">
        <v>254354</v>
      </c>
      <c r="D210" s="42">
        <v>169548</v>
      </c>
      <c r="E210" s="42">
        <v>145675</v>
      </c>
      <c r="F210" s="42">
        <v>23873</v>
      </c>
      <c r="G210" s="42">
        <v>23829</v>
      </c>
      <c r="H210" s="42">
        <v>60977</v>
      </c>
      <c r="I210" s="42">
        <v>30672</v>
      </c>
      <c r="J210" s="42">
        <v>1560</v>
      </c>
      <c r="K210" s="43">
        <v>28745</v>
      </c>
      <c r="M210" s="31" t="s">
        <v>126</v>
      </c>
      <c r="N210" s="33" t="s">
        <v>100</v>
      </c>
      <c r="O210" s="68">
        <f t="shared" si="157"/>
        <v>-0.51</v>
      </c>
      <c r="P210" s="68">
        <f t="shared" si="158"/>
        <v>4.0460000000000003</v>
      </c>
      <c r="Q210" s="68">
        <f t="shared" si="159"/>
        <v>4.4329999999999998</v>
      </c>
      <c r="R210" s="68">
        <f t="shared" si="160"/>
        <v>1.7430000000000001</v>
      </c>
      <c r="S210" s="68">
        <f t="shared" si="161"/>
        <v>2.548</v>
      </c>
      <c r="T210" s="68">
        <f t="shared" si="162"/>
        <v>-12.218999999999999</v>
      </c>
      <c r="U210" s="68">
        <f t="shared" si="163"/>
        <v>-18.513999999999999</v>
      </c>
      <c r="V210" s="68">
        <f t="shared" si="164"/>
        <v>-14.286</v>
      </c>
      <c r="W210" s="69">
        <f t="shared" si="165"/>
        <v>-4.1959999999999997</v>
      </c>
      <c r="Y210" s="31" t="s">
        <v>126</v>
      </c>
      <c r="Z210" s="33" t="s">
        <v>100</v>
      </c>
      <c r="AA210" s="68">
        <f t="shared" si="190"/>
        <v>100</v>
      </c>
      <c r="AB210" s="68">
        <f t="shared" si="166"/>
        <v>66.7</v>
      </c>
      <c r="AC210" s="68">
        <f t="shared" si="167"/>
        <v>57.3</v>
      </c>
      <c r="AD210" s="68">
        <f t="shared" si="168"/>
        <v>9.4</v>
      </c>
      <c r="AE210" s="68">
        <f t="shared" si="169"/>
        <v>9.4</v>
      </c>
      <c r="AF210" s="68">
        <f t="shared" si="170"/>
        <v>24</v>
      </c>
      <c r="AG210" s="68">
        <f t="shared" si="171"/>
        <v>12.1</v>
      </c>
      <c r="AH210" s="68">
        <f t="shared" si="172"/>
        <v>0.6</v>
      </c>
      <c r="AI210" s="69">
        <f t="shared" si="173"/>
        <v>11.3</v>
      </c>
      <c r="AK210" s="31" t="s">
        <v>126</v>
      </c>
      <c r="AL210" s="33" t="s">
        <v>100</v>
      </c>
      <c r="AM210" s="68">
        <f t="shared" si="191"/>
        <v>8.5</v>
      </c>
      <c r="AN210" s="68">
        <f t="shared" si="192"/>
        <v>8.1</v>
      </c>
      <c r="AO210" s="68">
        <f t="shared" si="193"/>
        <v>8.1</v>
      </c>
      <c r="AP210" s="68">
        <f t="shared" si="194"/>
        <v>8.1</v>
      </c>
      <c r="AQ210" s="68">
        <f t="shared" si="195"/>
        <v>10</v>
      </c>
      <c r="AR210" s="68">
        <f t="shared" si="196"/>
        <v>9.3000000000000007</v>
      </c>
      <c r="AS210" s="68">
        <f t="shared" si="197"/>
        <v>8.5</v>
      </c>
      <c r="AT210" s="68">
        <f t="shared" si="198"/>
        <v>10.6</v>
      </c>
      <c r="AU210" s="69">
        <f t="shared" si="199"/>
        <v>10.3</v>
      </c>
      <c r="AW210" s="31" t="s">
        <v>126</v>
      </c>
      <c r="AX210" s="33" t="s">
        <v>100</v>
      </c>
      <c r="AY210" s="68">
        <f t="shared" si="200"/>
        <v>-0.51</v>
      </c>
      <c r="AZ210" s="68">
        <f t="shared" si="174"/>
        <v>2.5790000000000002</v>
      </c>
      <c r="BA210" s="68">
        <f t="shared" si="175"/>
        <v>2.419</v>
      </c>
      <c r="BB210" s="68">
        <f t="shared" si="176"/>
        <v>0.16</v>
      </c>
      <c r="BC210" s="68">
        <f t="shared" si="177"/>
        <v>0.23200000000000001</v>
      </c>
      <c r="BD210" s="68">
        <f t="shared" si="178"/>
        <v>-3.32</v>
      </c>
      <c r="BE210" s="68">
        <f t="shared" si="179"/>
        <v>-2.726</v>
      </c>
      <c r="BF210" s="68">
        <f t="shared" si="180"/>
        <v>-0.10199999999999999</v>
      </c>
      <c r="BG210" s="69">
        <f t="shared" si="181"/>
        <v>-0.49199999999999999</v>
      </c>
      <c r="BI210" s="31" t="s">
        <v>126</v>
      </c>
      <c r="BJ210" s="33" t="s">
        <v>100</v>
      </c>
      <c r="BK210" s="68">
        <f t="shared" si="201"/>
        <v>-4.3999999999999997E-2</v>
      </c>
      <c r="BL210" s="68">
        <f t="shared" si="202"/>
        <v>0.32600000000000001</v>
      </c>
      <c r="BM210" s="68">
        <f t="shared" si="203"/>
        <v>0.35699999999999998</v>
      </c>
      <c r="BN210" s="68">
        <f t="shared" si="204"/>
        <v>0.14099999999999999</v>
      </c>
      <c r="BO210" s="68">
        <f t="shared" si="205"/>
        <v>0.26100000000000001</v>
      </c>
      <c r="BP210" s="68">
        <f t="shared" si="206"/>
        <v>-1.1559999999999999</v>
      </c>
      <c r="BQ210" s="68">
        <f t="shared" si="207"/>
        <v>-1.6379999999999999</v>
      </c>
      <c r="BR210" s="68">
        <f t="shared" si="208"/>
        <v>-1.9019999999999999</v>
      </c>
      <c r="BS210" s="69">
        <f t="shared" si="209"/>
        <v>-0.42699999999999999</v>
      </c>
      <c r="BU210" s="31" t="s">
        <v>126</v>
      </c>
      <c r="BV210" s="33" t="s">
        <v>100</v>
      </c>
      <c r="BW210" s="50">
        <f t="shared" si="210"/>
        <v>255657</v>
      </c>
      <c r="BX210" s="50">
        <f t="shared" si="182"/>
        <v>162955</v>
      </c>
      <c r="BY210" s="50">
        <f t="shared" si="183"/>
        <v>139491</v>
      </c>
      <c r="BZ210" s="50">
        <f t="shared" si="184"/>
        <v>23464</v>
      </c>
      <c r="CA210" s="50">
        <f t="shared" si="185"/>
        <v>23237</v>
      </c>
      <c r="CB210" s="50">
        <f t="shared" si="186"/>
        <v>69465</v>
      </c>
      <c r="CC210" s="50">
        <f t="shared" si="187"/>
        <v>37641</v>
      </c>
      <c r="CD210" s="50">
        <f t="shared" si="188"/>
        <v>1820</v>
      </c>
      <c r="CE210" s="51">
        <f t="shared" si="189"/>
        <v>30004</v>
      </c>
    </row>
    <row r="211" spans="1:83" ht="16.5" customHeight="1">
      <c r="A211" s="29" t="s">
        <v>36</v>
      </c>
      <c r="B211" s="34" t="s">
        <v>101</v>
      </c>
      <c r="C211" s="40">
        <v>1228935</v>
      </c>
      <c r="D211" s="40">
        <v>857519</v>
      </c>
      <c r="E211" s="40">
        <v>738038</v>
      </c>
      <c r="F211" s="40">
        <v>119481</v>
      </c>
      <c r="G211" s="40">
        <v>126220</v>
      </c>
      <c r="H211" s="40">
        <v>245196</v>
      </c>
      <c r="I211" s="40">
        <v>123200</v>
      </c>
      <c r="J211" s="40">
        <v>8806</v>
      </c>
      <c r="K211" s="41">
        <v>113190</v>
      </c>
      <c r="M211" s="29" t="s">
        <v>36</v>
      </c>
      <c r="N211" s="34" t="s">
        <v>101</v>
      </c>
      <c r="O211" s="66">
        <f t="shared" si="157"/>
        <v>3.2000000000000001E-2</v>
      </c>
      <c r="P211" s="66">
        <f t="shared" si="158"/>
        <v>2.7229999999999999</v>
      </c>
      <c r="Q211" s="66">
        <f t="shared" si="159"/>
        <v>3.0459999999999998</v>
      </c>
      <c r="R211" s="66">
        <f t="shared" si="160"/>
        <v>0.77300000000000002</v>
      </c>
      <c r="S211" s="66">
        <f t="shared" si="161"/>
        <v>3.7530000000000001</v>
      </c>
      <c r="T211" s="66">
        <f t="shared" si="162"/>
        <v>-9.8889999999999993</v>
      </c>
      <c r="U211" s="66">
        <f t="shared" si="163"/>
        <v>-15.4</v>
      </c>
      <c r="V211" s="66">
        <f t="shared" si="164"/>
        <v>39.600999999999999</v>
      </c>
      <c r="W211" s="67">
        <f t="shared" si="165"/>
        <v>-5.8079999999999998</v>
      </c>
      <c r="Y211" s="29" t="s">
        <v>36</v>
      </c>
      <c r="Z211" s="34" t="s">
        <v>101</v>
      </c>
      <c r="AA211" s="66">
        <f t="shared" si="190"/>
        <v>100</v>
      </c>
      <c r="AB211" s="66">
        <f t="shared" si="166"/>
        <v>69.8</v>
      </c>
      <c r="AC211" s="66">
        <f t="shared" si="167"/>
        <v>60.1</v>
      </c>
      <c r="AD211" s="66">
        <f t="shared" si="168"/>
        <v>9.6999999999999993</v>
      </c>
      <c r="AE211" s="66">
        <f t="shared" si="169"/>
        <v>10.3</v>
      </c>
      <c r="AF211" s="66">
        <f t="shared" si="170"/>
        <v>20</v>
      </c>
      <c r="AG211" s="66">
        <f t="shared" si="171"/>
        <v>10</v>
      </c>
      <c r="AH211" s="66">
        <f t="shared" si="172"/>
        <v>0.7</v>
      </c>
      <c r="AI211" s="67">
        <f t="shared" si="173"/>
        <v>9.1999999999999993</v>
      </c>
      <c r="AK211" s="29" t="s">
        <v>36</v>
      </c>
      <c r="AL211" s="34" t="s">
        <v>101</v>
      </c>
      <c r="AM211" s="66">
        <f t="shared" si="191"/>
        <v>41.2</v>
      </c>
      <c r="AN211" s="66">
        <f t="shared" si="192"/>
        <v>41</v>
      </c>
      <c r="AO211" s="66">
        <f t="shared" si="193"/>
        <v>41.1</v>
      </c>
      <c r="AP211" s="66">
        <f t="shared" si="194"/>
        <v>40.6</v>
      </c>
      <c r="AQ211" s="66">
        <f t="shared" si="195"/>
        <v>53.2</v>
      </c>
      <c r="AR211" s="66">
        <f t="shared" si="196"/>
        <v>37.5</v>
      </c>
      <c r="AS211" s="66">
        <f t="shared" si="197"/>
        <v>34.1</v>
      </c>
      <c r="AT211" s="66">
        <f t="shared" si="198"/>
        <v>59.7</v>
      </c>
      <c r="AU211" s="67">
        <f t="shared" si="199"/>
        <v>40.5</v>
      </c>
      <c r="AW211" s="29" t="s">
        <v>36</v>
      </c>
      <c r="AX211" s="34" t="s">
        <v>101</v>
      </c>
      <c r="AY211" s="66">
        <f t="shared" si="200"/>
        <v>3.2000000000000001E-2</v>
      </c>
      <c r="AZ211" s="66">
        <f t="shared" si="174"/>
        <v>1.85</v>
      </c>
      <c r="BA211" s="66">
        <f t="shared" si="175"/>
        <v>1.776</v>
      </c>
      <c r="BB211" s="66">
        <f t="shared" si="176"/>
        <v>7.4999999999999997E-2</v>
      </c>
      <c r="BC211" s="66">
        <f t="shared" si="177"/>
        <v>0.372</v>
      </c>
      <c r="BD211" s="66">
        <f t="shared" si="178"/>
        <v>-2.19</v>
      </c>
      <c r="BE211" s="66">
        <f t="shared" si="179"/>
        <v>-1.825</v>
      </c>
      <c r="BF211" s="66">
        <f t="shared" si="180"/>
        <v>0.20300000000000001</v>
      </c>
      <c r="BG211" s="67">
        <f t="shared" si="181"/>
        <v>-0.56799999999999995</v>
      </c>
      <c r="BI211" s="29" t="s">
        <v>36</v>
      </c>
      <c r="BJ211" s="34" t="s">
        <v>101</v>
      </c>
      <c r="BK211" s="66">
        <f t="shared" si="201"/>
        <v>1.2999999999999999E-2</v>
      </c>
      <c r="BL211" s="66">
        <f t="shared" si="202"/>
        <v>1.125</v>
      </c>
      <c r="BM211" s="66">
        <f t="shared" si="203"/>
        <v>1.2609999999999999</v>
      </c>
      <c r="BN211" s="66">
        <f t="shared" si="204"/>
        <v>0.316</v>
      </c>
      <c r="BO211" s="66">
        <f t="shared" si="205"/>
        <v>2.0110000000000001</v>
      </c>
      <c r="BP211" s="66">
        <f t="shared" si="206"/>
        <v>-3.6659999999999999</v>
      </c>
      <c r="BQ211" s="66">
        <f t="shared" si="207"/>
        <v>-5.27</v>
      </c>
      <c r="BR211" s="66">
        <f t="shared" si="208"/>
        <v>18.277999999999999</v>
      </c>
      <c r="BS211" s="67">
        <f t="shared" si="209"/>
        <v>-2.367</v>
      </c>
      <c r="BU211" s="29" t="s">
        <v>36</v>
      </c>
      <c r="BV211" s="34" t="s">
        <v>101</v>
      </c>
      <c r="BW211" s="48">
        <f t="shared" si="210"/>
        <v>1228544</v>
      </c>
      <c r="BX211" s="48">
        <f t="shared" si="182"/>
        <v>834787</v>
      </c>
      <c r="BY211" s="48">
        <f t="shared" si="183"/>
        <v>716223</v>
      </c>
      <c r="BZ211" s="48">
        <f t="shared" si="184"/>
        <v>118564</v>
      </c>
      <c r="CA211" s="48">
        <f t="shared" si="185"/>
        <v>121654</v>
      </c>
      <c r="CB211" s="48">
        <f t="shared" si="186"/>
        <v>272103</v>
      </c>
      <c r="CC211" s="48">
        <f t="shared" si="187"/>
        <v>145626</v>
      </c>
      <c r="CD211" s="48">
        <f t="shared" si="188"/>
        <v>6308</v>
      </c>
      <c r="CE211" s="49">
        <f t="shared" si="189"/>
        <v>120169</v>
      </c>
    </row>
    <row r="212" spans="1:83" ht="16.5" customHeight="1">
      <c r="A212" s="29" t="s">
        <v>37</v>
      </c>
      <c r="B212" s="34" t="s">
        <v>102</v>
      </c>
      <c r="C212" s="40">
        <v>511766</v>
      </c>
      <c r="D212" s="40">
        <v>387392</v>
      </c>
      <c r="E212" s="40">
        <v>332944</v>
      </c>
      <c r="F212" s="40">
        <v>54448</v>
      </c>
      <c r="G212" s="40">
        <v>25510</v>
      </c>
      <c r="H212" s="40">
        <v>98864</v>
      </c>
      <c r="I212" s="40">
        <v>45184</v>
      </c>
      <c r="J212" s="40">
        <v>3427</v>
      </c>
      <c r="K212" s="41">
        <v>50253</v>
      </c>
      <c r="M212" s="29" t="s">
        <v>37</v>
      </c>
      <c r="N212" s="34" t="s">
        <v>102</v>
      </c>
      <c r="O212" s="66">
        <f t="shared" si="157"/>
        <v>2.452</v>
      </c>
      <c r="P212" s="66">
        <f t="shared" si="158"/>
        <v>5.25</v>
      </c>
      <c r="Q212" s="66">
        <f t="shared" si="159"/>
        <v>5.6509999999999998</v>
      </c>
      <c r="R212" s="66">
        <f t="shared" si="160"/>
        <v>2.8620000000000001</v>
      </c>
      <c r="S212" s="66">
        <f t="shared" si="161"/>
        <v>7.3739999999999997</v>
      </c>
      <c r="T212" s="66">
        <f t="shared" si="162"/>
        <v>-8.1969999999999992</v>
      </c>
      <c r="U212" s="66">
        <f t="shared" si="163"/>
        <v>-15.395</v>
      </c>
      <c r="V212" s="66">
        <f t="shared" si="164"/>
        <v>19.616</v>
      </c>
      <c r="W212" s="67">
        <f t="shared" si="165"/>
        <v>-2.27</v>
      </c>
      <c r="Y212" s="29" t="s">
        <v>37</v>
      </c>
      <c r="Z212" s="34" t="s">
        <v>102</v>
      </c>
      <c r="AA212" s="66">
        <f t="shared" si="190"/>
        <v>100</v>
      </c>
      <c r="AB212" s="66">
        <f t="shared" si="166"/>
        <v>75.7</v>
      </c>
      <c r="AC212" s="66">
        <f t="shared" si="167"/>
        <v>65.099999999999994</v>
      </c>
      <c r="AD212" s="66">
        <f t="shared" si="168"/>
        <v>10.6</v>
      </c>
      <c r="AE212" s="66">
        <f t="shared" si="169"/>
        <v>5</v>
      </c>
      <c r="AF212" s="66">
        <f t="shared" si="170"/>
        <v>19.3</v>
      </c>
      <c r="AG212" s="66">
        <f t="shared" si="171"/>
        <v>8.8000000000000007</v>
      </c>
      <c r="AH212" s="66">
        <f t="shared" si="172"/>
        <v>0.7</v>
      </c>
      <c r="AI212" s="67">
        <f t="shared" si="173"/>
        <v>9.8000000000000007</v>
      </c>
      <c r="AK212" s="29" t="s">
        <v>37</v>
      </c>
      <c r="AL212" s="34" t="s">
        <v>102</v>
      </c>
      <c r="AM212" s="66">
        <f t="shared" si="191"/>
        <v>17.100000000000001</v>
      </c>
      <c r="AN212" s="66">
        <f t="shared" si="192"/>
        <v>18.5</v>
      </c>
      <c r="AO212" s="66">
        <f t="shared" si="193"/>
        <v>18.5</v>
      </c>
      <c r="AP212" s="66">
        <f t="shared" si="194"/>
        <v>18.5</v>
      </c>
      <c r="AQ212" s="66">
        <f t="shared" si="195"/>
        <v>10.7</v>
      </c>
      <c r="AR212" s="66">
        <f t="shared" si="196"/>
        <v>15.1</v>
      </c>
      <c r="AS212" s="66">
        <f t="shared" si="197"/>
        <v>12.5</v>
      </c>
      <c r="AT212" s="66">
        <f t="shared" si="198"/>
        <v>23.2</v>
      </c>
      <c r="AU212" s="67">
        <f t="shared" si="199"/>
        <v>18</v>
      </c>
      <c r="AW212" s="29" t="s">
        <v>37</v>
      </c>
      <c r="AX212" s="34" t="s">
        <v>102</v>
      </c>
      <c r="AY212" s="66">
        <f t="shared" si="200"/>
        <v>2.452</v>
      </c>
      <c r="AZ212" s="66">
        <f t="shared" si="174"/>
        <v>3.8679999999999999</v>
      </c>
      <c r="BA212" s="66">
        <f t="shared" si="175"/>
        <v>3.5649999999999999</v>
      </c>
      <c r="BB212" s="66">
        <f t="shared" si="176"/>
        <v>0.30299999999999999</v>
      </c>
      <c r="BC212" s="66">
        <f t="shared" si="177"/>
        <v>0.35099999999999998</v>
      </c>
      <c r="BD212" s="66">
        <f t="shared" si="178"/>
        <v>-1.7669999999999999</v>
      </c>
      <c r="BE212" s="66">
        <f t="shared" si="179"/>
        <v>-1.6459999999999999</v>
      </c>
      <c r="BF212" s="66">
        <f t="shared" si="180"/>
        <v>0.113</v>
      </c>
      <c r="BG212" s="67">
        <f t="shared" si="181"/>
        <v>-0.23400000000000001</v>
      </c>
      <c r="BI212" s="29" t="s">
        <v>37</v>
      </c>
      <c r="BJ212" s="34" t="s">
        <v>102</v>
      </c>
      <c r="BK212" s="66">
        <f t="shared" si="201"/>
        <v>0.41099999999999998</v>
      </c>
      <c r="BL212" s="66">
        <f t="shared" si="202"/>
        <v>0.95599999999999996</v>
      </c>
      <c r="BM212" s="66">
        <f t="shared" si="203"/>
        <v>1.0289999999999999</v>
      </c>
      <c r="BN212" s="66">
        <f t="shared" si="204"/>
        <v>0.52200000000000002</v>
      </c>
      <c r="BO212" s="66">
        <f t="shared" si="205"/>
        <v>0.77200000000000002</v>
      </c>
      <c r="BP212" s="66">
        <f t="shared" si="206"/>
        <v>-1.2030000000000001</v>
      </c>
      <c r="BQ212" s="66">
        <f t="shared" si="207"/>
        <v>-1.9319999999999999</v>
      </c>
      <c r="BR212" s="66">
        <f t="shared" si="208"/>
        <v>4.1120000000000001</v>
      </c>
      <c r="BS212" s="67">
        <f t="shared" si="209"/>
        <v>-0.39600000000000002</v>
      </c>
      <c r="BU212" s="29" t="s">
        <v>37</v>
      </c>
      <c r="BV212" s="34" t="s">
        <v>102</v>
      </c>
      <c r="BW212" s="48">
        <f t="shared" si="210"/>
        <v>499519</v>
      </c>
      <c r="BX212" s="48">
        <f t="shared" si="182"/>
        <v>368070</v>
      </c>
      <c r="BY212" s="48">
        <f t="shared" si="183"/>
        <v>315137</v>
      </c>
      <c r="BZ212" s="48">
        <f t="shared" si="184"/>
        <v>52933</v>
      </c>
      <c r="CA212" s="48">
        <f t="shared" si="185"/>
        <v>23758</v>
      </c>
      <c r="CB212" s="48">
        <f t="shared" si="186"/>
        <v>107691</v>
      </c>
      <c r="CC212" s="48">
        <f t="shared" si="187"/>
        <v>53406</v>
      </c>
      <c r="CD212" s="48">
        <f t="shared" si="188"/>
        <v>2865</v>
      </c>
      <c r="CE212" s="49">
        <f t="shared" si="189"/>
        <v>51420</v>
      </c>
    </row>
    <row r="213" spans="1:83" ht="16.5" customHeight="1">
      <c r="A213" s="29" t="s">
        <v>127</v>
      </c>
      <c r="B213" s="34" t="s">
        <v>103</v>
      </c>
      <c r="C213" s="40">
        <v>769657</v>
      </c>
      <c r="D213" s="40">
        <v>521545</v>
      </c>
      <c r="E213" s="40">
        <v>447344</v>
      </c>
      <c r="F213" s="40">
        <v>74201</v>
      </c>
      <c r="G213" s="40">
        <v>51830</v>
      </c>
      <c r="H213" s="40">
        <v>196282</v>
      </c>
      <c r="I213" s="40">
        <v>138058</v>
      </c>
      <c r="J213" s="40">
        <v>-1287</v>
      </c>
      <c r="K213" s="41">
        <v>59511</v>
      </c>
      <c r="M213" s="29" t="s">
        <v>127</v>
      </c>
      <c r="N213" s="34" t="s">
        <v>103</v>
      </c>
      <c r="O213" s="66">
        <f t="shared" si="157"/>
        <v>-1.236</v>
      </c>
      <c r="P213" s="66">
        <f t="shared" si="158"/>
        <v>3.4460000000000002</v>
      </c>
      <c r="Q213" s="66">
        <f t="shared" si="159"/>
        <v>3.8519999999999999</v>
      </c>
      <c r="R213" s="66">
        <f t="shared" si="160"/>
        <v>1.0640000000000001</v>
      </c>
      <c r="S213" s="66">
        <f t="shared" si="161"/>
        <v>5.7450000000000001</v>
      </c>
      <c r="T213" s="66">
        <f t="shared" si="162"/>
        <v>-13.191000000000001</v>
      </c>
      <c r="U213" s="66">
        <f t="shared" si="163"/>
        <v>-14.201000000000001</v>
      </c>
      <c r="V213" s="66">
        <f t="shared" si="164"/>
        <v>-208.51599999999999</v>
      </c>
      <c r="W213" s="67">
        <f t="shared" si="165"/>
        <v>-7.0309999999999997</v>
      </c>
      <c r="Y213" s="29" t="s">
        <v>127</v>
      </c>
      <c r="Z213" s="34" t="s">
        <v>103</v>
      </c>
      <c r="AA213" s="66">
        <f t="shared" si="190"/>
        <v>100</v>
      </c>
      <c r="AB213" s="66">
        <f t="shared" si="166"/>
        <v>67.8</v>
      </c>
      <c r="AC213" s="66">
        <f t="shared" si="167"/>
        <v>58.1</v>
      </c>
      <c r="AD213" s="66">
        <f t="shared" si="168"/>
        <v>9.6</v>
      </c>
      <c r="AE213" s="66">
        <f t="shared" si="169"/>
        <v>6.7</v>
      </c>
      <c r="AF213" s="66">
        <f t="shared" si="170"/>
        <v>25.5</v>
      </c>
      <c r="AG213" s="66">
        <f t="shared" si="171"/>
        <v>17.899999999999999</v>
      </c>
      <c r="AH213" s="66">
        <f t="shared" si="172"/>
        <v>-0.2</v>
      </c>
      <c r="AI213" s="67">
        <f t="shared" si="173"/>
        <v>7.7</v>
      </c>
      <c r="AK213" s="29" t="s">
        <v>127</v>
      </c>
      <c r="AL213" s="34" t="s">
        <v>103</v>
      </c>
      <c r="AM213" s="66">
        <f t="shared" si="191"/>
        <v>25.8</v>
      </c>
      <c r="AN213" s="66">
        <f t="shared" si="192"/>
        <v>24.9</v>
      </c>
      <c r="AO213" s="66">
        <f t="shared" si="193"/>
        <v>24.9</v>
      </c>
      <c r="AP213" s="66">
        <f t="shared" si="194"/>
        <v>25.2</v>
      </c>
      <c r="AQ213" s="66">
        <f t="shared" si="195"/>
        <v>21.8</v>
      </c>
      <c r="AR213" s="66">
        <f t="shared" si="196"/>
        <v>30</v>
      </c>
      <c r="AS213" s="66">
        <f t="shared" si="197"/>
        <v>38.299999999999997</v>
      </c>
      <c r="AT213" s="66">
        <f t="shared" si="198"/>
        <v>-8.6999999999999993</v>
      </c>
      <c r="AU213" s="67">
        <f t="shared" si="199"/>
        <v>21.3</v>
      </c>
      <c r="AW213" s="29" t="s">
        <v>127</v>
      </c>
      <c r="AX213" s="34" t="s">
        <v>103</v>
      </c>
      <c r="AY213" s="66">
        <f t="shared" si="200"/>
        <v>-1.236</v>
      </c>
      <c r="AZ213" s="66">
        <f t="shared" si="174"/>
        <v>2.23</v>
      </c>
      <c r="BA213" s="66">
        <f t="shared" si="175"/>
        <v>2.129</v>
      </c>
      <c r="BB213" s="66">
        <f t="shared" si="176"/>
        <v>0.1</v>
      </c>
      <c r="BC213" s="66">
        <f t="shared" si="177"/>
        <v>0.36099999999999999</v>
      </c>
      <c r="BD213" s="66">
        <f t="shared" si="178"/>
        <v>-3.827</v>
      </c>
      <c r="BE213" s="66">
        <f t="shared" si="179"/>
        <v>-2.9319999999999999</v>
      </c>
      <c r="BF213" s="66">
        <f t="shared" si="180"/>
        <v>-0.317</v>
      </c>
      <c r="BG213" s="67">
        <f t="shared" si="181"/>
        <v>-0.57799999999999996</v>
      </c>
      <c r="BI213" s="29" t="s">
        <v>127</v>
      </c>
      <c r="BJ213" s="34" t="s">
        <v>103</v>
      </c>
      <c r="BK213" s="66">
        <f t="shared" si="201"/>
        <v>-0.32300000000000001</v>
      </c>
      <c r="BL213" s="66">
        <f t="shared" si="202"/>
        <v>0.86</v>
      </c>
      <c r="BM213" s="66">
        <f t="shared" si="203"/>
        <v>0.95899999999999996</v>
      </c>
      <c r="BN213" s="66">
        <f t="shared" si="204"/>
        <v>0.26900000000000002</v>
      </c>
      <c r="BO213" s="66">
        <f t="shared" si="205"/>
        <v>1.24</v>
      </c>
      <c r="BP213" s="66">
        <f t="shared" si="206"/>
        <v>-4.0629999999999997</v>
      </c>
      <c r="BQ213" s="66">
        <f t="shared" si="207"/>
        <v>-5.37</v>
      </c>
      <c r="BR213" s="66">
        <f t="shared" si="208"/>
        <v>-18.094999999999999</v>
      </c>
      <c r="BS213" s="67">
        <f t="shared" si="209"/>
        <v>-1.5269999999999999</v>
      </c>
      <c r="BU213" s="29" t="s">
        <v>127</v>
      </c>
      <c r="BV213" s="34" t="s">
        <v>103</v>
      </c>
      <c r="BW213" s="48">
        <f t="shared" si="210"/>
        <v>779291</v>
      </c>
      <c r="BX213" s="48">
        <f t="shared" si="182"/>
        <v>504170</v>
      </c>
      <c r="BY213" s="48">
        <f t="shared" si="183"/>
        <v>430750</v>
      </c>
      <c r="BZ213" s="48">
        <f t="shared" si="184"/>
        <v>73420</v>
      </c>
      <c r="CA213" s="48">
        <f t="shared" si="185"/>
        <v>49014</v>
      </c>
      <c r="CB213" s="48">
        <f t="shared" si="186"/>
        <v>226107</v>
      </c>
      <c r="CC213" s="48">
        <f t="shared" si="187"/>
        <v>160909</v>
      </c>
      <c r="CD213" s="48">
        <f t="shared" si="188"/>
        <v>1186</v>
      </c>
      <c r="CE213" s="49">
        <f t="shared" si="189"/>
        <v>64012</v>
      </c>
    </row>
    <row r="214" spans="1:83" ht="16.5" customHeight="1">
      <c r="A214" s="29" t="s">
        <v>128</v>
      </c>
      <c r="B214" s="34" t="s">
        <v>104</v>
      </c>
      <c r="C214" s="40">
        <v>105406</v>
      </c>
      <c r="D214" s="40">
        <v>75412</v>
      </c>
      <c r="E214" s="40">
        <v>64612</v>
      </c>
      <c r="F214" s="40">
        <v>10800</v>
      </c>
      <c r="G214" s="40">
        <v>4886</v>
      </c>
      <c r="H214" s="40">
        <v>25108</v>
      </c>
      <c r="I214" s="40">
        <v>11031</v>
      </c>
      <c r="J214" s="40">
        <v>1238</v>
      </c>
      <c r="K214" s="41">
        <v>12839</v>
      </c>
      <c r="M214" s="29" t="s">
        <v>128</v>
      </c>
      <c r="N214" s="34" t="s">
        <v>104</v>
      </c>
      <c r="O214" s="66">
        <f t="shared" si="157"/>
        <v>0.13800000000000001</v>
      </c>
      <c r="P214" s="66">
        <f t="shared" si="158"/>
        <v>3.1429999999999998</v>
      </c>
      <c r="Q214" s="66">
        <f t="shared" si="159"/>
        <v>3.6560000000000001</v>
      </c>
      <c r="R214" s="66">
        <f t="shared" si="160"/>
        <v>0.17599999999999999</v>
      </c>
      <c r="S214" s="66">
        <f t="shared" si="161"/>
        <v>6.2869999999999999</v>
      </c>
      <c r="T214" s="66">
        <f t="shared" si="162"/>
        <v>-8.8640000000000008</v>
      </c>
      <c r="U214" s="66">
        <f t="shared" si="163"/>
        <v>-16.702999999999999</v>
      </c>
      <c r="V214" s="66">
        <f t="shared" si="164"/>
        <v>46.682000000000002</v>
      </c>
      <c r="W214" s="67">
        <f t="shared" si="165"/>
        <v>-4.6349999999999998</v>
      </c>
      <c r="Y214" s="29" t="s">
        <v>128</v>
      </c>
      <c r="Z214" s="34" t="s">
        <v>104</v>
      </c>
      <c r="AA214" s="66">
        <f t="shared" si="190"/>
        <v>100</v>
      </c>
      <c r="AB214" s="66">
        <f t="shared" si="166"/>
        <v>71.5</v>
      </c>
      <c r="AC214" s="66">
        <f t="shared" si="167"/>
        <v>61.3</v>
      </c>
      <c r="AD214" s="66">
        <f t="shared" si="168"/>
        <v>10.199999999999999</v>
      </c>
      <c r="AE214" s="66">
        <f t="shared" si="169"/>
        <v>4.5999999999999996</v>
      </c>
      <c r="AF214" s="66">
        <f t="shared" si="170"/>
        <v>23.8</v>
      </c>
      <c r="AG214" s="66">
        <f t="shared" si="171"/>
        <v>10.5</v>
      </c>
      <c r="AH214" s="66">
        <f t="shared" si="172"/>
        <v>1.2</v>
      </c>
      <c r="AI214" s="67">
        <f t="shared" si="173"/>
        <v>12.2</v>
      </c>
      <c r="AK214" s="29" t="s">
        <v>128</v>
      </c>
      <c r="AL214" s="34" t="s">
        <v>104</v>
      </c>
      <c r="AM214" s="66">
        <f t="shared" si="191"/>
        <v>3.5</v>
      </c>
      <c r="AN214" s="66">
        <f t="shared" si="192"/>
        <v>3.6</v>
      </c>
      <c r="AO214" s="66">
        <f t="shared" si="193"/>
        <v>3.6</v>
      </c>
      <c r="AP214" s="66">
        <f t="shared" si="194"/>
        <v>3.7</v>
      </c>
      <c r="AQ214" s="66">
        <f t="shared" si="195"/>
        <v>2.1</v>
      </c>
      <c r="AR214" s="66">
        <f t="shared" si="196"/>
        <v>3.8</v>
      </c>
      <c r="AS214" s="66">
        <f t="shared" si="197"/>
        <v>3.1</v>
      </c>
      <c r="AT214" s="66">
        <f t="shared" si="198"/>
        <v>8.4</v>
      </c>
      <c r="AU214" s="67">
        <f t="shared" si="199"/>
        <v>4.5999999999999996</v>
      </c>
      <c r="AW214" s="29" t="s">
        <v>128</v>
      </c>
      <c r="AX214" s="34" t="s">
        <v>104</v>
      </c>
      <c r="AY214" s="66">
        <f t="shared" si="200"/>
        <v>0.13800000000000001</v>
      </c>
      <c r="AZ214" s="66">
        <f t="shared" si="174"/>
        <v>2.1829999999999998</v>
      </c>
      <c r="BA214" s="66">
        <f t="shared" si="175"/>
        <v>2.165</v>
      </c>
      <c r="BB214" s="66">
        <f t="shared" si="176"/>
        <v>1.7999999999999999E-2</v>
      </c>
      <c r="BC214" s="66">
        <f t="shared" si="177"/>
        <v>0.27500000000000002</v>
      </c>
      <c r="BD214" s="66">
        <f t="shared" si="178"/>
        <v>-2.3199999999999998</v>
      </c>
      <c r="BE214" s="66">
        <f t="shared" si="179"/>
        <v>-2.101</v>
      </c>
      <c r="BF214" s="66">
        <f t="shared" si="180"/>
        <v>0.374</v>
      </c>
      <c r="BG214" s="67">
        <f t="shared" si="181"/>
        <v>-0.59299999999999997</v>
      </c>
      <c r="BI214" s="29" t="s">
        <v>128</v>
      </c>
      <c r="BJ214" s="34" t="s">
        <v>104</v>
      </c>
      <c r="BK214" s="66">
        <f t="shared" si="201"/>
        <v>5.0000000000000001E-3</v>
      </c>
      <c r="BL214" s="66">
        <f t="shared" si="202"/>
        <v>0.114</v>
      </c>
      <c r="BM214" s="66">
        <f t="shared" si="203"/>
        <v>0.13200000000000001</v>
      </c>
      <c r="BN214" s="66">
        <f t="shared" si="204"/>
        <v>7.0000000000000001E-3</v>
      </c>
      <c r="BO214" s="66">
        <f t="shared" si="205"/>
        <v>0.127</v>
      </c>
      <c r="BP214" s="66">
        <f t="shared" si="206"/>
        <v>-0.33300000000000002</v>
      </c>
      <c r="BQ214" s="66">
        <f t="shared" si="207"/>
        <v>-0.52</v>
      </c>
      <c r="BR214" s="66">
        <f t="shared" si="208"/>
        <v>2.883</v>
      </c>
      <c r="BS214" s="67">
        <f t="shared" si="209"/>
        <v>-0.21199999999999999</v>
      </c>
      <c r="BU214" s="29" t="s">
        <v>128</v>
      </c>
      <c r="BV214" s="34" t="s">
        <v>104</v>
      </c>
      <c r="BW214" s="48">
        <f t="shared" si="210"/>
        <v>105261</v>
      </c>
      <c r="BX214" s="48">
        <f t="shared" si="182"/>
        <v>73114</v>
      </c>
      <c r="BY214" s="48">
        <f t="shared" si="183"/>
        <v>62333</v>
      </c>
      <c r="BZ214" s="48">
        <f t="shared" si="184"/>
        <v>10781</v>
      </c>
      <c r="CA214" s="48">
        <f t="shared" si="185"/>
        <v>4597</v>
      </c>
      <c r="CB214" s="48">
        <f t="shared" si="186"/>
        <v>27550</v>
      </c>
      <c r="CC214" s="48">
        <f t="shared" si="187"/>
        <v>13243</v>
      </c>
      <c r="CD214" s="48">
        <f t="shared" si="188"/>
        <v>844</v>
      </c>
      <c r="CE214" s="49">
        <f t="shared" si="189"/>
        <v>13463</v>
      </c>
    </row>
    <row r="215" spans="1:83" ht="16.5" customHeight="1">
      <c r="A215" s="30" t="s">
        <v>129</v>
      </c>
      <c r="B215" s="28" t="s">
        <v>105</v>
      </c>
      <c r="C215" s="44">
        <v>114015</v>
      </c>
      <c r="D215" s="44">
        <v>80651</v>
      </c>
      <c r="E215" s="44">
        <v>69191</v>
      </c>
      <c r="F215" s="44">
        <v>11460</v>
      </c>
      <c r="G215" s="44">
        <v>5130</v>
      </c>
      <c r="H215" s="44">
        <v>28234</v>
      </c>
      <c r="I215" s="44">
        <v>12617</v>
      </c>
      <c r="J215" s="44">
        <v>1008</v>
      </c>
      <c r="K215" s="45">
        <v>14609</v>
      </c>
      <c r="M215" s="30" t="s">
        <v>129</v>
      </c>
      <c r="N215" s="28" t="s">
        <v>105</v>
      </c>
      <c r="O215" s="70">
        <f t="shared" si="157"/>
        <v>0.88100000000000001</v>
      </c>
      <c r="P215" s="70">
        <f t="shared" si="158"/>
        <v>4.5720000000000001</v>
      </c>
      <c r="Q215" s="70">
        <f t="shared" si="159"/>
        <v>5.01</v>
      </c>
      <c r="R215" s="70">
        <f t="shared" si="160"/>
        <v>2.0030000000000001</v>
      </c>
      <c r="S215" s="70">
        <f t="shared" si="161"/>
        <v>6.3869999999999996</v>
      </c>
      <c r="T215" s="70">
        <f t="shared" si="162"/>
        <v>-9.1340000000000003</v>
      </c>
      <c r="U215" s="70">
        <f t="shared" si="163"/>
        <v>-14.065</v>
      </c>
      <c r="V215" s="70">
        <f t="shared" si="164"/>
        <v>56.521999999999998</v>
      </c>
      <c r="W215" s="71">
        <f t="shared" si="165"/>
        <v>-7.2210000000000001</v>
      </c>
      <c r="Y215" s="30" t="s">
        <v>129</v>
      </c>
      <c r="Z215" s="28" t="s">
        <v>105</v>
      </c>
      <c r="AA215" s="70">
        <f t="shared" si="190"/>
        <v>100</v>
      </c>
      <c r="AB215" s="70">
        <f t="shared" si="166"/>
        <v>70.7</v>
      </c>
      <c r="AC215" s="70">
        <f t="shared" si="167"/>
        <v>60.7</v>
      </c>
      <c r="AD215" s="70">
        <f t="shared" si="168"/>
        <v>10.1</v>
      </c>
      <c r="AE215" s="70">
        <f t="shared" si="169"/>
        <v>4.5</v>
      </c>
      <c r="AF215" s="70">
        <f t="shared" si="170"/>
        <v>24.8</v>
      </c>
      <c r="AG215" s="70">
        <f t="shared" si="171"/>
        <v>11.1</v>
      </c>
      <c r="AH215" s="70">
        <f t="shared" si="172"/>
        <v>0.9</v>
      </c>
      <c r="AI215" s="71">
        <f t="shared" si="173"/>
        <v>12.8</v>
      </c>
      <c r="AK215" s="30" t="s">
        <v>129</v>
      </c>
      <c r="AL215" s="28" t="s">
        <v>105</v>
      </c>
      <c r="AM215" s="70">
        <f t="shared" si="191"/>
        <v>3.8</v>
      </c>
      <c r="AN215" s="70">
        <f t="shared" si="192"/>
        <v>3.9</v>
      </c>
      <c r="AO215" s="70">
        <f t="shared" si="193"/>
        <v>3.8</v>
      </c>
      <c r="AP215" s="70">
        <f t="shared" si="194"/>
        <v>3.9</v>
      </c>
      <c r="AQ215" s="70">
        <f t="shared" si="195"/>
        <v>2.2000000000000002</v>
      </c>
      <c r="AR215" s="70">
        <f t="shared" si="196"/>
        <v>4.3</v>
      </c>
      <c r="AS215" s="70">
        <f t="shared" si="197"/>
        <v>3.5</v>
      </c>
      <c r="AT215" s="70">
        <f t="shared" si="198"/>
        <v>6.8</v>
      </c>
      <c r="AU215" s="71">
        <f t="shared" si="199"/>
        <v>5.2</v>
      </c>
      <c r="AW215" s="30" t="s">
        <v>129</v>
      </c>
      <c r="AX215" s="28" t="s">
        <v>105</v>
      </c>
      <c r="AY215" s="70">
        <f t="shared" si="200"/>
        <v>0.88100000000000001</v>
      </c>
      <c r="AZ215" s="70">
        <f t="shared" si="174"/>
        <v>3.12</v>
      </c>
      <c r="BA215" s="70">
        <f t="shared" si="175"/>
        <v>2.9209999999999998</v>
      </c>
      <c r="BB215" s="70">
        <f t="shared" si="176"/>
        <v>0.19900000000000001</v>
      </c>
      <c r="BC215" s="70">
        <f t="shared" si="177"/>
        <v>0.27300000000000002</v>
      </c>
      <c r="BD215" s="70">
        <f t="shared" si="178"/>
        <v>-2.5110000000000001</v>
      </c>
      <c r="BE215" s="70">
        <f t="shared" si="179"/>
        <v>-1.827</v>
      </c>
      <c r="BF215" s="70">
        <f t="shared" si="180"/>
        <v>0.32200000000000001</v>
      </c>
      <c r="BG215" s="71">
        <f t="shared" si="181"/>
        <v>-1.006</v>
      </c>
      <c r="BI215" s="30" t="s">
        <v>129</v>
      </c>
      <c r="BJ215" s="28" t="s">
        <v>105</v>
      </c>
      <c r="BK215" s="70">
        <f t="shared" si="201"/>
        <v>3.3000000000000002E-2</v>
      </c>
      <c r="BL215" s="70">
        <f t="shared" si="202"/>
        <v>0.17499999999999999</v>
      </c>
      <c r="BM215" s="70">
        <f t="shared" si="203"/>
        <v>0.191</v>
      </c>
      <c r="BN215" s="70">
        <f t="shared" si="204"/>
        <v>7.6999999999999999E-2</v>
      </c>
      <c r="BO215" s="70">
        <f t="shared" si="205"/>
        <v>0.13600000000000001</v>
      </c>
      <c r="BP215" s="70">
        <f t="shared" si="206"/>
        <v>-0.38700000000000001</v>
      </c>
      <c r="BQ215" s="70">
        <f t="shared" si="207"/>
        <v>-0.48499999999999999</v>
      </c>
      <c r="BR215" s="70">
        <f t="shared" si="208"/>
        <v>2.6629999999999998</v>
      </c>
      <c r="BS215" s="71">
        <f t="shared" si="209"/>
        <v>-0.38600000000000001</v>
      </c>
      <c r="BU215" s="30" t="s">
        <v>129</v>
      </c>
      <c r="BV215" s="28" t="s">
        <v>105</v>
      </c>
      <c r="BW215" s="52">
        <f t="shared" si="210"/>
        <v>113019</v>
      </c>
      <c r="BX215" s="52">
        <f t="shared" si="182"/>
        <v>77125</v>
      </c>
      <c r="BY215" s="52">
        <f t="shared" si="183"/>
        <v>65890</v>
      </c>
      <c r="BZ215" s="52">
        <f t="shared" si="184"/>
        <v>11235</v>
      </c>
      <c r="CA215" s="52">
        <f t="shared" si="185"/>
        <v>4822</v>
      </c>
      <c r="CB215" s="52">
        <f t="shared" si="186"/>
        <v>31072</v>
      </c>
      <c r="CC215" s="52">
        <f t="shared" si="187"/>
        <v>14682</v>
      </c>
      <c r="CD215" s="52">
        <f t="shared" si="188"/>
        <v>644</v>
      </c>
      <c r="CE215" s="53">
        <f t="shared" si="189"/>
        <v>15746</v>
      </c>
    </row>
    <row r="218" spans="1:83" ht="16.5" customHeight="1">
      <c r="A218" s="36">
        <f>A164+1</f>
        <v>27</v>
      </c>
      <c r="B218" s="20" t="str">
        <f>IF(A218&lt;22,"令和"&amp;A218&amp;"年度","平成"&amp;A218&amp;"年度")</f>
        <v>平成27年度</v>
      </c>
      <c r="C218" s="1" t="s">
        <v>48</v>
      </c>
      <c r="N218" s="20" t="str">
        <f>B218</f>
        <v>平成27年度</v>
      </c>
      <c r="O218" s="1" t="s">
        <v>131</v>
      </c>
      <c r="Z218" s="20" t="str">
        <f>B218</f>
        <v>平成27年度</v>
      </c>
      <c r="AA218" s="1" t="s">
        <v>132</v>
      </c>
      <c r="AL218" s="20" t="str">
        <f>B218</f>
        <v>平成27年度</v>
      </c>
      <c r="AM218" s="1" t="s">
        <v>133</v>
      </c>
      <c r="AX218" s="20" t="str">
        <f>N218</f>
        <v>平成27年度</v>
      </c>
      <c r="AY218" s="1" t="s">
        <v>134</v>
      </c>
      <c r="BJ218" s="20" t="str">
        <f>Z218</f>
        <v>平成27年度</v>
      </c>
      <c r="BK218" s="1" t="s">
        <v>135</v>
      </c>
      <c r="BU218" s="36">
        <f>IF(A218=1,30,A218-1)</f>
        <v>26</v>
      </c>
      <c r="BV218" s="20" t="str">
        <f>IF(BU218&lt;22,"令和"&amp;BU218&amp;"年度","平成"&amp;BU218&amp;"年度")</f>
        <v>平成26年度</v>
      </c>
      <c r="BW218" s="1" t="s">
        <v>130</v>
      </c>
    </row>
    <row r="219" spans="1:83" ht="16.5" customHeight="1">
      <c r="A219" s="21"/>
      <c r="B219" s="5"/>
      <c r="C219" s="4" t="s">
        <v>49</v>
      </c>
      <c r="D219" s="24"/>
      <c r="E219" s="24"/>
      <c r="F219" s="24"/>
      <c r="G219" s="24"/>
      <c r="H219" s="24"/>
      <c r="I219" s="24"/>
      <c r="J219" s="24"/>
      <c r="K219" s="15"/>
      <c r="M219" s="21"/>
      <c r="N219" s="5"/>
      <c r="O219" s="4" t="s">
        <v>49</v>
      </c>
      <c r="P219" s="24"/>
      <c r="Q219" s="24"/>
      <c r="R219" s="24"/>
      <c r="S219" s="24"/>
      <c r="T219" s="24"/>
      <c r="U219" s="24"/>
      <c r="V219" s="24"/>
      <c r="W219" s="15"/>
      <c r="Y219" s="21"/>
      <c r="Z219" s="5"/>
      <c r="AA219" s="4" t="s">
        <v>49</v>
      </c>
      <c r="AB219" s="24"/>
      <c r="AC219" s="24"/>
      <c r="AD219" s="24"/>
      <c r="AE219" s="24"/>
      <c r="AF219" s="24"/>
      <c r="AG219" s="24"/>
      <c r="AH219" s="24"/>
      <c r="AI219" s="15"/>
      <c r="AK219" s="21"/>
      <c r="AL219" s="5"/>
      <c r="AM219" s="4" t="s">
        <v>49</v>
      </c>
      <c r="AN219" s="24"/>
      <c r="AO219" s="24"/>
      <c r="AP219" s="24"/>
      <c r="AQ219" s="24"/>
      <c r="AR219" s="24"/>
      <c r="AS219" s="24"/>
      <c r="AT219" s="24"/>
      <c r="AU219" s="15"/>
      <c r="AW219" s="21"/>
      <c r="AX219" s="5"/>
      <c r="AY219" s="4" t="s">
        <v>49</v>
      </c>
      <c r="AZ219" s="24"/>
      <c r="BA219" s="24"/>
      <c r="BB219" s="24"/>
      <c r="BC219" s="24"/>
      <c r="BD219" s="24"/>
      <c r="BE219" s="24"/>
      <c r="BF219" s="24"/>
      <c r="BG219" s="15"/>
      <c r="BI219" s="21"/>
      <c r="BJ219" s="5"/>
      <c r="BK219" s="4" t="s">
        <v>49</v>
      </c>
      <c r="BL219" s="24"/>
      <c r="BM219" s="24"/>
      <c r="BN219" s="24"/>
      <c r="BO219" s="24"/>
      <c r="BP219" s="24"/>
      <c r="BQ219" s="24"/>
      <c r="BR219" s="24"/>
      <c r="BS219" s="15"/>
      <c r="BU219" s="21"/>
      <c r="BV219" s="5"/>
      <c r="BW219" s="4" t="s">
        <v>49</v>
      </c>
      <c r="BX219" s="24"/>
      <c r="BY219" s="24"/>
      <c r="BZ219" s="24"/>
      <c r="CA219" s="24"/>
      <c r="CB219" s="24"/>
      <c r="CC219" s="24"/>
      <c r="CD219" s="24"/>
      <c r="CE219" s="15"/>
    </row>
    <row r="220" spans="1:83" ht="16.5" customHeight="1">
      <c r="A220" s="22"/>
      <c r="B220" s="8"/>
      <c r="C220" s="7"/>
      <c r="D220" s="27" t="s">
        <v>50</v>
      </c>
      <c r="E220" s="24"/>
      <c r="F220" s="15"/>
      <c r="G220" s="6" t="s">
        <v>53</v>
      </c>
      <c r="H220" s="27" t="s">
        <v>54</v>
      </c>
      <c r="I220" s="24"/>
      <c r="J220" s="24"/>
      <c r="K220" s="15"/>
      <c r="M220" s="22"/>
      <c r="N220" s="8"/>
      <c r="O220" s="7"/>
      <c r="P220" s="27" t="s">
        <v>50</v>
      </c>
      <c r="Q220" s="24"/>
      <c r="R220" s="15"/>
      <c r="S220" s="6" t="s">
        <v>53</v>
      </c>
      <c r="T220" s="27" t="s">
        <v>54</v>
      </c>
      <c r="U220" s="24"/>
      <c r="V220" s="24"/>
      <c r="W220" s="15"/>
      <c r="Y220" s="22"/>
      <c r="Z220" s="8"/>
      <c r="AA220" s="7"/>
      <c r="AB220" s="27" t="s">
        <v>50</v>
      </c>
      <c r="AC220" s="24"/>
      <c r="AD220" s="15"/>
      <c r="AE220" s="6" t="s">
        <v>53</v>
      </c>
      <c r="AF220" s="27" t="s">
        <v>54</v>
      </c>
      <c r="AG220" s="24"/>
      <c r="AH220" s="24"/>
      <c r="AI220" s="15"/>
      <c r="AK220" s="22"/>
      <c r="AL220" s="8"/>
      <c r="AM220" s="7"/>
      <c r="AN220" s="27" t="s">
        <v>50</v>
      </c>
      <c r="AO220" s="24"/>
      <c r="AP220" s="15"/>
      <c r="AQ220" s="6" t="s">
        <v>53</v>
      </c>
      <c r="AR220" s="27" t="s">
        <v>54</v>
      </c>
      <c r="AS220" s="24"/>
      <c r="AT220" s="24"/>
      <c r="AU220" s="15"/>
      <c r="AW220" s="22"/>
      <c r="AX220" s="8"/>
      <c r="AY220" s="7"/>
      <c r="AZ220" s="27" t="s">
        <v>50</v>
      </c>
      <c r="BA220" s="24"/>
      <c r="BB220" s="15"/>
      <c r="BC220" s="6" t="s">
        <v>53</v>
      </c>
      <c r="BD220" s="27" t="s">
        <v>54</v>
      </c>
      <c r="BE220" s="24"/>
      <c r="BF220" s="24"/>
      <c r="BG220" s="15"/>
      <c r="BI220" s="22"/>
      <c r="BJ220" s="8"/>
      <c r="BK220" s="7"/>
      <c r="BL220" s="27" t="s">
        <v>50</v>
      </c>
      <c r="BM220" s="24"/>
      <c r="BN220" s="15"/>
      <c r="BO220" s="6" t="s">
        <v>53</v>
      </c>
      <c r="BP220" s="27" t="s">
        <v>54</v>
      </c>
      <c r="BQ220" s="24"/>
      <c r="BR220" s="24"/>
      <c r="BS220" s="15"/>
      <c r="BU220" s="22"/>
      <c r="BV220" s="8"/>
      <c r="BW220" s="7"/>
      <c r="BX220" s="27" t="s">
        <v>50</v>
      </c>
      <c r="BY220" s="24"/>
      <c r="BZ220" s="15"/>
      <c r="CA220" s="6" t="s">
        <v>53</v>
      </c>
      <c r="CB220" s="27" t="s">
        <v>54</v>
      </c>
      <c r="CC220" s="24"/>
      <c r="CD220" s="24"/>
      <c r="CE220" s="15"/>
    </row>
    <row r="221" spans="1:83" ht="27" customHeight="1">
      <c r="A221" s="23"/>
      <c r="B221" s="11"/>
      <c r="C221" s="10"/>
      <c r="D221" s="10"/>
      <c r="E221" s="16" t="s">
        <v>51</v>
      </c>
      <c r="F221" s="26" t="s">
        <v>52</v>
      </c>
      <c r="G221" s="12"/>
      <c r="H221" s="12"/>
      <c r="I221" s="16" t="s">
        <v>55</v>
      </c>
      <c r="J221" s="16" t="s">
        <v>56</v>
      </c>
      <c r="K221" s="16" t="s">
        <v>57</v>
      </c>
      <c r="M221" s="23"/>
      <c r="N221" s="11"/>
      <c r="O221" s="10"/>
      <c r="P221" s="10"/>
      <c r="Q221" s="16" t="s">
        <v>51</v>
      </c>
      <c r="R221" s="26" t="s">
        <v>52</v>
      </c>
      <c r="S221" s="12"/>
      <c r="T221" s="12"/>
      <c r="U221" s="16" t="s">
        <v>55</v>
      </c>
      <c r="V221" s="16" t="s">
        <v>56</v>
      </c>
      <c r="W221" s="16" t="s">
        <v>57</v>
      </c>
      <c r="Y221" s="23"/>
      <c r="Z221" s="11"/>
      <c r="AA221" s="10"/>
      <c r="AB221" s="10"/>
      <c r="AC221" s="16" t="s">
        <v>51</v>
      </c>
      <c r="AD221" s="26" t="s">
        <v>52</v>
      </c>
      <c r="AE221" s="12"/>
      <c r="AF221" s="12"/>
      <c r="AG221" s="16" t="s">
        <v>55</v>
      </c>
      <c r="AH221" s="16" t="s">
        <v>56</v>
      </c>
      <c r="AI221" s="16" t="s">
        <v>57</v>
      </c>
      <c r="AK221" s="23"/>
      <c r="AL221" s="11"/>
      <c r="AM221" s="10"/>
      <c r="AN221" s="10"/>
      <c r="AO221" s="16" t="s">
        <v>51</v>
      </c>
      <c r="AP221" s="26" t="s">
        <v>52</v>
      </c>
      <c r="AQ221" s="12"/>
      <c r="AR221" s="12"/>
      <c r="AS221" s="16" t="s">
        <v>55</v>
      </c>
      <c r="AT221" s="16" t="s">
        <v>56</v>
      </c>
      <c r="AU221" s="16" t="s">
        <v>57</v>
      </c>
      <c r="AW221" s="23"/>
      <c r="AX221" s="11"/>
      <c r="AY221" s="10"/>
      <c r="AZ221" s="10"/>
      <c r="BA221" s="16" t="s">
        <v>51</v>
      </c>
      <c r="BB221" s="26" t="s">
        <v>52</v>
      </c>
      <c r="BC221" s="12"/>
      <c r="BD221" s="12"/>
      <c r="BE221" s="16" t="s">
        <v>55</v>
      </c>
      <c r="BF221" s="16" t="s">
        <v>56</v>
      </c>
      <c r="BG221" s="16" t="s">
        <v>57</v>
      </c>
      <c r="BI221" s="23"/>
      <c r="BJ221" s="11"/>
      <c r="BK221" s="10"/>
      <c r="BL221" s="10"/>
      <c r="BM221" s="16" t="s">
        <v>51</v>
      </c>
      <c r="BN221" s="26" t="s">
        <v>52</v>
      </c>
      <c r="BO221" s="12"/>
      <c r="BP221" s="12"/>
      <c r="BQ221" s="16" t="s">
        <v>55</v>
      </c>
      <c r="BR221" s="16" t="s">
        <v>56</v>
      </c>
      <c r="BS221" s="16" t="s">
        <v>57</v>
      </c>
      <c r="BU221" s="23"/>
      <c r="BV221" s="11"/>
      <c r="BW221" s="10"/>
      <c r="BX221" s="10"/>
      <c r="BY221" s="16" t="s">
        <v>51</v>
      </c>
      <c r="BZ221" s="26" t="s">
        <v>52</v>
      </c>
      <c r="CA221" s="12"/>
      <c r="CB221" s="12"/>
      <c r="CC221" s="16" t="s">
        <v>55</v>
      </c>
      <c r="CD221" s="16" t="s">
        <v>56</v>
      </c>
      <c r="CE221" s="16" t="s">
        <v>57</v>
      </c>
    </row>
    <row r="222" spans="1:83" ht="16.5" customHeight="1">
      <c r="A222" s="31" t="s">
        <v>58</v>
      </c>
      <c r="B222" s="33" t="s">
        <v>106</v>
      </c>
      <c r="C222" s="13">
        <v>3151352</v>
      </c>
      <c r="D222" s="13">
        <v>2173102</v>
      </c>
      <c r="E222" s="13">
        <v>1864528</v>
      </c>
      <c r="F222" s="13">
        <v>308574</v>
      </c>
      <c r="G222" s="13">
        <v>243883</v>
      </c>
      <c r="H222" s="13">
        <v>734367</v>
      </c>
      <c r="I222" s="13">
        <v>419194</v>
      </c>
      <c r="J222" s="13">
        <v>16252</v>
      </c>
      <c r="K222" s="14">
        <v>298921</v>
      </c>
      <c r="M222" s="31" t="s">
        <v>58</v>
      </c>
      <c r="N222" s="33" t="s">
        <v>106</v>
      </c>
      <c r="O222" s="66">
        <f t="shared" ref="O222:O269" si="211">IF(C222="X","X",IF(BW222="X","X",IF(BW222&lt;&gt;0,ROUND((C222-BW222)/ABS(BW222)*100,3),"-")))</f>
        <v>5.6040000000000001</v>
      </c>
      <c r="P222" s="66">
        <f t="shared" ref="P222:P269" si="212">IF(D222="X","X",IF(BX222="X","X",IF(BX222&lt;&gt;0,ROUND((D222-BX222)/ABS(BX222)*100,3),"-")))</f>
        <v>3.8730000000000002</v>
      </c>
      <c r="Q222" s="66">
        <f t="shared" ref="Q222:Q269" si="213">IF(E222="X","X",IF(BY222="X","X",IF(BY222&lt;&gt;0,ROUND((E222-BY222)/ABS(BY222)*100,3),"-")))</f>
        <v>3.7109999999999999</v>
      </c>
      <c r="R222" s="66">
        <f t="shared" ref="R222:R269" si="214">IF(F222="X","X",IF(BZ222="X","X",IF(BZ222&lt;&gt;0,ROUND((F222-BZ222)/ABS(BZ222)*100,3),"-")))</f>
        <v>4.8630000000000004</v>
      </c>
      <c r="S222" s="66">
        <f t="shared" ref="S222:S269" si="215">IF(G222="X","X",IF(CA222="X","X",IF(CA222&lt;&gt;0,ROUND((G222-CA222)/ABS(CA222)*100,3),"-")))</f>
        <v>2.7290000000000001</v>
      </c>
      <c r="T222" s="66">
        <f t="shared" ref="T222:T269" si="216">IF(H222="X","X",IF(CB222="X","X",IF(CB222&lt;&gt;0,ROUND((H222-CB222)/ABS(CB222)*100,3),"-")))</f>
        <v>12.175000000000001</v>
      </c>
      <c r="U222" s="66">
        <f t="shared" ref="U222:U269" si="217">IF(I222="X","X",IF(CC222="X","X",IF(CC222&lt;&gt;0,ROUND((I222-CC222)/ABS(CC222)*100,3),"-")))</f>
        <v>16.196999999999999</v>
      </c>
      <c r="V222" s="66">
        <f t="shared" ref="V222:V269" si="218">IF(J222="X","X",IF(CD222="X","X",IF(CD222&lt;&gt;0,ROUND((J222-CD222)/ABS(CD222)*100,3),"-")))</f>
        <v>10.167999999999999</v>
      </c>
      <c r="W222" s="67">
        <f t="shared" ref="W222:W269" si="219">IF(K222="X","X",IF(CE222="X","X",IF(CE222&lt;&gt;0,ROUND((K222-CE222)/ABS(CE222)*100,3),"-")))</f>
        <v>7.0839999999999996</v>
      </c>
      <c r="Y222" s="31" t="s">
        <v>58</v>
      </c>
      <c r="Z222" s="33" t="s">
        <v>106</v>
      </c>
      <c r="AA222" s="66">
        <f>IF(C222=0,"-",IF(C222="X","X",ROUND(C222/$C222*100,1)))</f>
        <v>100</v>
      </c>
      <c r="AB222" s="66">
        <f t="shared" ref="AB222:AB269" si="220">IF(D222=0,"-",IF(D222="X","X",ROUND(D222/$C222*100,1)))</f>
        <v>69</v>
      </c>
      <c r="AC222" s="66">
        <f t="shared" ref="AC222:AC269" si="221">IF(E222=0,"-",IF(E222="X","X",ROUND(E222/$C222*100,1)))</f>
        <v>59.2</v>
      </c>
      <c r="AD222" s="66">
        <f t="shared" ref="AD222:AD269" si="222">IF(F222=0,"-",IF(F222="X","X",ROUND(F222/$C222*100,1)))</f>
        <v>9.8000000000000007</v>
      </c>
      <c r="AE222" s="66">
        <f t="shared" ref="AE222:AE269" si="223">IF(G222=0,"-",IF(G222="X","X",ROUND(G222/$C222*100,1)))</f>
        <v>7.7</v>
      </c>
      <c r="AF222" s="66">
        <f t="shared" ref="AF222:AF269" si="224">IF(H222=0,"-",IF(H222="X","X",ROUND(H222/$C222*100,1)))</f>
        <v>23.3</v>
      </c>
      <c r="AG222" s="66">
        <f t="shared" ref="AG222:AG269" si="225">IF(I222=0,"-",IF(I222="X","X",ROUND(I222/$C222*100,1)))</f>
        <v>13.3</v>
      </c>
      <c r="AH222" s="66">
        <f t="shared" ref="AH222:AH269" si="226">IF(J222=0,"-",IF(J222="X","X",ROUND(J222/$C222*100,1)))</f>
        <v>0.5</v>
      </c>
      <c r="AI222" s="67">
        <f t="shared" ref="AI222:AI269" si="227">IF(K222=0,"-",IF(K222="X","X",ROUND(K222/$C222*100,1)))</f>
        <v>9.5</v>
      </c>
      <c r="AK222" s="31" t="s">
        <v>58</v>
      </c>
      <c r="AL222" s="33" t="s">
        <v>106</v>
      </c>
      <c r="AM222" s="66">
        <f>IF(C222=0,"-",IF(C222="X","X",ROUND(C222/$C$222*100,1)))</f>
        <v>100</v>
      </c>
      <c r="AN222" s="66">
        <f>IF(D222=0,"-",IF(D222="X","X",ROUND(D222/$D$222*100,1)))</f>
        <v>100</v>
      </c>
      <c r="AO222" s="66">
        <f>IF(E222=0,"-",IF(E222="X","X",ROUND(E222/$E$222*100,1)))</f>
        <v>100</v>
      </c>
      <c r="AP222" s="66">
        <f>IF(F222=0,"-",IF(F222="X","X",ROUND(F222/$F$222*100,1)))</f>
        <v>100</v>
      </c>
      <c r="AQ222" s="66">
        <f>IF(G222=0,"-",IF(G222="X","X",ROUND(G222/$G$222*100,1)))</f>
        <v>100</v>
      </c>
      <c r="AR222" s="66">
        <f>IF(H222=0,"-",IF(H222="X","X",ROUND(H222/$H$222*100,1)))</f>
        <v>100</v>
      </c>
      <c r="AS222" s="66">
        <f>IF(I222=0,"-",IF(I222="X","X",ROUND(I222/$I$222*100,1)))</f>
        <v>100</v>
      </c>
      <c r="AT222" s="66">
        <f>IF(J222=0,"-",IF(J222="X","X",ROUND(J222/$J$222*100,1)))</f>
        <v>100</v>
      </c>
      <c r="AU222" s="67">
        <f>IF(K222=0,"-",IF(K222="X","X",ROUND(K222/$K$222*100,1)))</f>
        <v>100</v>
      </c>
      <c r="AW222" s="31" t="s">
        <v>58</v>
      </c>
      <c r="AX222" s="33" t="s">
        <v>106</v>
      </c>
      <c r="AY222" s="66">
        <f>IF(C222="X","X",IF(BW222="X","X",IF(BW222&lt;&gt;0,ROUND((C222-BW222)/$BW222*100,3),"-")))</f>
        <v>5.6040000000000001</v>
      </c>
      <c r="AZ222" s="66">
        <f t="shared" ref="AZ222:AZ269" si="228">IF(D222="X","X",IF(BX222="X","X",IF(BX222&lt;&gt;0,ROUND((D222-BX222)/$BW222*100,3),"-")))</f>
        <v>2.7160000000000002</v>
      </c>
      <c r="BA222" s="66">
        <f t="shared" ref="BA222:BA269" si="229">IF(E222="X","X",IF(BY222="X","X",IF(BY222&lt;&gt;0,ROUND((E222-BY222)/$BW222*100,3),"-")))</f>
        <v>2.2360000000000002</v>
      </c>
      <c r="BB222" s="66">
        <f t="shared" ref="BB222:BB269" si="230">IF(F222="X","X",IF(BZ222="X","X",IF(BZ222&lt;&gt;0,ROUND((F222-BZ222)/$BW222*100,3),"-")))</f>
        <v>0.48</v>
      </c>
      <c r="BC222" s="66">
        <f t="shared" ref="BC222:BC269" si="231">IF(G222="X","X",IF(CA222="X","X",IF(CA222&lt;&gt;0,ROUND((G222-CA222)/$BW222*100,3),"-")))</f>
        <v>0.217</v>
      </c>
      <c r="BD222" s="66">
        <f t="shared" ref="BD222:BD269" si="232">IF(H222="X","X",IF(CB222="X","X",IF(CB222&lt;&gt;0,ROUND((H222-CB222)/$BW222*100,3),"-")))</f>
        <v>2.6709999999999998</v>
      </c>
      <c r="BE222" s="66">
        <f t="shared" ref="BE222:BE269" si="233">IF(I222="X","X",IF(CC222="X","X",IF(CC222&lt;&gt;0,ROUND((I222-CC222)/$BW222*100,3),"-")))</f>
        <v>1.958</v>
      </c>
      <c r="BF222" s="66">
        <f t="shared" ref="BF222:BF269" si="234">IF(J222="X","X",IF(CD222="X","X",IF(CD222&lt;&gt;0,ROUND((J222-CD222)/$BW222*100,3),"-")))</f>
        <v>0.05</v>
      </c>
      <c r="BG222" s="67">
        <f t="shared" ref="BG222:BG269" si="235">IF(K222="X","X",IF(CE222="X","X",IF(CE222&lt;&gt;0,ROUND((K222-CE222)/$BW222*100,3),"-")))</f>
        <v>0.66300000000000003</v>
      </c>
      <c r="BI222" s="31" t="s">
        <v>58</v>
      </c>
      <c r="BJ222" s="33" t="s">
        <v>106</v>
      </c>
      <c r="BK222" s="66">
        <f>IF(C222="X","X",IF(BW222="X","X",IF(BW222&lt;&gt;0,ROUND((C222-BW222)/$BW$222*100,3),"-")))</f>
        <v>5.6040000000000001</v>
      </c>
      <c r="BL222" s="66">
        <f>IF(D222="X","X",IF(BX222="X","X",IF(BX222&lt;&gt;0,ROUND((D222-BX222)/$BX$222*100,3),"-")))</f>
        <v>3.8730000000000002</v>
      </c>
      <c r="BM222" s="66">
        <f>IF(E222="X","X",IF(BY222="X","X",IF(BY222&lt;&gt;0,ROUND((E222-BY222)/$BY$222*100,3),"-")))</f>
        <v>3.7109999999999999</v>
      </c>
      <c r="BN222" s="66">
        <f>IF(F222="X","X",IF(BZ222="X","X",IF(BZ222&lt;&gt;0,ROUND((F222-BZ222)/$BZ$222*100,3),"-")))</f>
        <v>4.8630000000000004</v>
      </c>
      <c r="BO222" s="66">
        <f>IF(G222="X","X",IF(CA222="X","X",IF(CA222&lt;&gt;0,ROUND((G222-CA222)/$CA$222*100,3),"-")))</f>
        <v>2.7290000000000001</v>
      </c>
      <c r="BP222" s="66">
        <f>IF(H222="X","X",IF(CB222="X","X",IF(CB222&lt;&gt;0,ROUND((H222-CB222)/$CB$222*100,3),"-")))</f>
        <v>12.175000000000001</v>
      </c>
      <c r="BQ222" s="66">
        <f>IF(I222="X","X",IF(CC222="X","X",IF(CC222&lt;&gt;0,ROUND((I222-CC222)/$CC$222*100,3),"-")))</f>
        <v>16.196999999999999</v>
      </c>
      <c r="BR222" s="66">
        <f>IF(J222="X","X",IF(CD222="X","X",IF(CD222&lt;&gt;0,ROUND((J222-CD222)/$CD$222*100,3),"-")))</f>
        <v>10.167999999999999</v>
      </c>
      <c r="BS222" s="67">
        <f>IF(K222="X","X",IF(CE222="X","X",IF(CE222&lt;&gt;0,ROUND((K222-CE222)/$CE$222*100,3),"-")))</f>
        <v>7.0839999999999996</v>
      </c>
      <c r="BU222" s="31" t="s">
        <v>58</v>
      </c>
      <c r="BV222" s="33" t="s">
        <v>106</v>
      </c>
      <c r="BW222" s="48">
        <f>C168</f>
        <v>2984133</v>
      </c>
      <c r="BX222" s="48">
        <f t="shared" ref="BX222:BX269" si="236">D168</f>
        <v>2092067</v>
      </c>
      <c r="BY222" s="48">
        <f t="shared" ref="BY222:BY269" si="237">E168</f>
        <v>1797804</v>
      </c>
      <c r="BZ222" s="48">
        <f t="shared" ref="BZ222:BZ269" si="238">F168</f>
        <v>294263</v>
      </c>
      <c r="CA222" s="48">
        <f t="shared" ref="CA222:CA269" si="239">G168</f>
        <v>237405</v>
      </c>
      <c r="CB222" s="48">
        <f t="shared" ref="CB222:CB269" si="240">H168</f>
        <v>654661</v>
      </c>
      <c r="CC222" s="48">
        <f t="shared" ref="CC222:CC269" si="241">I168</f>
        <v>360762</v>
      </c>
      <c r="CD222" s="48">
        <f t="shared" ref="CD222:CD269" si="242">J168</f>
        <v>14752</v>
      </c>
      <c r="CE222" s="49">
        <f t="shared" ref="CE222:CE269" si="243">K168</f>
        <v>279147</v>
      </c>
    </row>
    <row r="223" spans="1:83" ht="16.5" customHeight="1">
      <c r="A223" s="29" t="s">
        <v>107</v>
      </c>
      <c r="B223" s="34" t="s">
        <v>59</v>
      </c>
      <c r="C223" s="40">
        <v>814224</v>
      </c>
      <c r="D223" s="40">
        <v>537021</v>
      </c>
      <c r="E223" s="40">
        <v>459922</v>
      </c>
      <c r="F223" s="40">
        <v>77099</v>
      </c>
      <c r="G223" s="40">
        <v>51430</v>
      </c>
      <c r="H223" s="40">
        <v>225773</v>
      </c>
      <c r="I223" s="40">
        <v>160036</v>
      </c>
      <c r="J223" s="40">
        <v>2073</v>
      </c>
      <c r="K223" s="41">
        <v>63664</v>
      </c>
      <c r="M223" s="29" t="s">
        <v>107</v>
      </c>
      <c r="N223" s="34" t="s">
        <v>59</v>
      </c>
      <c r="O223" s="66">
        <f t="shared" si="211"/>
        <v>5.7910000000000004</v>
      </c>
      <c r="P223" s="66">
        <f t="shared" si="212"/>
        <v>2.9670000000000001</v>
      </c>
      <c r="Q223" s="66">
        <f t="shared" si="213"/>
        <v>2.8119999999999998</v>
      </c>
      <c r="R223" s="66">
        <f t="shared" si="214"/>
        <v>3.9060000000000001</v>
      </c>
      <c r="S223" s="66">
        <f t="shared" si="215"/>
        <v>-0.77200000000000002</v>
      </c>
      <c r="T223" s="66">
        <f t="shared" si="216"/>
        <v>15.025</v>
      </c>
      <c r="U223" s="66">
        <f t="shared" si="217"/>
        <v>15.919</v>
      </c>
      <c r="V223" s="66">
        <f t="shared" si="218"/>
        <v>261.072</v>
      </c>
      <c r="W223" s="67">
        <f t="shared" si="219"/>
        <v>6.9790000000000001</v>
      </c>
      <c r="Y223" s="29" t="s">
        <v>107</v>
      </c>
      <c r="Z223" s="34" t="s">
        <v>59</v>
      </c>
      <c r="AA223" s="66">
        <f t="shared" ref="AA223:AA269" si="244">IF(C223=0,"-",IF(C223="X","X",ROUND(C223/$C223*100,1)))</f>
        <v>100</v>
      </c>
      <c r="AB223" s="66">
        <f t="shared" si="220"/>
        <v>66</v>
      </c>
      <c r="AC223" s="66">
        <f t="shared" si="221"/>
        <v>56.5</v>
      </c>
      <c r="AD223" s="66">
        <f t="shared" si="222"/>
        <v>9.5</v>
      </c>
      <c r="AE223" s="66">
        <f t="shared" si="223"/>
        <v>6.3</v>
      </c>
      <c r="AF223" s="66">
        <f t="shared" si="224"/>
        <v>27.7</v>
      </c>
      <c r="AG223" s="66">
        <f t="shared" si="225"/>
        <v>19.7</v>
      </c>
      <c r="AH223" s="66">
        <f t="shared" si="226"/>
        <v>0.3</v>
      </c>
      <c r="AI223" s="67">
        <f t="shared" si="227"/>
        <v>7.8</v>
      </c>
      <c r="AK223" s="29" t="s">
        <v>107</v>
      </c>
      <c r="AL223" s="34" t="s">
        <v>59</v>
      </c>
      <c r="AM223" s="66">
        <f t="shared" ref="AM223:AM269" si="245">IF(C223=0,"-",IF(C223="X","X",ROUND(C223/$C$222*100,1)))</f>
        <v>25.8</v>
      </c>
      <c r="AN223" s="66">
        <f t="shared" ref="AN223:AN269" si="246">IF(D223=0,"-",IF(D223="X","X",ROUND(D223/$D$222*100,1)))</f>
        <v>24.7</v>
      </c>
      <c r="AO223" s="66">
        <f t="shared" ref="AO223:AO269" si="247">IF(E223=0,"-",IF(E223="X","X",ROUND(E223/$E$222*100,1)))</f>
        <v>24.7</v>
      </c>
      <c r="AP223" s="66">
        <f t="shared" ref="AP223:AP269" si="248">IF(F223=0,"-",IF(F223="X","X",ROUND(F223/$F$222*100,1)))</f>
        <v>25</v>
      </c>
      <c r="AQ223" s="66">
        <f t="shared" ref="AQ223:AQ269" si="249">IF(G223=0,"-",IF(G223="X","X",ROUND(G223/$G$222*100,1)))</f>
        <v>21.1</v>
      </c>
      <c r="AR223" s="66">
        <f t="shared" ref="AR223:AR269" si="250">IF(H223=0,"-",IF(H223="X","X",ROUND(H223/$H$222*100,1)))</f>
        <v>30.7</v>
      </c>
      <c r="AS223" s="66">
        <f t="shared" ref="AS223:AS269" si="251">IF(I223=0,"-",IF(I223="X","X",ROUND(I223/$I$222*100,1)))</f>
        <v>38.200000000000003</v>
      </c>
      <c r="AT223" s="66">
        <f t="shared" ref="AT223:AT269" si="252">IF(J223=0,"-",IF(J223="X","X",ROUND(J223/$J$222*100,1)))</f>
        <v>12.8</v>
      </c>
      <c r="AU223" s="67">
        <f t="shared" ref="AU223:AU269" si="253">IF(K223=0,"-",IF(K223="X","X",ROUND(K223/$K$222*100,1)))</f>
        <v>21.3</v>
      </c>
      <c r="AW223" s="29" t="s">
        <v>107</v>
      </c>
      <c r="AX223" s="34" t="s">
        <v>59</v>
      </c>
      <c r="AY223" s="66">
        <f t="shared" ref="AY223:AY269" si="254">IF(C223="X","X",IF(BW223="X","X",IF(BW223&lt;&gt;0,ROUND((C223-BW223)/$BW223*100,3),"-")))</f>
        <v>5.7910000000000004</v>
      </c>
      <c r="AZ223" s="66">
        <f t="shared" si="228"/>
        <v>2.0110000000000001</v>
      </c>
      <c r="BA223" s="66">
        <f t="shared" si="229"/>
        <v>1.6339999999999999</v>
      </c>
      <c r="BB223" s="66">
        <f t="shared" si="230"/>
        <v>0.377</v>
      </c>
      <c r="BC223" s="66">
        <f t="shared" si="231"/>
        <v>-5.1999999999999998E-2</v>
      </c>
      <c r="BD223" s="66">
        <f t="shared" si="232"/>
        <v>3.8319999999999999</v>
      </c>
      <c r="BE223" s="66">
        <f t="shared" si="233"/>
        <v>2.8559999999999999</v>
      </c>
      <c r="BF223" s="66">
        <f t="shared" si="234"/>
        <v>0.437</v>
      </c>
      <c r="BG223" s="67">
        <f t="shared" si="235"/>
        <v>0.54</v>
      </c>
      <c r="BI223" s="29" t="s">
        <v>107</v>
      </c>
      <c r="BJ223" s="34" t="s">
        <v>59</v>
      </c>
      <c r="BK223" s="66">
        <f t="shared" ref="BK223:BK269" si="255">IF(C223="X","X",IF(BW223="X","X",IF(BW223&lt;&gt;0,ROUND((C223-BW223)/$BW$222*100,3),"-")))</f>
        <v>1.4930000000000001</v>
      </c>
      <c r="BL223" s="66">
        <f t="shared" ref="BL223:BL269" si="256">IF(D223="X","X",IF(BX223="X","X",IF(BX223&lt;&gt;0,ROUND((D223-BX223)/$BX$222*100,3),"-")))</f>
        <v>0.74</v>
      </c>
      <c r="BM223" s="66">
        <f t="shared" ref="BM223:BM269" si="257">IF(E223="X","X",IF(BY223="X","X",IF(BY223&lt;&gt;0,ROUND((E223-BY223)/$BY$222*100,3),"-")))</f>
        <v>0.7</v>
      </c>
      <c r="BN223" s="66">
        <f t="shared" ref="BN223:BN269" si="258">IF(F223="X","X",IF(BZ223="X","X",IF(BZ223&lt;&gt;0,ROUND((F223-BZ223)/$BZ$222*100,3),"-")))</f>
        <v>0.98499999999999999</v>
      </c>
      <c r="BO223" s="66">
        <f t="shared" ref="BO223:BO269" si="259">IF(G223="X","X",IF(CA223="X","X",IF(CA223&lt;&gt;0,ROUND((G223-CA223)/$CA$222*100,3),"-")))</f>
        <v>-0.16800000000000001</v>
      </c>
      <c r="BP223" s="66">
        <f t="shared" ref="BP223:BP269" si="260">IF(H223="X","X",IF(CB223="X","X",IF(CB223&lt;&gt;0,ROUND((H223-CB223)/$CB$222*100,3),"-")))</f>
        <v>4.5049999999999999</v>
      </c>
      <c r="BQ223" s="66">
        <f t="shared" ref="BQ223:BQ269" si="261">IF(I223="X","X",IF(CC223="X","X",IF(CC223&lt;&gt;0,ROUND((I223-CC223)/$CC$222*100,3),"-")))</f>
        <v>6.0919999999999996</v>
      </c>
      <c r="BR223" s="66">
        <f t="shared" ref="BR223:BR269" si="262">IF(J223="X","X",IF(CD223="X","X",IF(CD223&lt;&gt;0,ROUND((J223-CD223)/$CD$222*100,3),"-")))</f>
        <v>22.777000000000001</v>
      </c>
      <c r="BS223" s="67">
        <f t="shared" ref="BS223:BS269" si="263">IF(K223="X","X",IF(CE223="X","X",IF(CE223&lt;&gt;0,ROUND((K223-CE223)/$CE$222*100,3),"-")))</f>
        <v>1.488</v>
      </c>
      <c r="BU223" s="29" t="s">
        <v>107</v>
      </c>
      <c r="BV223" s="34" t="s">
        <v>59</v>
      </c>
      <c r="BW223" s="48">
        <f t="shared" ref="BW223:BW269" si="264">C169</f>
        <v>769657</v>
      </c>
      <c r="BX223" s="48">
        <f t="shared" si="236"/>
        <v>521545</v>
      </c>
      <c r="BY223" s="48">
        <f t="shared" si="237"/>
        <v>447344</v>
      </c>
      <c r="BZ223" s="48">
        <f t="shared" si="238"/>
        <v>74201</v>
      </c>
      <c r="CA223" s="48">
        <f t="shared" si="239"/>
        <v>51830</v>
      </c>
      <c r="CB223" s="48">
        <f t="shared" si="240"/>
        <v>196282</v>
      </c>
      <c r="CC223" s="48">
        <f t="shared" si="241"/>
        <v>138058</v>
      </c>
      <c r="CD223" s="48">
        <f t="shared" si="242"/>
        <v>-1287</v>
      </c>
      <c r="CE223" s="49">
        <f t="shared" si="243"/>
        <v>59511</v>
      </c>
    </row>
    <row r="224" spans="1:83" ht="16.5" customHeight="1">
      <c r="A224" s="29" t="s">
        <v>14</v>
      </c>
      <c r="B224" s="34" t="s">
        <v>60</v>
      </c>
      <c r="C224" s="40">
        <v>204217</v>
      </c>
      <c r="D224" s="40">
        <v>145665</v>
      </c>
      <c r="E224" s="40">
        <v>125239</v>
      </c>
      <c r="F224" s="40">
        <v>20426</v>
      </c>
      <c r="G224" s="40">
        <v>18562</v>
      </c>
      <c r="H224" s="40">
        <v>39990</v>
      </c>
      <c r="I224" s="40">
        <v>21365</v>
      </c>
      <c r="J224" s="40">
        <v>730</v>
      </c>
      <c r="K224" s="41">
        <v>17895</v>
      </c>
      <c r="M224" s="29" t="s">
        <v>14</v>
      </c>
      <c r="N224" s="34" t="s">
        <v>60</v>
      </c>
      <c r="O224" s="66">
        <f t="shared" si="211"/>
        <v>4.3849999999999998</v>
      </c>
      <c r="P224" s="66">
        <f t="shared" si="212"/>
        <v>3.17</v>
      </c>
      <c r="Q224" s="66">
        <f t="shared" si="213"/>
        <v>2.98</v>
      </c>
      <c r="R224" s="66">
        <f t="shared" si="214"/>
        <v>4.3529999999999998</v>
      </c>
      <c r="S224" s="66">
        <f t="shared" si="215"/>
        <v>-0.82299999999999995</v>
      </c>
      <c r="T224" s="66">
        <f t="shared" si="216"/>
        <v>11.913</v>
      </c>
      <c r="U224" s="66">
        <f t="shared" si="217"/>
        <v>15.737</v>
      </c>
      <c r="V224" s="66">
        <f t="shared" si="218"/>
        <v>13.53</v>
      </c>
      <c r="W224" s="67">
        <f t="shared" si="219"/>
        <v>7.6070000000000002</v>
      </c>
      <c r="Y224" s="29" t="s">
        <v>14</v>
      </c>
      <c r="Z224" s="34" t="s">
        <v>60</v>
      </c>
      <c r="AA224" s="66">
        <f t="shared" si="244"/>
        <v>100</v>
      </c>
      <c r="AB224" s="66">
        <f t="shared" si="220"/>
        <v>71.3</v>
      </c>
      <c r="AC224" s="66">
        <f t="shared" si="221"/>
        <v>61.3</v>
      </c>
      <c r="AD224" s="66">
        <f t="shared" si="222"/>
        <v>10</v>
      </c>
      <c r="AE224" s="66">
        <f t="shared" si="223"/>
        <v>9.1</v>
      </c>
      <c r="AF224" s="66">
        <f t="shared" si="224"/>
        <v>19.600000000000001</v>
      </c>
      <c r="AG224" s="66">
        <f t="shared" si="225"/>
        <v>10.5</v>
      </c>
      <c r="AH224" s="66">
        <f t="shared" si="226"/>
        <v>0.4</v>
      </c>
      <c r="AI224" s="67">
        <f t="shared" si="227"/>
        <v>8.8000000000000007</v>
      </c>
      <c r="AK224" s="29" t="s">
        <v>14</v>
      </c>
      <c r="AL224" s="34" t="s">
        <v>60</v>
      </c>
      <c r="AM224" s="66">
        <f t="shared" si="245"/>
        <v>6.5</v>
      </c>
      <c r="AN224" s="66">
        <f t="shared" si="246"/>
        <v>6.7</v>
      </c>
      <c r="AO224" s="66">
        <f t="shared" si="247"/>
        <v>6.7</v>
      </c>
      <c r="AP224" s="66">
        <f t="shared" si="248"/>
        <v>6.6</v>
      </c>
      <c r="AQ224" s="66">
        <f t="shared" si="249"/>
        <v>7.6</v>
      </c>
      <c r="AR224" s="66">
        <f t="shared" si="250"/>
        <v>5.4</v>
      </c>
      <c r="AS224" s="66">
        <f t="shared" si="251"/>
        <v>5.0999999999999996</v>
      </c>
      <c r="AT224" s="66">
        <f t="shared" si="252"/>
        <v>4.5</v>
      </c>
      <c r="AU224" s="67">
        <f t="shared" si="253"/>
        <v>6</v>
      </c>
      <c r="AW224" s="29" t="s">
        <v>14</v>
      </c>
      <c r="AX224" s="34" t="s">
        <v>60</v>
      </c>
      <c r="AY224" s="66">
        <f t="shared" si="254"/>
        <v>4.3849999999999998</v>
      </c>
      <c r="AZ224" s="66">
        <f t="shared" si="228"/>
        <v>2.2879999999999998</v>
      </c>
      <c r="BA224" s="66">
        <f t="shared" si="229"/>
        <v>1.8520000000000001</v>
      </c>
      <c r="BB224" s="66">
        <f t="shared" si="230"/>
        <v>0.435</v>
      </c>
      <c r="BC224" s="66">
        <f t="shared" si="231"/>
        <v>-7.9000000000000001E-2</v>
      </c>
      <c r="BD224" s="66">
        <f t="shared" si="232"/>
        <v>2.1760000000000002</v>
      </c>
      <c r="BE224" s="66">
        <f t="shared" si="233"/>
        <v>1.4850000000000001</v>
      </c>
      <c r="BF224" s="66">
        <f t="shared" si="234"/>
        <v>4.3999999999999997E-2</v>
      </c>
      <c r="BG224" s="67">
        <f t="shared" si="235"/>
        <v>0.64700000000000002</v>
      </c>
      <c r="BI224" s="29" t="s">
        <v>14</v>
      </c>
      <c r="BJ224" s="34" t="s">
        <v>60</v>
      </c>
      <c r="BK224" s="66">
        <f t="shared" si="255"/>
        <v>0.28699999999999998</v>
      </c>
      <c r="BL224" s="66">
        <f t="shared" si="256"/>
        <v>0.214</v>
      </c>
      <c r="BM224" s="66">
        <f t="shared" si="257"/>
        <v>0.20200000000000001</v>
      </c>
      <c r="BN224" s="66">
        <f t="shared" si="258"/>
        <v>0.28999999999999998</v>
      </c>
      <c r="BO224" s="66">
        <f t="shared" si="259"/>
        <v>-6.5000000000000002E-2</v>
      </c>
      <c r="BP224" s="66">
        <f t="shared" si="260"/>
        <v>0.65</v>
      </c>
      <c r="BQ224" s="66">
        <f t="shared" si="261"/>
        <v>0.80500000000000005</v>
      </c>
      <c r="BR224" s="66">
        <f t="shared" si="262"/>
        <v>0.59</v>
      </c>
      <c r="BS224" s="67">
        <f t="shared" si="263"/>
        <v>0.45300000000000001</v>
      </c>
      <c r="BU224" s="29" t="s">
        <v>14</v>
      </c>
      <c r="BV224" s="34" t="s">
        <v>60</v>
      </c>
      <c r="BW224" s="48">
        <f t="shared" si="264"/>
        <v>195638</v>
      </c>
      <c r="BX224" s="48">
        <f t="shared" si="236"/>
        <v>141189</v>
      </c>
      <c r="BY224" s="48">
        <f t="shared" si="237"/>
        <v>121615</v>
      </c>
      <c r="BZ224" s="48">
        <f t="shared" si="238"/>
        <v>19574</v>
      </c>
      <c r="CA224" s="48">
        <f t="shared" si="239"/>
        <v>18716</v>
      </c>
      <c r="CB224" s="48">
        <f t="shared" si="240"/>
        <v>35733</v>
      </c>
      <c r="CC224" s="48">
        <f t="shared" si="241"/>
        <v>18460</v>
      </c>
      <c r="CD224" s="48">
        <f t="shared" si="242"/>
        <v>643</v>
      </c>
      <c r="CE224" s="49">
        <f t="shared" si="243"/>
        <v>16630</v>
      </c>
    </row>
    <row r="225" spans="1:83" ht="16.5" customHeight="1">
      <c r="A225" s="29" t="s">
        <v>15</v>
      </c>
      <c r="B225" s="34" t="s">
        <v>61</v>
      </c>
      <c r="C225" s="40">
        <v>106195</v>
      </c>
      <c r="D225" s="40">
        <v>74359</v>
      </c>
      <c r="E225" s="40">
        <v>63693</v>
      </c>
      <c r="F225" s="40">
        <v>10666</v>
      </c>
      <c r="G225" s="40">
        <v>4752</v>
      </c>
      <c r="H225" s="40">
        <v>27084</v>
      </c>
      <c r="I225" s="40">
        <v>13134</v>
      </c>
      <c r="J225" s="40">
        <v>734</v>
      </c>
      <c r="K225" s="41">
        <v>13216</v>
      </c>
      <c r="M225" s="29" t="s">
        <v>15</v>
      </c>
      <c r="N225" s="34" t="s">
        <v>61</v>
      </c>
      <c r="O225" s="66">
        <f t="shared" si="211"/>
        <v>5.8650000000000002</v>
      </c>
      <c r="P225" s="66">
        <f t="shared" si="212"/>
        <v>4.3710000000000004</v>
      </c>
      <c r="Q225" s="66">
        <f t="shared" si="213"/>
        <v>4.2249999999999996</v>
      </c>
      <c r="R225" s="66">
        <f t="shared" si="214"/>
        <v>5.25</v>
      </c>
      <c r="S225" s="66">
        <f t="shared" si="215"/>
        <v>6.2370000000000001</v>
      </c>
      <c r="T225" s="66">
        <f t="shared" si="216"/>
        <v>10.124000000000001</v>
      </c>
      <c r="U225" s="66">
        <f t="shared" si="217"/>
        <v>19.388999999999999</v>
      </c>
      <c r="V225" s="66">
        <f t="shared" si="218"/>
        <v>-20.82</v>
      </c>
      <c r="W225" s="67">
        <f t="shared" si="219"/>
        <v>4.3419999999999996</v>
      </c>
      <c r="Y225" s="29" t="s">
        <v>15</v>
      </c>
      <c r="Z225" s="34" t="s">
        <v>61</v>
      </c>
      <c r="AA225" s="66">
        <f t="shared" si="244"/>
        <v>100</v>
      </c>
      <c r="AB225" s="66">
        <f t="shared" si="220"/>
        <v>70</v>
      </c>
      <c r="AC225" s="66">
        <f t="shared" si="221"/>
        <v>60</v>
      </c>
      <c r="AD225" s="66">
        <f t="shared" si="222"/>
        <v>10</v>
      </c>
      <c r="AE225" s="66">
        <f t="shared" si="223"/>
        <v>4.5</v>
      </c>
      <c r="AF225" s="66">
        <f t="shared" si="224"/>
        <v>25.5</v>
      </c>
      <c r="AG225" s="66">
        <f t="shared" si="225"/>
        <v>12.4</v>
      </c>
      <c r="AH225" s="66">
        <f t="shared" si="226"/>
        <v>0.7</v>
      </c>
      <c r="AI225" s="67">
        <f t="shared" si="227"/>
        <v>12.4</v>
      </c>
      <c r="AK225" s="29" t="s">
        <v>15</v>
      </c>
      <c r="AL225" s="34" t="s">
        <v>61</v>
      </c>
      <c r="AM225" s="66">
        <f t="shared" si="245"/>
        <v>3.4</v>
      </c>
      <c r="AN225" s="66">
        <f t="shared" si="246"/>
        <v>3.4</v>
      </c>
      <c r="AO225" s="66">
        <f t="shared" si="247"/>
        <v>3.4</v>
      </c>
      <c r="AP225" s="66">
        <f t="shared" si="248"/>
        <v>3.5</v>
      </c>
      <c r="AQ225" s="66">
        <f t="shared" si="249"/>
        <v>1.9</v>
      </c>
      <c r="AR225" s="66">
        <f t="shared" si="250"/>
        <v>3.7</v>
      </c>
      <c r="AS225" s="66">
        <f t="shared" si="251"/>
        <v>3.1</v>
      </c>
      <c r="AT225" s="66">
        <f t="shared" si="252"/>
        <v>4.5</v>
      </c>
      <c r="AU225" s="67">
        <f t="shared" si="253"/>
        <v>4.4000000000000004</v>
      </c>
      <c r="AW225" s="29" t="s">
        <v>15</v>
      </c>
      <c r="AX225" s="34" t="s">
        <v>61</v>
      </c>
      <c r="AY225" s="66">
        <f t="shared" si="254"/>
        <v>5.8650000000000002</v>
      </c>
      <c r="AZ225" s="66">
        <f t="shared" si="228"/>
        <v>3.1040000000000001</v>
      </c>
      <c r="BA225" s="66">
        <f t="shared" si="229"/>
        <v>2.5739999999999998</v>
      </c>
      <c r="BB225" s="66">
        <f t="shared" si="230"/>
        <v>0.53</v>
      </c>
      <c r="BC225" s="66">
        <f t="shared" si="231"/>
        <v>0.27800000000000002</v>
      </c>
      <c r="BD225" s="66">
        <f t="shared" si="232"/>
        <v>2.4820000000000002</v>
      </c>
      <c r="BE225" s="66">
        <f t="shared" si="233"/>
        <v>2.1259999999999999</v>
      </c>
      <c r="BF225" s="66">
        <f t="shared" si="234"/>
        <v>-0.192</v>
      </c>
      <c r="BG225" s="67">
        <f t="shared" si="235"/>
        <v>0.54800000000000004</v>
      </c>
      <c r="BI225" s="29" t="s">
        <v>15</v>
      </c>
      <c r="BJ225" s="34" t="s">
        <v>61</v>
      </c>
      <c r="BK225" s="66">
        <f t="shared" si="255"/>
        <v>0.19700000000000001</v>
      </c>
      <c r="BL225" s="66">
        <f t="shared" si="256"/>
        <v>0.14899999999999999</v>
      </c>
      <c r="BM225" s="66">
        <f t="shared" si="257"/>
        <v>0.14399999999999999</v>
      </c>
      <c r="BN225" s="66">
        <f t="shared" si="258"/>
        <v>0.18099999999999999</v>
      </c>
      <c r="BO225" s="66">
        <f t="shared" si="259"/>
        <v>0.11799999999999999</v>
      </c>
      <c r="BP225" s="66">
        <f t="shared" si="260"/>
        <v>0.38</v>
      </c>
      <c r="BQ225" s="66">
        <f t="shared" si="261"/>
        <v>0.59099999999999997</v>
      </c>
      <c r="BR225" s="66">
        <f t="shared" si="262"/>
        <v>-1.3080000000000001</v>
      </c>
      <c r="BS225" s="67">
        <f t="shared" si="263"/>
        <v>0.19700000000000001</v>
      </c>
      <c r="BU225" s="29" t="s">
        <v>15</v>
      </c>
      <c r="BV225" s="34" t="s">
        <v>61</v>
      </c>
      <c r="BW225" s="48">
        <f t="shared" si="264"/>
        <v>100312</v>
      </c>
      <c r="BX225" s="48">
        <f t="shared" si="236"/>
        <v>71245</v>
      </c>
      <c r="BY225" s="48">
        <f t="shared" si="237"/>
        <v>61111</v>
      </c>
      <c r="BZ225" s="48">
        <f t="shared" si="238"/>
        <v>10134</v>
      </c>
      <c r="CA225" s="48">
        <f t="shared" si="239"/>
        <v>4473</v>
      </c>
      <c r="CB225" s="48">
        <f t="shared" si="240"/>
        <v>24594</v>
      </c>
      <c r="CC225" s="48">
        <f t="shared" si="241"/>
        <v>11001</v>
      </c>
      <c r="CD225" s="48">
        <f t="shared" si="242"/>
        <v>927</v>
      </c>
      <c r="CE225" s="49">
        <f t="shared" si="243"/>
        <v>12666</v>
      </c>
    </row>
    <row r="226" spans="1:83" ht="16.5" customHeight="1">
      <c r="A226" s="29" t="s">
        <v>16</v>
      </c>
      <c r="B226" s="34" t="s">
        <v>62</v>
      </c>
      <c r="C226" s="40">
        <v>269572</v>
      </c>
      <c r="D226" s="40">
        <v>183495</v>
      </c>
      <c r="E226" s="40">
        <v>157651</v>
      </c>
      <c r="F226" s="40">
        <v>25844</v>
      </c>
      <c r="G226" s="40">
        <v>16914</v>
      </c>
      <c r="H226" s="40">
        <v>69163</v>
      </c>
      <c r="I226" s="40">
        <v>40887</v>
      </c>
      <c r="J226" s="40">
        <v>8068</v>
      </c>
      <c r="K226" s="41">
        <v>20208</v>
      </c>
      <c r="M226" s="29" t="s">
        <v>16</v>
      </c>
      <c r="N226" s="34" t="s">
        <v>62</v>
      </c>
      <c r="O226" s="66">
        <f t="shared" si="211"/>
        <v>5.6</v>
      </c>
      <c r="P226" s="66">
        <f t="shared" si="212"/>
        <v>2.7589999999999999</v>
      </c>
      <c r="Q226" s="66">
        <f t="shared" si="213"/>
        <v>2.5750000000000002</v>
      </c>
      <c r="R226" s="66">
        <f t="shared" si="214"/>
        <v>3.9</v>
      </c>
      <c r="S226" s="66">
        <f t="shared" si="215"/>
        <v>3.633</v>
      </c>
      <c r="T226" s="66">
        <f t="shared" si="216"/>
        <v>14.531000000000001</v>
      </c>
      <c r="U226" s="66">
        <f t="shared" si="217"/>
        <v>17.515000000000001</v>
      </c>
      <c r="V226" s="66">
        <f t="shared" si="218"/>
        <v>13.955</v>
      </c>
      <c r="W226" s="67">
        <f t="shared" si="219"/>
        <v>9.1440000000000001</v>
      </c>
      <c r="Y226" s="29" t="s">
        <v>16</v>
      </c>
      <c r="Z226" s="34" t="s">
        <v>62</v>
      </c>
      <c r="AA226" s="66">
        <f t="shared" si="244"/>
        <v>100</v>
      </c>
      <c r="AB226" s="66">
        <f t="shared" si="220"/>
        <v>68.099999999999994</v>
      </c>
      <c r="AC226" s="66">
        <f t="shared" si="221"/>
        <v>58.5</v>
      </c>
      <c r="AD226" s="66">
        <f t="shared" si="222"/>
        <v>9.6</v>
      </c>
      <c r="AE226" s="66">
        <f t="shared" si="223"/>
        <v>6.3</v>
      </c>
      <c r="AF226" s="66">
        <f t="shared" si="224"/>
        <v>25.7</v>
      </c>
      <c r="AG226" s="66">
        <f t="shared" si="225"/>
        <v>15.2</v>
      </c>
      <c r="AH226" s="66">
        <f t="shared" si="226"/>
        <v>3</v>
      </c>
      <c r="AI226" s="67">
        <f t="shared" si="227"/>
        <v>7.5</v>
      </c>
      <c r="AK226" s="29" t="s">
        <v>16</v>
      </c>
      <c r="AL226" s="34" t="s">
        <v>62</v>
      </c>
      <c r="AM226" s="66">
        <f t="shared" si="245"/>
        <v>8.6</v>
      </c>
      <c r="AN226" s="66">
        <f t="shared" si="246"/>
        <v>8.4</v>
      </c>
      <c r="AO226" s="66">
        <f t="shared" si="247"/>
        <v>8.5</v>
      </c>
      <c r="AP226" s="66">
        <f t="shared" si="248"/>
        <v>8.4</v>
      </c>
      <c r="AQ226" s="66">
        <f t="shared" si="249"/>
        <v>6.9</v>
      </c>
      <c r="AR226" s="66">
        <f t="shared" si="250"/>
        <v>9.4</v>
      </c>
      <c r="AS226" s="66">
        <f t="shared" si="251"/>
        <v>9.8000000000000007</v>
      </c>
      <c r="AT226" s="66">
        <f t="shared" si="252"/>
        <v>49.6</v>
      </c>
      <c r="AU226" s="67">
        <f t="shared" si="253"/>
        <v>6.8</v>
      </c>
      <c r="AW226" s="29" t="s">
        <v>16</v>
      </c>
      <c r="AX226" s="34" t="s">
        <v>62</v>
      </c>
      <c r="AY226" s="66">
        <f t="shared" si="254"/>
        <v>5.6</v>
      </c>
      <c r="AZ226" s="66">
        <f t="shared" si="228"/>
        <v>1.93</v>
      </c>
      <c r="BA226" s="66">
        <f t="shared" si="229"/>
        <v>1.55</v>
      </c>
      <c r="BB226" s="66">
        <f t="shared" si="230"/>
        <v>0.38</v>
      </c>
      <c r="BC226" s="66">
        <f t="shared" si="231"/>
        <v>0.23200000000000001</v>
      </c>
      <c r="BD226" s="66">
        <f t="shared" si="232"/>
        <v>3.4369999999999998</v>
      </c>
      <c r="BE226" s="66">
        <f t="shared" si="233"/>
        <v>2.387</v>
      </c>
      <c r="BF226" s="66">
        <f t="shared" si="234"/>
        <v>0.38700000000000001</v>
      </c>
      <c r="BG226" s="67">
        <f t="shared" si="235"/>
        <v>0.66300000000000003</v>
      </c>
      <c r="BI226" s="29" t="s">
        <v>16</v>
      </c>
      <c r="BJ226" s="34" t="s">
        <v>62</v>
      </c>
      <c r="BK226" s="66">
        <f t="shared" si="255"/>
        <v>0.47899999999999998</v>
      </c>
      <c r="BL226" s="66">
        <f t="shared" si="256"/>
        <v>0.23599999999999999</v>
      </c>
      <c r="BM226" s="66">
        <f t="shared" si="257"/>
        <v>0.22</v>
      </c>
      <c r="BN226" s="66">
        <f t="shared" si="258"/>
        <v>0.33</v>
      </c>
      <c r="BO226" s="66">
        <f t="shared" si="259"/>
        <v>0.25</v>
      </c>
      <c r="BP226" s="66">
        <f t="shared" si="260"/>
        <v>1.34</v>
      </c>
      <c r="BQ226" s="66">
        <f t="shared" si="261"/>
        <v>1.6890000000000001</v>
      </c>
      <c r="BR226" s="66">
        <f t="shared" si="262"/>
        <v>6.6970000000000001</v>
      </c>
      <c r="BS226" s="67">
        <f t="shared" si="263"/>
        <v>0.60599999999999998</v>
      </c>
      <c r="BU226" s="29" t="s">
        <v>16</v>
      </c>
      <c r="BV226" s="34" t="s">
        <v>62</v>
      </c>
      <c r="BW226" s="48">
        <f t="shared" si="264"/>
        <v>255277</v>
      </c>
      <c r="BX226" s="48">
        <f t="shared" si="236"/>
        <v>178568</v>
      </c>
      <c r="BY226" s="48">
        <f t="shared" si="237"/>
        <v>153694</v>
      </c>
      <c r="BZ226" s="48">
        <f t="shared" si="238"/>
        <v>24874</v>
      </c>
      <c r="CA226" s="48">
        <f t="shared" si="239"/>
        <v>16321</v>
      </c>
      <c r="CB226" s="48">
        <f t="shared" si="240"/>
        <v>60388</v>
      </c>
      <c r="CC226" s="48">
        <f t="shared" si="241"/>
        <v>34793</v>
      </c>
      <c r="CD226" s="48">
        <f t="shared" si="242"/>
        <v>7080</v>
      </c>
      <c r="CE226" s="49">
        <f t="shared" si="243"/>
        <v>18515</v>
      </c>
    </row>
    <row r="227" spans="1:83" ht="16.5" customHeight="1">
      <c r="A227" s="29" t="s">
        <v>17</v>
      </c>
      <c r="B227" s="34" t="s">
        <v>63</v>
      </c>
      <c r="C227" s="40">
        <v>128379</v>
      </c>
      <c r="D227" s="40">
        <v>87391</v>
      </c>
      <c r="E227" s="40">
        <v>75055</v>
      </c>
      <c r="F227" s="40">
        <v>12336</v>
      </c>
      <c r="G227" s="40">
        <v>8999</v>
      </c>
      <c r="H227" s="40">
        <v>31989</v>
      </c>
      <c r="I227" s="40">
        <v>18872</v>
      </c>
      <c r="J227" s="40">
        <v>1006</v>
      </c>
      <c r="K227" s="41">
        <v>12111</v>
      </c>
      <c r="M227" s="29" t="s">
        <v>17</v>
      </c>
      <c r="N227" s="34" t="s">
        <v>63</v>
      </c>
      <c r="O227" s="66">
        <f t="shared" si="211"/>
        <v>5.4169999999999998</v>
      </c>
      <c r="P227" s="66">
        <f t="shared" si="212"/>
        <v>5.6769999999999996</v>
      </c>
      <c r="Q227" s="66">
        <f t="shared" si="213"/>
        <v>5.5369999999999999</v>
      </c>
      <c r="R227" s="66">
        <f t="shared" si="214"/>
        <v>6.5380000000000003</v>
      </c>
      <c r="S227" s="66">
        <f t="shared" si="215"/>
        <v>5.8209999999999997</v>
      </c>
      <c r="T227" s="66">
        <f t="shared" si="216"/>
        <v>4.601</v>
      </c>
      <c r="U227" s="66">
        <f t="shared" si="217"/>
        <v>3.9039999999999999</v>
      </c>
      <c r="V227" s="66">
        <f t="shared" si="218"/>
        <v>-16.306000000000001</v>
      </c>
      <c r="W227" s="67">
        <f t="shared" si="219"/>
        <v>7.97</v>
      </c>
      <c r="Y227" s="29" t="s">
        <v>17</v>
      </c>
      <c r="Z227" s="34" t="s">
        <v>63</v>
      </c>
      <c r="AA227" s="66">
        <f t="shared" si="244"/>
        <v>100</v>
      </c>
      <c r="AB227" s="66">
        <f t="shared" si="220"/>
        <v>68.099999999999994</v>
      </c>
      <c r="AC227" s="66">
        <f t="shared" si="221"/>
        <v>58.5</v>
      </c>
      <c r="AD227" s="66">
        <f t="shared" si="222"/>
        <v>9.6</v>
      </c>
      <c r="AE227" s="66">
        <f t="shared" si="223"/>
        <v>7</v>
      </c>
      <c r="AF227" s="66">
        <f t="shared" si="224"/>
        <v>24.9</v>
      </c>
      <c r="AG227" s="66">
        <f t="shared" si="225"/>
        <v>14.7</v>
      </c>
      <c r="AH227" s="66">
        <f t="shared" si="226"/>
        <v>0.8</v>
      </c>
      <c r="AI227" s="67">
        <f t="shared" si="227"/>
        <v>9.4</v>
      </c>
      <c r="AK227" s="29" t="s">
        <v>17</v>
      </c>
      <c r="AL227" s="34" t="s">
        <v>63</v>
      </c>
      <c r="AM227" s="66">
        <f t="shared" si="245"/>
        <v>4.0999999999999996</v>
      </c>
      <c r="AN227" s="66">
        <f t="shared" si="246"/>
        <v>4</v>
      </c>
      <c r="AO227" s="66">
        <f t="shared" si="247"/>
        <v>4</v>
      </c>
      <c r="AP227" s="66">
        <f t="shared" si="248"/>
        <v>4</v>
      </c>
      <c r="AQ227" s="66">
        <f t="shared" si="249"/>
        <v>3.7</v>
      </c>
      <c r="AR227" s="66">
        <f t="shared" si="250"/>
        <v>4.4000000000000004</v>
      </c>
      <c r="AS227" s="66">
        <f t="shared" si="251"/>
        <v>4.5</v>
      </c>
      <c r="AT227" s="66">
        <f t="shared" si="252"/>
        <v>6.2</v>
      </c>
      <c r="AU227" s="67">
        <f t="shared" si="253"/>
        <v>4.0999999999999996</v>
      </c>
      <c r="AW227" s="29" t="s">
        <v>17</v>
      </c>
      <c r="AX227" s="34" t="s">
        <v>63</v>
      </c>
      <c r="AY227" s="66">
        <f t="shared" si="254"/>
        <v>5.4169999999999998</v>
      </c>
      <c r="AZ227" s="66">
        <f t="shared" si="228"/>
        <v>3.855</v>
      </c>
      <c r="BA227" s="66">
        <f t="shared" si="229"/>
        <v>3.234</v>
      </c>
      <c r="BB227" s="66">
        <f t="shared" si="230"/>
        <v>0.622</v>
      </c>
      <c r="BC227" s="66">
        <f t="shared" si="231"/>
        <v>0.40600000000000003</v>
      </c>
      <c r="BD227" s="66">
        <f t="shared" si="232"/>
        <v>1.155</v>
      </c>
      <c r="BE227" s="66">
        <f t="shared" si="233"/>
        <v>0.58199999999999996</v>
      </c>
      <c r="BF227" s="66">
        <f t="shared" si="234"/>
        <v>-0.161</v>
      </c>
      <c r="BG227" s="67">
        <f t="shared" si="235"/>
        <v>0.73399999999999999</v>
      </c>
      <c r="BI227" s="29" t="s">
        <v>17</v>
      </c>
      <c r="BJ227" s="34" t="s">
        <v>63</v>
      </c>
      <c r="BK227" s="66">
        <f t="shared" si="255"/>
        <v>0.221</v>
      </c>
      <c r="BL227" s="66">
        <f t="shared" si="256"/>
        <v>0.224</v>
      </c>
      <c r="BM227" s="66">
        <f t="shared" si="257"/>
        <v>0.219</v>
      </c>
      <c r="BN227" s="66">
        <f t="shared" si="258"/>
        <v>0.25700000000000001</v>
      </c>
      <c r="BO227" s="66">
        <f t="shared" si="259"/>
        <v>0.20899999999999999</v>
      </c>
      <c r="BP227" s="66">
        <f t="shared" si="260"/>
        <v>0.215</v>
      </c>
      <c r="BQ227" s="66">
        <f t="shared" si="261"/>
        <v>0.19700000000000001</v>
      </c>
      <c r="BR227" s="66">
        <f t="shared" si="262"/>
        <v>-1.329</v>
      </c>
      <c r="BS227" s="67">
        <f t="shared" si="263"/>
        <v>0.32</v>
      </c>
      <c r="BU227" s="29" t="s">
        <v>17</v>
      </c>
      <c r="BV227" s="34" t="s">
        <v>63</v>
      </c>
      <c r="BW227" s="48">
        <f t="shared" si="264"/>
        <v>121782</v>
      </c>
      <c r="BX227" s="48">
        <f t="shared" si="236"/>
        <v>82696</v>
      </c>
      <c r="BY227" s="48">
        <f t="shared" si="237"/>
        <v>71117</v>
      </c>
      <c r="BZ227" s="48">
        <f t="shared" si="238"/>
        <v>11579</v>
      </c>
      <c r="CA227" s="48">
        <f t="shared" si="239"/>
        <v>8504</v>
      </c>
      <c r="CB227" s="48">
        <f t="shared" si="240"/>
        <v>30582</v>
      </c>
      <c r="CC227" s="48">
        <f t="shared" si="241"/>
        <v>18163</v>
      </c>
      <c r="CD227" s="48">
        <f t="shared" si="242"/>
        <v>1202</v>
      </c>
      <c r="CE227" s="49">
        <f t="shared" si="243"/>
        <v>11217</v>
      </c>
    </row>
    <row r="228" spans="1:83" ht="16.5" customHeight="1">
      <c r="A228" s="29" t="s">
        <v>18</v>
      </c>
      <c r="B228" s="34" t="s">
        <v>64</v>
      </c>
      <c r="C228" s="40">
        <v>118319</v>
      </c>
      <c r="D228" s="40">
        <v>87232</v>
      </c>
      <c r="E228" s="40">
        <v>75028</v>
      </c>
      <c r="F228" s="40">
        <v>12204</v>
      </c>
      <c r="G228" s="40">
        <v>5996</v>
      </c>
      <c r="H228" s="40">
        <v>25091</v>
      </c>
      <c r="I228" s="40">
        <v>12466</v>
      </c>
      <c r="J228" s="40">
        <v>349</v>
      </c>
      <c r="K228" s="41">
        <v>12276</v>
      </c>
      <c r="M228" s="29" t="s">
        <v>18</v>
      </c>
      <c r="N228" s="34" t="s">
        <v>64</v>
      </c>
      <c r="O228" s="66">
        <f t="shared" si="211"/>
        <v>6.7910000000000004</v>
      </c>
      <c r="P228" s="66">
        <f t="shared" si="212"/>
        <v>4.7640000000000002</v>
      </c>
      <c r="Q228" s="66">
        <f t="shared" si="213"/>
        <v>4.5759999999999996</v>
      </c>
      <c r="R228" s="66">
        <f t="shared" si="214"/>
        <v>5.9379999999999997</v>
      </c>
      <c r="S228" s="66">
        <f t="shared" si="215"/>
        <v>6.3879999999999999</v>
      </c>
      <c r="T228" s="66">
        <f t="shared" si="216"/>
        <v>14.602</v>
      </c>
      <c r="U228" s="66">
        <f t="shared" si="217"/>
        <v>20.9</v>
      </c>
      <c r="V228" s="66">
        <f t="shared" si="218"/>
        <v>-8.8770000000000007</v>
      </c>
      <c r="W228" s="67">
        <f t="shared" si="219"/>
        <v>9.6069999999999993</v>
      </c>
      <c r="Y228" s="29" t="s">
        <v>18</v>
      </c>
      <c r="Z228" s="34" t="s">
        <v>64</v>
      </c>
      <c r="AA228" s="66">
        <f t="shared" si="244"/>
        <v>100</v>
      </c>
      <c r="AB228" s="66">
        <f t="shared" si="220"/>
        <v>73.7</v>
      </c>
      <c r="AC228" s="66">
        <f t="shared" si="221"/>
        <v>63.4</v>
      </c>
      <c r="AD228" s="66">
        <f t="shared" si="222"/>
        <v>10.3</v>
      </c>
      <c r="AE228" s="66">
        <f t="shared" si="223"/>
        <v>5.0999999999999996</v>
      </c>
      <c r="AF228" s="66">
        <f t="shared" si="224"/>
        <v>21.2</v>
      </c>
      <c r="AG228" s="66">
        <f t="shared" si="225"/>
        <v>10.5</v>
      </c>
      <c r="AH228" s="66">
        <f t="shared" si="226"/>
        <v>0.3</v>
      </c>
      <c r="AI228" s="67">
        <f t="shared" si="227"/>
        <v>10.4</v>
      </c>
      <c r="AK228" s="29" t="s">
        <v>18</v>
      </c>
      <c r="AL228" s="34" t="s">
        <v>64</v>
      </c>
      <c r="AM228" s="66">
        <f t="shared" si="245"/>
        <v>3.8</v>
      </c>
      <c r="AN228" s="66">
        <f t="shared" si="246"/>
        <v>4</v>
      </c>
      <c r="AO228" s="66">
        <f t="shared" si="247"/>
        <v>4</v>
      </c>
      <c r="AP228" s="66">
        <f t="shared" si="248"/>
        <v>4</v>
      </c>
      <c r="AQ228" s="66">
        <f t="shared" si="249"/>
        <v>2.5</v>
      </c>
      <c r="AR228" s="66">
        <f t="shared" si="250"/>
        <v>3.4</v>
      </c>
      <c r="AS228" s="66">
        <f t="shared" si="251"/>
        <v>3</v>
      </c>
      <c r="AT228" s="66">
        <f t="shared" si="252"/>
        <v>2.1</v>
      </c>
      <c r="AU228" s="67">
        <f t="shared" si="253"/>
        <v>4.0999999999999996</v>
      </c>
      <c r="AW228" s="29" t="s">
        <v>18</v>
      </c>
      <c r="AX228" s="34" t="s">
        <v>64</v>
      </c>
      <c r="AY228" s="66">
        <f t="shared" si="254"/>
        <v>6.7910000000000004</v>
      </c>
      <c r="AZ228" s="66">
        <f t="shared" si="228"/>
        <v>3.58</v>
      </c>
      <c r="BA228" s="66">
        <f t="shared" si="229"/>
        <v>2.9630000000000001</v>
      </c>
      <c r="BB228" s="66">
        <f t="shared" si="230"/>
        <v>0.61699999999999999</v>
      </c>
      <c r="BC228" s="66">
        <f t="shared" si="231"/>
        <v>0.32500000000000001</v>
      </c>
      <c r="BD228" s="66">
        <f t="shared" si="232"/>
        <v>2.8860000000000001</v>
      </c>
      <c r="BE228" s="66">
        <f t="shared" si="233"/>
        <v>1.9450000000000001</v>
      </c>
      <c r="BF228" s="66">
        <f t="shared" si="234"/>
        <v>-3.1E-2</v>
      </c>
      <c r="BG228" s="67">
        <f t="shared" si="235"/>
        <v>0.97099999999999997</v>
      </c>
      <c r="BI228" s="29" t="s">
        <v>18</v>
      </c>
      <c r="BJ228" s="34" t="s">
        <v>64</v>
      </c>
      <c r="BK228" s="66">
        <f t="shared" si="255"/>
        <v>0.252</v>
      </c>
      <c r="BL228" s="66">
        <f t="shared" si="256"/>
        <v>0.19</v>
      </c>
      <c r="BM228" s="66">
        <f t="shared" si="257"/>
        <v>0.183</v>
      </c>
      <c r="BN228" s="66">
        <f t="shared" si="258"/>
        <v>0.23200000000000001</v>
      </c>
      <c r="BO228" s="66">
        <f t="shared" si="259"/>
        <v>0.152</v>
      </c>
      <c r="BP228" s="66">
        <f t="shared" si="260"/>
        <v>0.48799999999999999</v>
      </c>
      <c r="BQ228" s="66">
        <f t="shared" si="261"/>
        <v>0.59699999999999998</v>
      </c>
      <c r="BR228" s="66">
        <f t="shared" si="262"/>
        <v>-0.23</v>
      </c>
      <c r="BS228" s="67">
        <f t="shared" si="263"/>
        <v>0.38500000000000001</v>
      </c>
      <c r="BU228" s="29" t="s">
        <v>18</v>
      </c>
      <c r="BV228" s="34" t="s">
        <v>64</v>
      </c>
      <c r="BW228" s="48">
        <f t="shared" si="264"/>
        <v>110795</v>
      </c>
      <c r="BX228" s="48">
        <f t="shared" si="236"/>
        <v>83265</v>
      </c>
      <c r="BY228" s="48">
        <f t="shared" si="237"/>
        <v>71745</v>
      </c>
      <c r="BZ228" s="48">
        <f t="shared" si="238"/>
        <v>11520</v>
      </c>
      <c r="CA228" s="48">
        <f t="shared" si="239"/>
        <v>5636</v>
      </c>
      <c r="CB228" s="48">
        <f t="shared" si="240"/>
        <v>21894</v>
      </c>
      <c r="CC228" s="48">
        <f t="shared" si="241"/>
        <v>10311</v>
      </c>
      <c r="CD228" s="48">
        <f t="shared" si="242"/>
        <v>383</v>
      </c>
      <c r="CE228" s="49">
        <f t="shared" si="243"/>
        <v>11200</v>
      </c>
    </row>
    <row r="229" spans="1:83" ht="16.5" customHeight="1">
      <c r="A229" s="29" t="s">
        <v>19</v>
      </c>
      <c r="B229" s="34" t="s">
        <v>65</v>
      </c>
      <c r="C229" s="40">
        <v>259141</v>
      </c>
      <c r="D229" s="40">
        <v>176717</v>
      </c>
      <c r="E229" s="40">
        <v>151784</v>
      </c>
      <c r="F229" s="40">
        <v>24933</v>
      </c>
      <c r="G229" s="40">
        <v>30144</v>
      </c>
      <c r="H229" s="40">
        <v>52280</v>
      </c>
      <c r="I229" s="40">
        <v>25541</v>
      </c>
      <c r="J229" s="40">
        <v>1092</v>
      </c>
      <c r="K229" s="41">
        <v>25647</v>
      </c>
      <c r="M229" s="29" t="s">
        <v>19</v>
      </c>
      <c r="N229" s="34" t="s">
        <v>65</v>
      </c>
      <c r="O229" s="66">
        <f t="shared" si="211"/>
        <v>4.1879999999999997</v>
      </c>
      <c r="P229" s="66">
        <f t="shared" si="212"/>
        <v>2.77</v>
      </c>
      <c r="Q229" s="66">
        <f t="shared" si="213"/>
        <v>2.5870000000000002</v>
      </c>
      <c r="R229" s="66">
        <f t="shared" si="214"/>
        <v>3.9</v>
      </c>
      <c r="S229" s="66">
        <f t="shared" si="215"/>
        <v>3.0670000000000002</v>
      </c>
      <c r="T229" s="66">
        <f t="shared" si="216"/>
        <v>10.007999999999999</v>
      </c>
      <c r="U229" s="66">
        <f t="shared" si="217"/>
        <v>12.595000000000001</v>
      </c>
      <c r="V229" s="66">
        <f t="shared" si="218"/>
        <v>28.471</v>
      </c>
      <c r="W229" s="67">
        <f t="shared" si="219"/>
        <v>6.907</v>
      </c>
      <c r="Y229" s="29" t="s">
        <v>19</v>
      </c>
      <c r="Z229" s="34" t="s">
        <v>65</v>
      </c>
      <c r="AA229" s="66">
        <f t="shared" si="244"/>
        <v>100</v>
      </c>
      <c r="AB229" s="66">
        <f t="shared" si="220"/>
        <v>68.2</v>
      </c>
      <c r="AC229" s="66">
        <f t="shared" si="221"/>
        <v>58.6</v>
      </c>
      <c r="AD229" s="66">
        <f t="shared" si="222"/>
        <v>9.6</v>
      </c>
      <c r="AE229" s="66">
        <f t="shared" si="223"/>
        <v>11.6</v>
      </c>
      <c r="AF229" s="66">
        <f t="shared" si="224"/>
        <v>20.2</v>
      </c>
      <c r="AG229" s="66">
        <f t="shared" si="225"/>
        <v>9.9</v>
      </c>
      <c r="AH229" s="66">
        <f t="shared" si="226"/>
        <v>0.4</v>
      </c>
      <c r="AI229" s="67">
        <f t="shared" si="227"/>
        <v>9.9</v>
      </c>
      <c r="AK229" s="29" t="s">
        <v>19</v>
      </c>
      <c r="AL229" s="34" t="s">
        <v>65</v>
      </c>
      <c r="AM229" s="66">
        <f t="shared" si="245"/>
        <v>8.1999999999999993</v>
      </c>
      <c r="AN229" s="66">
        <f t="shared" si="246"/>
        <v>8.1</v>
      </c>
      <c r="AO229" s="66">
        <f t="shared" si="247"/>
        <v>8.1</v>
      </c>
      <c r="AP229" s="66">
        <f t="shared" si="248"/>
        <v>8.1</v>
      </c>
      <c r="AQ229" s="66">
        <f t="shared" si="249"/>
        <v>12.4</v>
      </c>
      <c r="AR229" s="66">
        <f t="shared" si="250"/>
        <v>7.1</v>
      </c>
      <c r="AS229" s="66">
        <f t="shared" si="251"/>
        <v>6.1</v>
      </c>
      <c r="AT229" s="66">
        <f t="shared" si="252"/>
        <v>6.7</v>
      </c>
      <c r="AU229" s="67">
        <f t="shared" si="253"/>
        <v>8.6</v>
      </c>
      <c r="AW229" s="29" t="s">
        <v>19</v>
      </c>
      <c r="AX229" s="34" t="s">
        <v>65</v>
      </c>
      <c r="AY229" s="66">
        <f t="shared" si="254"/>
        <v>4.1879999999999997</v>
      </c>
      <c r="AZ229" s="66">
        <f t="shared" si="228"/>
        <v>1.915</v>
      </c>
      <c r="BA229" s="66">
        <f t="shared" si="229"/>
        <v>1.5389999999999999</v>
      </c>
      <c r="BB229" s="66">
        <f t="shared" si="230"/>
        <v>0.376</v>
      </c>
      <c r="BC229" s="66">
        <f t="shared" si="231"/>
        <v>0.36099999999999999</v>
      </c>
      <c r="BD229" s="66">
        <f t="shared" si="232"/>
        <v>1.9119999999999999</v>
      </c>
      <c r="BE229" s="66">
        <f t="shared" si="233"/>
        <v>1.149</v>
      </c>
      <c r="BF229" s="66">
        <f t="shared" si="234"/>
        <v>9.7000000000000003E-2</v>
      </c>
      <c r="BG229" s="67">
        <f t="shared" si="235"/>
        <v>0.66600000000000004</v>
      </c>
      <c r="BI229" s="29" t="s">
        <v>19</v>
      </c>
      <c r="BJ229" s="34" t="s">
        <v>65</v>
      </c>
      <c r="BK229" s="66">
        <f t="shared" si="255"/>
        <v>0.34899999999999998</v>
      </c>
      <c r="BL229" s="66">
        <f t="shared" si="256"/>
        <v>0.22800000000000001</v>
      </c>
      <c r="BM229" s="66">
        <f t="shared" si="257"/>
        <v>0.21299999999999999</v>
      </c>
      <c r="BN229" s="66">
        <f t="shared" si="258"/>
        <v>0.318</v>
      </c>
      <c r="BO229" s="66">
        <f t="shared" si="259"/>
        <v>0.378</v>
      </c>
      <c r="BP229" s="66">
        <f t="shared" si="260"/>
        <v>0.72599999999999998</v>
      </c>
      <c r="BQ229" s="66">
        <f t="shared" si="261"/>
        <v>0.79200000000000004</v>
      </c>
      <c r="BR229" s="66">
        <f t="shared" si="262"/>
        <v>1.64</v>
      </c>
      <c r="BS229" s="67">
        <f t="shared" si="263"/>
        <v>0.59399999999999997</v>
      </c>
      <c r="BU229" s="29" t="s">
        <v>19</v>
      </c>
      <c r="BV229" s="34" t="s">
        <v>65</v>
      </c>
      <c r="BW229" s="48">
        <f t="shared" si="264"/>
        <v>248725</v>
      </c>
      <c r="BX229" s="48">
        <f t="shared" si="236"/>
        <v>171954</v>
      </c>
      <c r="BY229" s="48">
        <f t="shared" si="237"/>
        <v>147957</v>
      </c>
      <c r="BZ229" s="48">
        <f t="shared" si="238"/>
        <v>23997</v>
      </c>
      <c r="CA229" s="48">
        <f t="shared" si="239"/>
        <v>29247</v>
      </c>
      <c r="CB229" s="48">
        <f t="shared" si="240"/>
        <v>47524</v>
      </c>
      <c r="CC229" s="48">
        <f t="shared" si="241"/>
        <v>22684</v>
      </c>
      <c r="CD229" s="48">
        <f t="shared" si="242"/>
        <v>850</v>
      </c>
      <c r="CE229" s="49">
        <f t="shared" si="243"/>
        <v>23990</v>
      </c>
    </row>
    <row r="230" spans="1:83" ht="16.5" customHeight="1">
      <c r="A230" s="29" t="s">
        <v>20</v>
      </c>
      <c r="B230" s="34" t="s">
        <v>66</v>
      </c>
      <c r="C230" s="40">
        <v>129639</v>
      </c>
      <c r="D230" s="40">
        <v>96385</v>
      </c>
      <c r="E230" s="40">
        <v>82774</v>
      </c>
      <c r="F230" s="40">
        <v>13611</v>
      </c>
      <c r="G230" s="40">
        <v>6712</v>
      </c>
      <c r="H230" s="40">
        <v>26542</v>
      </c>
      <c r="I230" s="40">
        <v>14798</v>
      </c>
      <c r="J230" s="40">
        <v>342</v>
      </c>
      <c r="K230" s="41">
        <v>11402</v>
      </c>
      <c r="M230" s="29" t="s">
        <v>20</v>
      </c>
      <c r="N230" s="34" t="s">
        <v>66</v>
      </c>
      <c r="O230" s="66">
        <f t="shared" si="211"/>
        <v>5.4740000000000002</v>
      </c>
      <c r="P230" s="66">
        <f t="shared" si="212"/>
        <v>3.37</v>
      </c>
      <c r="Q230" s="66">
        <f t="shared" si="213"/>
        <v>3.198</v>
      </c>
      <c r="R230" s="66">
        <f t="shared" si="214"/>
        <v>4.4269999999999996</v>
      </c>
      <c r="S230" s="66">
        <f t="shared" si="215"/>
        <v>4.7930000000000001</v>
      </c>
      <c r="T230" s="66">
        <f t="shared" si="216"/>
        <v>14.095000000000001</v>
      </c>
      <c r="U230" s="66">
        <f t="shared" si="217"/>
        <v>18.346</v>
      </c>
      <c r="V230" s="66">
        <f t="shared" si="218"/>
        <v>-5.5250000000000004</v>
      </c>
      <c r="W230" s="67">
        <f t="shared" si="219"/>
        <v>9.6660000000000004</v>
      </c>
      <c r="Y230" s="29" t="s">
        <v>20</v>
      </c>
      <c r="Z230" s="34" t="s">
        <v>66</v>
      </c>
      <c r="AA230" s="66">
        <f t="shared" si="244"/>
        <v>100</v>
      </c>
      <c r="AB230" s="66">
        <f t="shared" si="220"/>
        <v>74.3</v>
      </c>
      <c r="AC230" s="66">
        <f t="shared" si="221"/>
        <v>63.8</v>
      </c>
      <c r="AD230" s="66">
        <f t="shared" si="222"/>
        <v>10.5</v>
      </c>
      <c r="AE230" s="66">
        <f t="shared" si="223"/>
        <v>5.2</v>
      </c>
      <c r="AF230" s="66">
        <f t="shared" si="224"/>
        <v>20.5</v>
      </c>
      <c r="AG230" s="66">
        <f t="shared" si="225"/>
        <v>11.4</v>
      </c>
      <c r="AH230" s="66">
        <f t="shared" si="226"/>
        <v>0.3</v>
      </c>
      <c r="AI230" s="67">
        <f t="shared" si="227"/>
        <v>8.8000000000000007</v>
      </c>
      <c r="AK230" s="29" t="s">
        <v>20</v>
      </c>
      <c r="AL230" s="34" t="s">
        <v>66</v>
      </c>
      <c r="AM230" s="66">
        <f t="shared" si="245"/>
        <v>4.0999999999999996</v>
      </c>
      <c r="AN230" s="66">
        <f t="shared" si="246"/>
        <v>4.4000000000000004</v>
      </c>
      <c r="AO230" s="66">
        <f t="shared" si="247"/>
        <v>4.4000000000000004</v>
      </c>
      <c r="AP230" s="66">
        <f t="shared" si="248"/>
        <v>4.4000000000000004</v>
      </c>
      <c r="AQ230" s="66">
        <f t="shared" si="249"/>
        <v>2.8</v>
      </c>
      <c r="AR230" s="66">
        <f t="shared" si="250"/>
        <v>3.6</v>
      </c>
      <c r="AS230" s="66">
        <f t="shared" si="251"/>
        <v>3.5</v>
      </c>
      <c r="AT230" s="66">
        <f t="shared" si="252"/>
        <v>2.1</v>
      </c>
      <c r="AU230" s="67">
        <f t="shared" si="253"/>
        <v>3.8</v>
      </c>
      <c r="AW230" s="29" t="s">
        <v>20</v>
      </c>
      <c r="AX230" s="34" t="s">
        <v>66</v>
      </c>
      <c r="AY230" s="66">
        <f t="shared" si="254"/>
        <v>5.4740000000000002</v>
      </c>
      <c r="AZ230" s="66">
        <f t="shared" si="228"/>
        <v>2.556</v>
      </c>
      <c r="BA230" s="66">
        <f t="shared" si="229"/>
        <v>2.0870000000000002</v>
      </c>
      <c r="BB230" s="66">
        <f t="shared" si="230"/>
        <v>0.46899999999999997</v>
      </c>
      <c r="BC230" s="66">
        <f t="shared" si="231"/>
        <v>0.25</v>
      </c>
      <c r="BD230" s="66">
        <f t="shared" si="232"/>
        <v>2.6680000000000001</v>
      </c>
      <c r="BE230" s="66">
        <f t="shared" si="233"/>
        <v>1.8660000000000001</v>
      </c>
      <c r="BF230" s="66">
        <f t="shared" si="234"/>
        <v>-1.6E-2</v>
      </c>
      <c r="BG230" s="67">
        <f t="shared" si="235"/>
        <v>0.81799999999999995</v>
      </c>
      <c r="BI230" s="29" t="s">
        <v>20</v>
      </c>
      <c r="BJ230" s="34" t="s">
        <v>66</v>
      </c>
      <c r="BK230" s="66">
        <f t="shared" si="255"/>
        <v>0.22500000000000001</v>
      </c>
      <c r="BL230" s="66">
        <f t="shared" si="256"/>
        <v>0.15</v>
      </c>
      <c r="BM230" s="66">
        <f t="shared" si="257"/>
        <v>0.14299999999999999</v>
      </c>
      <c r="BN230" s="66">
        <f t="shared" si="258"/>
        <v>0.19600000000000001</v>
      </c>
      <c r="BO230" s="66">
        <f t="shared" si="259"/>
        <v>0.129</v>
      </c>
      <c r="BP230" s="66">
        <f t="shared" si="260"/>
        <v>0.501</v>
      </c>
      <c r="BQ230" s="66">
        <f t="shared" si="261"/>
        <v>0.63600000000000001</v>
      </c>
      <c r="BR230" s="66">
        <f t="shared" si="262"/>
        <v>-0.13600000000000001</v>
      </c>
      <c r="BS230" s="67">
        <f t="shared" si="263"/>
        <v>0.36</v>
      </c>
      <c r="BU230" s="29" t="s">
        <v>20</v>
      </c>
      <c r="BV230" s="34" t="s">
        <v>66</v>
      </c>
      <c r="BW230" s="48">
        <f t="shared" si="264"/>
        <v>122911</v>
      </c>
      <c r="BX230" s="48">
        <f t="shared" si="236"/>
        <v>93243</v>
      </c>
      <c r="BY230" s="48">
        <f t="shared" si="237"/>
        <v>80209</v>
      </c>
      <c r="BZ230" s="48">
        <f t="shared" si="238"/>
        <v>13034</v>
      </c>
      <c r="CA230" s="48">
        <f t="shared" si="239"/>
        <v>6405</v>
      </c>
      <c r="CB230" s="48">
        <f t="shared" si="240"/>
        <v>23263</v>
      </c>
      <c r="CC230" s="48">
        <f t="shared" si="241"/>
        <v>12504</v>
      </c>
      <c r="CD230" s="48">
        <f t="shared" si="242"/>
        <v>362</v>
      </c>
      <c r="CE230" s="49">
        <f t="shared" si="243"/>
        <v>10397</v>
      </c>
    </row>
    <row r="231" spans="1:83" ht="16.5" customHeight="1">
      <c r="A231" s="29" t="s">
        <v>21</v>
      </c>
      <c r="B231" s="34" t="s">
        <v>67</v>
      </c>
      <c r="C231" s="40">
        <v>207157</v>
      </c>
      <c r="D231" s="40">
        <v>147812</v>
      </c>
      <c r="E231" s="40">
        <v>127039</v>
      </c>
      <c r="F231" s="40">
        <v>20773</v>
      </c>
      <c r="G231" s="40">
        <v>14100</v>
      </c>
      <c r="H231" s="40">
        <v>45245</v>
      </c>
      <c r="I231" s="40">
        <v>20823</v>
      </c>
      <c r="J231" s="40">
        <v>937</v>
      </c>
      <c r="K231" s="41">
        <v>23485</v>
      </c>
      <c r="M231" s="29" t="s">
        <v>21</v>
      </c>
      <c r="N231" s="34" t="s">
        <v>67</v>
      </c>
      <c r="O231" s="66">
        <f t="shared" si="211"/>
        <v>4.6130000000000004</v>
      </c>
      <c r="P231" s="66">
        <f t="shared" si="212"/>
        <v>4.0309999999999997</v>
      </c>
      <c r="Q231" s="66">
        <f t="shared" si="213"/>
        <v>3.8319999999999999</v>
      </c>
      <c r="R231" s="66">
        <f t="shared" si="214"/>
        <v>5.2649999999999997</v>
      </c>
      <c r="S231" s="66">
        <f t="shared" si="215"/>
        <v>4.7389999999999999</v>
      </c>
      <c r="T231" s="66">
        <f t="shared" si="216"/>
        <v>6.5209999999999999</v>
      </c>
      <c r="U231" s="66">
        <f t="shared" si="217"/>
        <v>12.223000000000001</v>
      </c>
      <c r="V231" s="66">
        <f t="shared" si="218"/>
        <v>-56.84</v>
      </c>
      <c r="W231" s="67">
        <f t="shared" si="219"/>
        <v>7.9820000000000002</v>
      </c>
      <c r="Y231" s="29" t="s">
        <v>21</v>
      </c>
      <c r="Z231" s="34" t="s">
        <v>67</v>
      </c>
      <c r="AA231" s="66">
        <f t="shared" si="244"/>
        <v>100</v>
      </c>
      <c r="AB231" s="66">
        <f t="shared" si="220"/>
        <v>71.400000000000006</v>
      </c>
      <c r="AC231" s="66">
        <f t="shared" si="221"/>
        <v>61.3</v>
      </c>
      <c r="AD231" s="66">
        <f t="shared" si="222"/>
        <v>10</v>
      </c>
      <c r="AE231" s="66">
        <f t="shared" si="223"/>
        <v>6.8</v>
      </c>
      <c r="AF231" s="66">
        <f t="shared" si="224"/>
        <v>21.8</v>
      </c>
      <c r="AG231" s="66">
        <f t="shared" si="225"/>
        <v>10.1</v>
      </c>
      <c r="AH231" s="66">
        <f t="shared" si="226"/>
        <v>0.5</v>
      </c>
      <c r="AI231" s="67">
        <f t="shared" si="227"/>
        <v>11.3</v>
      </c>
      <c r="AK231" s="29" t="s">
        <v>21</v>
      </c>
      <c r="AL231" s="34" t="s">
        <v>67</v>
      </c>
      <c r="AM231" s="66">
        <f t="shared" si="245"/>
        <v>6.6</v>
      </c>
      <c r="AN231" s="66">
        <f t="shared" si="246"/>
        <v>6.8</v>
      </c>
      <c r="AO231" s="66">
        <f t="shared" si="247"/>
        <v>6.8</v>
      </c>
      <c r="AP231" s="66">
        <f t="shared" si="248"/>
        <v>6.7</v>
      </c>
      <c r="AQ231" s="66">
        <f t="shared" si="249"/>
        <v>5.8</v>
      </c>
      <c r="AR231" s="66">
        <f t="shared" si="250"/>
        <v>6.2</v>
      </c>
      <c r="AS231" s="66">
        <f t="shared" si="251"/>
        <v>5</v>
      </c>
      <c r="AT231" s="66">
        <f t="shared" si="252"/>
        <v>5.8</v>
      </c>
      <c r="AU231" s="67">
        <f t="shared" si="253"/>
        <v>7.9</v>
      </c>
      <c r="AW231" s="29" t="s">
        <v>21</v>
      </c>
      <c r="AX231" s="34" t="s">
        <v>67</v>
      </c>
      <c r="AY231" s="66">
        <f t="shared" si="254"/>
        <v>4.6130000000000004</v>
      </c>
      <c r="AZ231" s="66">
        <f t="shared" si="228"/>
        <v>2.8919999999999999</v>
      </c>
      <c r="BA231" s="66">
        <f t="shared" si="229"/>
        <v>2.367</v>
      </c>
      <c r="BB231" s="66">
        <f t="shared" si="230"/>
        <v>0.52500000000000002</v>
      </c>
      <c r="BC231" s="66">
        <f t="shared" si="231"/>
        <v>0.32200000000000001</v>
      </c>
      <c r="BD231" s="66">
        <f t="shared" si="232"/>
        <v>1.399</v>
      </c>
      <c r="BE231" s="66">
        <f t="shared" si="233"/>
        <v>1.145</v>
      </c>
      <c r="BF231" s="66">
        <f t="shared" si="234"/>
        <v>-0.623</v>
      </c>
      <c r="BG231" s="67">
        <f t="shared" si="235"/>
        <v>0.877</v>
      </c>
      <c r="BI231" s="29" t="s">
        <v>21</v>
      </c>
      <c r="BJ231" s="34" t="s">
        <v>67</v>
      </c>
      <c r="BK231" s="66">
        <f t="shared" si="255"/>
        <v>0.30599999999999999</v>
      </c>
      <c r="BL231" s="66">
        <f t="shared" si="256"/>
        <v>0.27400000000000002</v>
      </c>
      <c r="BM231" s="66">
        <f t="shared" si="257"/>
        <v>0.26100000000000001</v>
      </c>
      <c r="BN231" s="66">
        <f t="shared" si="258"/>
        <v>0.35299999999999998</v>
      </c>
      <c r="BO231" s="66">
        <f t="shared" si="259"/>
        <v>0.26900000000000002</v>
      </c>
      <c r="BP231" s="66">
        <f t="shared" si="260"/>
        <v>0.42299999999999999</v>
      </c>
      <c r="BQ231" s="66">
        <f t="shared" si="261"/>
        <v>0.629</v>
      </c>
      <c r="BR231" s="66">
        <f t="shared" si="262"/>
        <v>-8.3650000000000002</v>
      </c>
      <c r="BS231" s="67">
        <f t="shared" si="263"/>
        <v>0.622</v>
      </c>
      <c r="BU231" s="29" t="s">
        <v>21</v>
      </c>
      <c r="BV231" s="34" t="s">
        <v>67</v>
      </c>
      <c r="BW231" s="48">
        <f t="shared" si="264"/>
        <v>198022</v>
      </c>
      <c r="BX231" s="48">
        <f t="shared" si="236"/>
        <v>142085</v>
      </c>
      <c r="BY231" s="48">
        <f t="shared" si="237"/>
        <v>122351</v>
      </c>
      <c r="BZ231" s="48">
        <f t="shared" si="238"/>
        <v>19734</v>
      </c>
      <c r="CA231" s="48">
        <f t="shared" si="239"/>
        <v>13462</v>
      </c>
      <c r="CB231" s="48">
        <f t="shared" si="240"/>
        <v>42475</v>
      </c>
      <c r="CC231" s="48">
        <f t="shared" si="241"/>
        <v>18555</v>
      </c>
      <c r="CD231" s="48">
        <f t="shared" si="242"/>
        <v>2171</v>
      </c>
      <c r="CE231" s="49">
        <f t="shared" si="243"/>
        <v>21749</v>
      </c>
    </row>
    <row r="232" spans="1:83" ht="16.5" customHeight="1">
      <c r="A232" s="29" t="s">
        <v>22</v>
      </c>
      <c r="B232" s="34" t="s">
        <v>68</v>
      </c>
      <c r="C232" s="40">
        <v>106230</v>
      </c>
      <c r="D232" s="40">
        <v>75208</v>
      </c>
      <c r="E232" s="40">
        <v>64381</v>
      </c>
      <c r="F232" s="40">
        <v>10827</v>
      </c>
      <c r="G232" s="40">
        <v>4951</v>
      </c>
      <c r="H232" s="40">
        <v>26071</v>
      </c>
      <c r="I232" s="40">
        <v>12355</v>
      </c>
      <c r="J232" s="40">
        <v>790</v>
      </c>
      <c r="K232" s="41">
        <v>12926</v>
      </c>
      <c r="M232" s="29" t="s">
        <v>22</v>
      </c>
      <c r="N232" s="34" t="s">
        <v>68</v>
      </c>
      <c r="O232" s="66">
        <f t="shared" si="211"/>
        <v>3.1349999999999998</v>
      </c>
      <c r="P232" s="66">
        <f t="shared" si="212"/>
        <v>1.9490000000000001</v>
      </c>
      <c r="Q232" s="66">
        <f t="shared" si="213"/>
        <v>1.8460000000000001</v>
      </c>
      <c r="R232" s="66">
        <f t="shared" si="214"/>
        <v>2.5670000000000002</v>
      </c>
      <c r="S232" s="66">
        <f t="shared" si="215"/>
        <v>3.7949999999999999</v>
      </c>
      <c r="T232" s="66">
        <f t="shared" si="216"/>
        <v>6.5819999999999999</v>
      </c>
      <c r="U232" s="66">
        <f t="shared" si="217"/>
        <v>14.589</v>
      </c>
      <c r="V232" s="66">
        <f t="shared" si="218"/>
        <v>-35.877000000000002</v>
      </c>
      <c r="W232" s="67">
        <f t="shared" si="219"/>
        <v>3.8479999999999999</v>
      </c>
      <c r="Y232" s="29" t="s">
        <v>22</v>
      </c>
      <c r="Z232" s="34" t="s">
        <v>68</v>
      </c>
      <c r="AA232" s="66">
        <f t="shared" si="244"/>
        <v>100</v>
      </c>
      <c r="AB232" s="66">
        <f t="shared" si="220"/>
        <v>70.8</v>
      </c>
      <c r="AC232" s="66">
        <f t="shared" si="221"/>
        <v>60.6</v>
      </c>
      <c r="AD232" s="66">
        <f t="shared" si="222"/>
        <v>10.199999999999999</v>
      </c>
      <c r="AE232" s="66">
        <f t="shared" si="223"/>
        <v>4.7</v>
      </c>
      <c r="AF232" s="66">
        <f t="shared" si="224"/>
        <v>24.5</v>
      </c>
      <c r="AG232" s="66">
        <f t="shared" si="225"/>
        <v>11.6</v>
      </c>
      <c r="AH232" s="66">
        <f t="shared" si="226"/>
        <v>0.7</v>
      </c>
      <c r="AI232" s="67">
        <f t="shared" si="227"/>
        <v>12.2</v>
      </c>
      <c r="AK232" s="29" t="s">
        <v>22</v>
      </c>
      <c r="AL232" s="34" t="s">
        <v>68</v>
      </c>
      <c r="AM232" s="66">
        <f t="shared" si="245"/>
        <v>3.4</v>
      </c>
      <c r="AN232" s="66">
        <f t="shared" si="246"/>
        <v>3.5</v>
      </c>
      <c r="AO232" s="66">
        <f t="shared" si="247"/>
        <v>3.5</v>
      </c>
      <c r="AP232" s="66">
        <f t="shared" si="248"/>
        <v>3.5</v>
      </c>
      <c r="AQ232" s="66">
        <f t="shared" si="249"/>
        <v>2</v>
      </c>
      <c r="AR232" s="66">
        <f t="shared" si="250"/>
        <v>3.6</v>
      </c>
      <c r="AS232" s="66">
        <f t="shared" si="251"/>
        <v>2.9</v>
      </c>
      <c r="AT232" s="66">
        <f t="shared" si="252"/>
        <v>4.9000000000000004</v>
      </c>
      <c r="AU232" s="67">
        <f t="shared" si="253"/>
        <v>4.3</v>
      </c>
      <c r="AW232" s="29" t="s">
        <v>22</v>
      </c>
      <c r="AX232" s="34" t="s">
        <v>68</v>
      </c>
      <c r="AY232" s="66">
        <f t="shared" si="254"/>
        <v>3.1349999999999998</v>
      </c>
      <c r="AZ232" s="66">
        <f t="shared" si="228"/>
        <v>1.3959999999999999</v>
      </c>
      <c r="BA232" s="66">
        <f t="shared" si="229"/>
        <v>1.133</v>
      </c>
      <c r="BB232" s="66">
        <f t="shared" si="230"/>
        <v>0.26300000000000001</v>
      </c>
      <c r="BC232" s="66">
        <f t="shared" si="231"/>
        <v>0.17599999999999999</v>
      </c>
      <c r="BD232" s="66">
        <f t="shared" si="232"/>
        <v>1.5629999999999999</v>
      </c>
      <c r="BE232" s="66">
        <f t="shared" si="233"/>
        <v>1.5269999999999999</v>
      </c>
      <c r="BF232" s="66">
        <f t="shared" si="234"/>
        <v>-0.42899999999999999</v>
      </c>
      <c r="BG232" s="67">
        <f t="shared" si="235"/>
        <v>0.46500000000000002</v>
      </c>
      <c r="BI232" s="29" t="s">
        <v>22</v>
      </c>
      <c r="BJ232" s="34" t="s">
        <v>68</v>
      </c>
      <c r="BK232" s="66">
        <f t="shared" si="255"/>
        <v>0.108</v>
      </c>
      <c r="BL232" s="66">
        <f t="shared" si="256"/>
        <v>6.9000000000000006E-2</v>
      </c>
      <c r="BM232" s="66">
        <f t="shared" si="257"/>
        <v>6.5000000000000002E-2</v>
      </c>
      <c r="BN232" s="66">
        <f t="shared" si="258"/>
        <v>9.1999999999999998E-2</v>
      </c>
      <c r="BO232" s="66">
        <f t="shared" si="259"/>
        <v>7.5999999999999998E-2</v>
      </c>
      <c r="BP232" s="66">
        <f t="shared" si="260"/>
        <v>0.246</v>
      </c>
      <c r="BQ232" s="66">
        <f t="shared" si="261"/>
        <v>0.436</v>
      </c>
      <c r="BR232" s="66">
        <f t="shared" si="262"/>
        <v>-2.996</v>
      </c>
      <c r="BS232" s="67">
        <f t="shared" si="263"/>
        <v>0.17199999999999999</v>
      </c>
      <c r="BU232" s="29" t="s">
        <v>22</v>
      </c>
      <c r="BV232" s="34" t="s">
        <v>68</v>
      </c>
      <c r="BW232" s="48">
        <f t="shared" si="264"/>
        <v>103001</v>
      </c>
      <c r="BX232" s="48">
        <f t="shared" si="236"/>
        <v>73770</v>
      </c>
      <c r="BY232" s="48">
        <f t="shared" si="237"/>
        <v>63214</v>
      </c>
      <c r="BZ232" s="48">
        <f t="shared" si="238"/>
        <v>10556</v>
      </c>
      <c r="CA232" s="48">
        <f t="shared" si="239"/>
        <v>4770</v>
      </c>
      <c r="CB232" s="48">
        <f t="shared" si="240"/>
        <v>24461</v>
      </c>
      <c r="CC232" s="48">
        <f t="shared" si="241"/>
        <v>10782</v>
      </c>
      <c r="CD232" s="48">
        <f t="shared" si="242"/>
        <v>1232</v>
      </c>
      <c r="CE232" s="49">
        <f t="shared" si="243"/>
        <v>12447</v>
      </c>
    </row>
    <row r="233" spans="1:83" ht="16.5" customHeight="1">
      <c r="A233" s="29" t="s">
        <v>23</v>
      </c>
      <c r="B233" s="34" t="s">
        <v>69</v>
      </c>
      <c r="C233" s="40">
        <v>81561</v>
      </c>
      <c r="D233" s="40">
        <v>61828</v>
      </c>
      <c r="E233" s="40">
        <v>52948</v>
      </c>
      <c r="F233" s="40">
        <v>8880</v>
      </c>
      <c r="G233" s="40">
        <v>4205</v>
      </c>
      <c r="H233" s="40">
        <v>15528</v>
      </c>
      <c r="I233" s="40">
        <v>5717</v>
      </c>
      <c r="J233" s="40">
        <v>120</v>
      </c>
      <c r="K233" s="41">
        <v>9691</v>
      </c>
      <c r="M233" s="29" t="s">
        <v>23</v>
      </c>
      <c r="N233" s="34" t="s">
        <v>69</v>
      </c>
      <c r="O233" s="66">
        <f t="shared" si="211"/>
        <v>6.6280000000000001</v>
      </c>
      <c r="P233" s="66">
        <f t="shared" si="212"/>
        <v>5.57</v>
      </c>
      <c r="Q233" s="66">
        <f t="shared" si="213"/>
        <v>5.4169999999999998</v>
      </c>
      <c r="R233" s="66">
        <f t="shared" si="214"/>
        <v>6.4880000000000004</v>
      </c>
      <c r="S233" s="66">
        <f t="shared" si="215"/>
        <v>6.5910000000000002</v>
      </c>
      <c r="T233" s="66">
        <f t="shared" si="216"/>
        <v>11.073</v>
      </c>
      <c r="U233" s="66">
        <f t="shared" si="217"/>
        <v>21.251000000000001</v>
      </c>
      <c r="V233" s="66">
        <f t="shared" si="218"/>
        <v>10.092000000000001</v>
      </c>
      <c r="W233" s="67">
        <f t="shared" si="219"/>
        <v>5.843</v>
      </c>
      <c r="Y233" s="29" t="s">
        <v>23</v>
      </c>
      <c r="Z233" s="34" t="s">
        <v>69</v>
      </c>
      <c r="AA233" s="66">
        <f t="shared" si="244"/>
        <v>100</v>
      </c>
      <c r="AB233" s="66">
        <f t="shared" si="220"/>
        <v>75.8</v>
      </c>
      <c r="AC233" s="66">
        <f t="shared" si="221"/>
        <v>64.900000000000006</v>
      </c>
      <c r="AD233" s="66">
        <f t="shared" si="222"/>
        <v>10.9</v>
      </c>
      <c r="AE233" s="66">
        <f t="shared" si="223"/>
        <v>5.2</v>
      </c>
      <c r="AF233" s="66">
        <f t="shared" si="224"/>
        <v>19</v>
      </c>
      <c r="AG233" s="66">
        <f t="shared" si="225"/>
        <v>7</v>
      </c>
      <c r="AH233" s="66">
        <f t="shared" si="226"/>
        <v>0.1</v>
      </c>
      <c r="AI233" s="67">
        <f t="shared" si="227"/>
        <v>11.9</v>
      </c>
      <c r="AK233" s="29" t="s">
        <v>23</v>
      </c>
      <c r="AL233" s="34" t="s">
        <v>69</v>
      </c>
      <c r="AM233" s="66">
        <f t="shared" si="245"/>
        <v>2.6</v>
      </c>
      <c r="AN233" s="66">
        <f t="shared" si="246"/>
        <v>2.8</v>
      </c>
      <c r="AO233" s="66">
        <f t="shared" si="247"/>
        <v>2.8</v>
      </c>
      <c r="AP233" s="66">
        <f t="shared" si="248"/>
        <v>2.9</v>
      </c>
      <c r="AQ233" s="66">
        <f t="shared" si="249"/>
        <v>1.7</v>
      </c>
      <c r="AR233" s="66">
        <f t="shared" si="250"/>
        <v>2.1</v>
      </c>
      <c r="AS233" s="66">
        <f t="shared" si="251"/>
        <v>1.4</v>
      </c>
      <c r="AT233" s="66">
        <f t="shared" si="252"/>
        <v>0.7</v>
      </c>
      <c r="AU233" s="67">
        <f t="shared" si="253"/>
        <v>3.2</v>
      </c>
      <c r="AW233" s="29" t="s">
        <v>23</v>
      </c>
      <c r="AX233" s="34" t="s">
        <v>69</v>
      </c>
      <c r="AY233" s="66">
        <f t="shared" si="254"/>
        <v>6.6280000000000001</v>
      </c>
      <c r="AZ233" s="66">
        <f t="shared" si="228"/>
        <v>4.2649999999999997</v>
      </c>
      <c r="BA233" s="66">
        <f t="shared" si="229"/>
        <v>3.5569999999999999</v>
      </c>
      <c r="BB233" s="66">
        <f t="shared" si="230"/>
        <v>0.70699999999999996</v>
      </c>
      <c r="BC233" s="66">
        <f t="shared" si="231"/>
        <v>0.34</v>
      </c>
      <c r="BD233" s="66">
        <f t="shared" si="232"/>
        <v>2.024</v>
      </c>
      <c r="BE233" s="66">
        <f t="shared" si="233"/>
        <v>1.31</v>
      </c>
      <c r="BF233" s="66">
        <f t="shared" si="234"/>
        <v>1.4E-2</v>
      </c>
      <c r="BG233" s="67">
        <f t="shared" si="235"/>
        <v>0.69899999999999995</v>
      </c>
      <c r="BI233" s="29" t="s">
        <v>23</v>
      </c>
      <c r="BJ233" s="34" t="s">
        <v>69</v>
      </c>
      <c r="BK233" s="66">
        <f t="shared" si="255"/>
        <v>0.17</v>
      </c>
      <c r="BL233" s="66">
        <f t="shared" si="256"/>
        <v>0.156</v>
      </c>
      <c r="BM233" s="66">
        <f t="shared" si="257"/>
        <v>0.151</v>
      </c>
      <c r="BN233" s="66">
        <f t="shared" si="258"/>
        <v>0.184</v>
      </c>
      <c r="BO233" s="66">
        <f t="shared" si="259"/>
        <v>0.11</v>
      </c>
      <c r="BP233" s="66">
        <f t="shared" si="260"/>
        <v>0.23599999999999999</v>
      </c>
      <c r="BQ233" s="66">
        <f t="shared" si="261"/>
        <v>0.27800000000000002</v>
      </c>
      <c r="BR233" s="66">
        <f t="shared" si="262"/>
        <v>7.4999999999999997E-2</v>
      </c>
      <c r="BS233" s="67">
        <f t="shared" si="263"/>
        <v>0.192</v>
      </c>
      <c r="BU233" s="29" t="s">
        <v>23</v>
      </c>
      <c r="BV233" s="34" t="s">
        <v>69</v>
      </c>
      <c r="BW233" s="48">
        <f t="shared" si="264"/>
        <v>76491</v>
      </c>
      <c r="BX233" s="48">
        <f t="shared" si="236"/>
        <v>58566</v>
      </c>
      <c r="BY233" s="48">
        <f t="shared" si="237"/>
        <v>50227</v>
      </c>
      <c r="BZ233" s="48">
        <f t="shared" si="238"/>
        <v>8339</v>
      </c>
      <c r="CA233" s="48">
        <f t="shared" si="239"/>
        <v>3945</v>
      </c>
      <c r="CB233" s="48">
        <f t="shared" si="240"/>
        <v>13980</v>
      </c>
      <c r="CC233" s="48">
        <f t="shared" si="241"/>
        <v>4715</v>
      </c>
      <c r="CD233" s="48">
        <f t="shared" si="242"/>
        <v>109</v>
      </c>
      <c r="CE233" s="49">
        <f t="shared" si="243"/>
        <v>9156</v>
      </c>
    </row>
    <row r="234" spans="1:83" ht="16.5" customHeight="1">
      <c r="A234" s="31" t="s">
        <v>24</v>
      </c>
      <c r="B234" s="33" t="s">
        <v>70</v>
      </c>
      <c r="C234" s="42">
        <v>9726</v>
      </c>
      <c r="D234" s="42">
        <v>6758</v>
      </c>
      <c r="E234" s="42">
        <v>5774</v>
      </c>
      <c r="F234" s="42">
        <v>984</v>
      </c>
      <c r="G234" s="42">
        <v>689</v>
      </c>
      <c r="H234" s="42">
        <v>2279</v>
      </c>
      <c r="I234" s="42">
        <v>831</v>
      </c>
      <c r="J234" s="42">
        <v>13</v>
      </c>
      <c r="K234" s="43">
        <v>1435</v>
      </c>
      <c r="M234" s="31" t="s">
        <v>24</v>
      </c>
      <c r="N234" s="33" t="s">
        <v>70</v>
      </c>
      <c r="O234" s="68">
        <f t="shared" si="211"/>
        <v>3.1389999999999998</v>
      </c>
      <c r="P234" s="68">
        <f t="shared" si="212"/>
        <v>3.1440000000000001</v>
      </c>
      <c r="Q234" s="68">
        <f t="shared" si="213"/>
        <v>3.052</v>
      </c>
      <c r="R234" s="68">
        <f t="shared" si="214"/>
        <v>3.6880000000000002</v>
      </c>
      <c r="S234" s="68">
        <f t="shared" si="215"/>
        <v>3.7650000000000001</v>
      </c>
      <c r="T234" s="68">
        <f t="shared" si="216"/>
        <v>2.9359999999999999</v>
      </c>
      <c r="U234" s="68">
        <f t="shared" si="217"/>
        <v>14.779</v>
      </c>
      <c r="V234" s="68">
        <f t="shared" si="218"/>
        <v>425</v>
      </c>
      <c r="W234" s="69">
        <f t="shared" si="219"/>
        <v>-3.9489999999999998</v>
      </c>
      <c r="Y234" s="31" t="s">
        <v>24</v>
      </c>
      <c r="Z234" s="33" t="s">
        <v>70</v>
      </c>
      <c r="AA234" s="68">
        <f t="shared" si="244"/>
        <v>100</v>
      </c>
      <c r="AB234" s="68">
        <f t="shared" si="220"/>
        <v>69.5</v>
      </c>
      <c r="AC234" s="68">
        <f t="shared" si="221"/>
        <v>59.4</v>
      </c>
      <c r="AD234" s="68">
        <f t="shared" si="222"/>
        <v>10.1</v>
      </c>
      <c r="AE234" s="68">
        <f t="shared" si="223"/>
        <v>7.1</v>
      </c>
      <c r="AF234" s="68">
        <f t="shared" si="224"/>
        <v>23.4</v>
      </c>
      <c r="AG234" s="68">
        <f t="shared" si="225"/>
        <v>8.5</v>
      </c>
      <c r="AH234" s="68">
        <f t="shared" si="226"/>
        <v>0.1</v>
      </c>
      <c r="AI234" s="69">
        <f t="shared" si="227"/>
        <v>14.8</v>
      </c>
      <c r="AK234" s="31" t="s">
        <v>24</v>
      </c>
      <c r="AL234" s="33" t="s">
        <v>70</v>
      </c>
      <c r="AM234" s="68">
        <f t="shared" si="245"/>
        <v>0.3</v>
      </c>
      <c r="AN234" s="68">
        <f t="shared" si="246"/>
        <v>0.3</v>
      </c>
      <c r="AO234" s="68">
        <f t="shared" si="247"/>
        <v>0.3</v>
      </c>
      <c r="AP234" s="68">
        <f t="shared" si="248"/>
        <v>0.3</v>
      </c>
      <c r="AQ234" s="68">
        <f t="shared" si="249"/>
        <v>0.3</v>
      </c>
      <c r="AR234" s="68">
        <f t="shared" si="250"/>
        <v>0.3</v>
      </c>
      <c r="AS234" s="68">
        <f t="shared" si="251"/>
        <v>0.2</v>
      </c>
      <c r="AT234" s="68">
        <f t="shared" si="252"/>
        <v>0.1</v>
      </c>
      <c r="AU234" s="69">
        <f t="shared" si="253"/>
        <v>0.5</v>
      </c>
      <c r="AW234" s="31" t="s">
        <v>24</v>
      </c>
      <c r="AX234" s="33" t="s">
        <v>70</v>
      </c>
      <c r="AY234" s="68">
        <f t="shared" si="254"/>
        <v>3.1389999999999998</v>
      </c>
      <c r="AZ234" s="68">
        <f t="shared" si="228"/>
        <v>2.1850000000000001</v>
      </c>
      <c r="BA234" s="68">
        <f t="shared" si="229"/>
        <v>1.8129999999999999</v>
      </c>
      <c r="BB234" s="68">
        <f t="shared" si="230"/>
        <v>0.371</v>
      </c>
      <c r="BC234" s="68">
        <f t="shared" si="231"/>
        <v>0.26500000000000001</v>
      </c>
      <c r="BD234" s="68">
        <f t="shared" si="232"/>
        <v>0.68899999999999995</v>
      </c>
      <c r="BE234" s="68">
        <f t="shared" si="233"/>
        <v>1.135</v>
      </c>
      <c r="BF234" s="68">
        <f t="shared" si="234"/>
        <v>0.18</v>
      </c>
      <c r="BG234" s="69">
        <f t="shared" si="235"/>
        <v>-0.626</v>
      </c>
      <c r="BI234" s="31" t="s">
        <v>24</v>
      </c>
      <c r="BJ234" s="33" t="s">
        <v>70</v>
      </c>
      <c r="BK234" s="68">
        <f t="shared" si="255"/>
        <v>0.01</v>
      </c>
      <c r="BL234" s="68">
        <f t="shared" si="256"/>
        <v>0.01</v>
      </c>
      <c r="BM234" s="68">
        <f t="shared" si="257"/>
        <v>0.01</v>
      </c>
      <c r="BN234" s="68">
        <f t="shared" si="258"/>
        <v>1.2E-2</v>
      </c>
      <c r="BO234" s="68">
        <f t="shared" si="259"/>
        <v>1.0999999999999999E-2</v>
      </c>
      <c r="BP234" s="68">
        <f t="shared" si="260"/>
        <v>0.01</v>
      </c>
      <c r="BQ234" s="68">
        <f t="shared" si="261"/>
        <v>0.03</v>
      </c>
      <c r="BR234" s="68">
        <f t="shared" si="262"/>
        <v>0.115</v>
      </c>
      <c r="BS234" s="69">
        <f t="shared" si="263"/>
        <v>-2.1000000000000001E-2</v>
      </c>
      <c r="BU234" s="31" t="s">
        <v>24</v>
      </c>
      <c r="BV234" s="33" t="s">
        <v>70</v>
      </c>
      <c r="BW234" s="50">
        <f t="shared" si="264"/>
        <v>9430</v>
      </c>
      <c r="BX234" s="50">
        <f t="shared" si="236"/>
        <v>6552</v>
      </c>
      <c r="BY234" s="50">
        <f t="shared" si="237"/>
        <v>5603</v>
      </c>
      <c r="BZ234" s="50">
        <f t="shared" si="238"/>
        <v>949</v>
      </c>
      <c r="CA234" s="50">
        <f t="shared" si="239"/>
        <v>664</v>
      </c>
      <c r="CB234" s="50">
        <f t="shared" si="240"/>
        <v>2214</v>
      </c>
      <c r="CC234" s="50">
        <f t="shared" si="241"/>
        <v>724</v>
      </c>
      <c r="CD234" s="50">
        <f t="shared" si="242"/>
        <v>-4</v>
      </c>
      <c r="CE234" s="51">
        <f t="shared" si="243"/>
        <v>1494</v>
      </c>
    </row>
    <row r="235" spans="1:83" ht="16.5" customHeight="1">
      <c r="A235" s="29" t="s">
        <v>25</v>
      </c>
      <c r="B235" s="34" t="s">
        <v>71</v>
      </c>
      <c r="C235" s="40">
        <v>5350</v>
      </c>
      <c r="D235" s="40">
        <v>3510</v>
      </c>
      <c r="E235" s="40">
        <v>3004</v>
      </c>
      <c r="F235" s="40">
        <v>506</v>
      </c>
      <c r="G235" s="40">
        <v>285</v>
      </c>
      <c r="H235" s="40">
        <v>1555</v>
      </c>
      <c r="I235" s="40">
        <v>546</v>
      </c>
      <c r="J235" s="40">
        <v>-9</v>
      </c>
      <c r="K235" s="41">
        <v>1018</v>
      </c>
      <c r="M235" s="29" t="s">
        <v>25</v>
      </c>
      <c r="N235" s="34" t="s">
        <v>71</v>
      </c>
      <c r="O235" s="66">
        <f t="shared" si="211"/>
        <v>4.2069999999999999</v>
      </c>
      <c r="P235" s="66">
        <f t="shared" si="212"/>
        <v>2.8420000000000001</v>
      </c>
      <c r="Q235" s="66">
        <f t="shared" si="213"/>
        <v>2.6659999999999999</v>
      </c>
      <c r="R235" s="66">
        <f t="shared" si="214"/>
        <v>3.9009999999999998</v>
      </c>
      <c r="S235" s="66">
        <f t="shared" si="215"/>
        <v>3.2610000000000001</v>
      </c>
      <c r="T235" s="66">
        <f t="shared" si="216"/>
        <v>7.6120000000000001</v>
      </c>
      <c r="U235" s="66">
        <f t="shared" si="217"/>
        <v>14.706</v>
      </c>
      <c r="V235" s="66">
        <f t="shared" si="218"/>
        <v>0</v>
      </c>
      <c r="W235" s="67">
        <f t="shared" si="219"/>
        <v>4.09</v>
      </c>
      <c r="Y235" s="29" t="s">
        <v>25</v>
      </c>
      <c r="Z235" s="34" t="s">
        <v>71</v>
      </c>
      <c r="AA235" s="66">
        <f t="shared" si="244"/>
        <v>100</v>
      </c>
      <c r="AB235" s="66">
        <f t="shared" si="220"/>
        <v>65.599999999999994</v>
      </c>
      <c r="AC235" s="66">
        <f t="shared" si="221"/>
        <v>56.1</v>
      </c>
      <c r="AD235" s="66">
        <f t="shared" si="222"/>
        <v>9.5</v>
      </c>
      <c r="AE235" s="66">
        <f t="shared" si="223"/>
        <v>5.3</v>
      </c>
      <c r="AF235" s="66">
        <f t="shared" si="224"/>
        <v>29.1</v>
      </c>
      <c r="AG235" s="66">
        <f t="shared" si="225"/>
        <v>10.199999999999999</v>
      </c>
      <c r="AH235" s="66">
        <f t="shared" si="226"/>
        <v>-0.2</v>
      </c>
      <c r="AI235" s="67">
        <f t="shared" si="227"/>
        <v>19</v>
      </c>
      <c r="AK235" s="29" t="s">
        <v>25</v>
      </c>
      <c r="AL235" s="34" t="s">
        <v>71</v>
      </c>
      <c r="AM235" s="66">
        <f t="shared" si="245"/>
        <v>0.2</v>
      </c>
      <c r="AN235" s="66">
        <f t="shared" si="246"/>
        <v>0.2</v>
      </c>
      <c r="AO235" s="66">
        <f t="shared" si="247"/>
        <v>0.2</v>
      </c>
      <c r="AP235" s="66">
        <f t="shared" si="248"/>
        <v>0.2</v>
      </c>
      <c r="AQ235" s="66">
        <f t="shared" si="249"/>
        <v>0.1</v>
      </c>
      <c r="AR235" s="66">
        <f t="shared" si="250"/>
        <v>0.2</v>
      </c>
      <c r="AS235" s="66">
        <f t="shared" si="251"/>
        <v>0.1</v>
      </c>
      <c r="AT235" s="66">
        <f t="shared" si="252"/>
        <v>-0.1</v>
      </c>
      <c r="AU235" s="67">
        <f t="shared" si="253"/>
        <v>0.3</v>
      </c>
      <c r="AW235" s="29" t="s">
        <v>25</v>
      </c>
      <c r="AX235" s="34" t="s">
        <v>71</v>
      </c>
      <c r="AY235" s="66">
        <f t="shared" si="254"/>
        <v>4.2069999999999999</v>
      </c>
      <c r="AZ235" s="66">
        <f t="shared" si="228"/>
        <v>1.889</v>
      </c>
      <c r="BA235" s="66">
        <f t="shared" si="229"/>
        <v>1.5189999999999999</v>
      </c>
      <c r="BB235" s="66">
        <f t="shared" si="230"/>
        <v>0.37</v>
      </c>
      <c r="BC235" s="66">
        <f t="shared" si="231"/>
        <v>0.17499999999999999</v>
      </c>
      <c r="BD235" s="66">
        <f t="shared" si="232"/>
        <v>2.1429999999999998</v>
      </c>
      <c r="BE235" s="66">
        <f t="shared" si="233"/>
        <v>1.363</v>
      </c>
      <c r="BF235" s="66">
        <f t="shared" si="234"/>
        <v>0</v>
      </c>
      <c r="BG235" s="67">
        <f t="shared" si="235"/>
        <v>0.77900000000000003</v>
      </c>
      <c r="BI235" s="29" t="s">
        <v>25</v>
      </c>
      <c r="BJ235" s="34" t="s">
        <v>71</v>
      </c>
      <c r="BK235" s="66">
        <f t="shared" si="255"/>
        <v>7.0000000000000001E-3</v>
      </c>
      <c r="BL235" s="66">
        <f t="shared" si="256"/>
        <v>5.0000000000000001E-3</v>
      </c>
      <c r="BM235" s="66">
        <f t="shared" si="257"/>
        <v>4.0000000000000001E-3</v>
      </c>
      <c r="BN235" s="66">
        <f t="shared" si="258"/>
        <v>6.0000000000000001E-3</v>
      </c>
      <c r="BO235" s="66">
        <f t="shared" si="259"/>
        <v>4.0000000000000001E-3</v>
      </c>
      <c r="BP235" s="66">
        <f t="shared" si="260"/>
        <v>1.7000000000000001E-2</v>
      </c>
      <c r="BQ235" s="66">
        <f t="shared" si="261"/>
        <v>1.9E-2</v>
      </c>
      <c r="BR235" s="66">
        <f t="shared" si="262"/>
        <v>0</v>
      </c>
      <c r="BS235" s="67">
        <f t="shared" si="263"/>
        <v>1.4E-2</v>
      </c>
      <c r="BU235" s="29" t="s">
        <v>25</v>
      </c>
      <c r="BV235" s="34" t="s">
        <v>71</v>
      </c>
      <c r="BW235" s="48">
        <f t="shared" si="264"/>
        <v>5134</v>
      </c>
      <c r="BX235" s="48">
        <f t="shared" si="236"/>
        <v>3413</v>
      </c>
      <c r="BY235" s="48">
        <f t="shared" si="237"/>
        <v>2926</v>
      </c>
      <c r="BZ235" s="48">
        <f t="shared" si="238"/>
        <v>487</v>
      </c>
      <c r="CA235" s="48">
        <f t="shared" si="239"/>
        <v>276</v>
      </c>
      <c r="CB235" s="48">
        <f t="shared" si="240"/>
        <v>1445</v>
      </c>
      <c r="CC235" s="48">
        <f t="shared" si="241"/>
        <v>476</v>
      </c>
      <c r="CD235" s="48">
        <f t="shared" si="242"/>
        <v>-9</v>
      </c>
      <c r="CE235" s="49">
        <f t="shared" si="243"/>
        <v>978</v>
      </c>
    </row>
    <row r="236" spans="1:83" ht="16.5" customHeight="1">
      <c r="A236" s="29" t="s">
        <v>26</v>
      </c>
      <c r="B236" s="34" t="s">
        <v>72</v>
      </c>
      <c r="C236" s="40">
        <v>4508</v>
      </c>
      <c r="D236" s="40">
        <v>3124</v>
      </c>
      <c r="E236" s="40">
        <v>2670</v>
      </c>
      <c r="F236" s="40">
        <v>454</v>
      </c>
      <c r="G236" s="40">
        <v>217</v>
      </c>
      <c r="H236" s="40">
        <v>1167</v>
      </c>
      <c r="I236" s="40">
        <v>330</v>
      </c>
      <c r="J236" s="40">
        <v>19</v>
      </c>
      <c r="K236" s="41">
        <v>818</v>
      </c>
      <c r="M236" s="29" t="s">
        <v>26</v>
      </c>
      <c r="N236" s="34" t="s">
        <v>72</v>
      </c>
      <c r="O236" s="66">
        <f t="shared" si="211"/>
        <v>1.6919999999999999</v>
      </c>
      <c r="P236" s="66">
        <f t="shared" si="212"/>
        <v>0.45</v>
      </c>
      <c r="Q236" s="66">
        <f t="shared" si="213"/>
        <v>0.376</v>
      </c>
      <c r="R236" s="66">
        <f t="shared" si="214"/>
        <v>0.88900000000000001</v>
      </c>
      <c r="S236" s="66">
        <f t="shared" si="215"/>
        <v>3.8279999999999998</v>
      </c>
      <c r="T236" s="66">
        <f t="shared" si="216"/>
        <v>4.758</v>
      </c>
      <c r="U236" s="66">
        <f t="shared" si="217"/>
        <v>-1.786</v>
      </c>
      <c r="V236" s="66">
        <f t="shared" si="218"/>
        <v>90</v>
      </c>
      <c r="W236" s="67">
        <f t="shared" si="219"/>
        <v>6.51</v>
      </c>
      <c r="Y236" s="29" t="s">
        <v>26</v>
      </c>
      <c r="Z236" s="34" t="s">
        <v>72</v>
      </c>
      <c r="AA236" s="66">
        <f t="shared" si="244"/>
        <v>100</v>
      </c>
      <c r="AB236" s="66">
        <f t="shared" si="220"/>
        <v>69.3</v>
      </c>
      <c r="AC236" s="66">
        <f t="shared" si="221"/>
        <v>59.2</v>
      </c>
      <c r="AD236" s="66">
        <f t="shared" si="222"/>
        <v>10.1</v>
      </c>
      <c r="AE236" s="66">
        <f t="shared" si="223"/>
        <v>4.8</v>
      </c>
      <c r="AF236" s="66">
        <f t="shared" si="224"/>
        <v>25.9</v>
      </c>
      <c r="AG236" s="66">
        <f t="shared" si="225"/>
        <v>7.3</v>
      </c>
      <c r="AH236" s="66">
        <f t="shared" si="226"/>
        <v>0.4</v>
      </c>
      <c r="AI236" s="67">
        <f t="shared" si="227"/>
        <v>18.100000000000001</v>
      </c>
      <c r="AK236" s="29" t="s">
        <v>26</v>
      </c>
      <c r="AL236" s="34" t="s">
        <v>72</v>
      </c>
      <c r="AM236" s="66">
        <f t="shared" si="245"/>
        <v>0.1</v>
      </c>
      <c r="AN236" s="66">
        <f t="shared" si="246"/>
        <v>0.1</v>
      </c>
      <c r="AO236" s="66">
        <f t="shared" si="247"/>
        <v>0.1</v>
      </c>
      <c r="AP236" s="66">
        <f t="shared" si="248"/>
        <v>0.1</v>
      </c>
      <c r="AQ236" s="66">
        <f t="shared" si="249"/>
        <v>0.1</v>
      </c>
      <c r="AR236" s="66">
        <f t="shared" si="250"/>
        <v>0.2</v>
      </c>
      <c r="AS236" s="66">
        <f t="shared" si="251"/>
        <v>0.1</v>
      </c>
      <c r="AT236" s="66">
        <f t="shared" si="252"/>
        <v>0.1</v>
      </c>
      <c r="AU236" s="67">
        <f t="shared" si="253"/>
        <v>0.3</v>
      </c>
      <c r="AW236" s="29" t="s">
        <v>26</v>
      </c>
      <c r="AX236" s="34" t="s">
        <v>72</v>
      </c>
      <c r="AY236" s="66">
        <f t="shared" si="254"/>
        <v>1.6919999999999999</v>
      </c>
      <c r="AZ236" s="66">
        <f t="shared" si="228"/>
        <v>0.316</v>
      </c>
      <c r="BA236" s="66">
        <f t="shared" si="229"/>
        <v>0.22600000000000001</v>
      </c>
      <c r="BB236" s="66">
        <f t="shared" si="230"/>
        <v>0.09</v>
      </c>
      <c r="BC236" s="66">
        <f t="shared" si="231"/>
        <v>0.18</v>
      </c>
      <c r="BD236" s="66">
        <f t="shared" si="232"/>
        <v>1.196</v>
      </c>
      <c r="BE236" s="66">
        <f t="shared" si="233"/>
        <v>-0.13500000000000001</v>
      </c>
      <c r="BF236" s="66">
        <f t="shared" si="234"/>
        <v>0.20300000000000001</v>
      </c>
      <c r="BG236" s="67">
        <f t="shared" si="235"/>
        <v>1.1279999999999999</v>
      </c>
      <c r="BI236" s="29" t="s">
        <v>26</v>
      </c>
      <c r="BJ236" s="34" t="s">
        <v>72</v>
      </c>
      <c r="BK236" s="66">
        <f t="shared" si="255"/>
        <v>3.0000000000000001E-3</v>
      </c>
      <c r="BL236" s="66">
        <f t="shared" si="256"/>
        <v>1E-3</v>
      </c>
      <c r="BM236" s="66">
        <f t="shared" si="257"/>
        <v>1E-3</v>
      </c>
      <c r="BN236" s="66">
        <f t="shared" si="258"/>
        <v>1E-3</v>
      </c>
      <c r="BO236" s="66">
        <f t="shared" si="259"/>
        <v>3.0000000000000001E-3</v>
      </c>
      <c r="BP236" s="66">
        <f t="shared" si="260"/>
        <v>8.0000000000000002E-3</v>
      </c>
      <c r="BQ236" s="66">
        <f t="shared" si="261"/>
        <v>-2E-3</v>
      </c>
      <c r="BR236" s="66">
        <f t="shared" si="262"/>
        <v>6.0999999999999999E-2</v>
      </c>
      <c r="BS236" s="67">
        <f t="shared" si="263"/>
        <v>1.7999999999999999E-2</v>
      </c>
      <c r="BU236" s="29" t="s">
        <v>26</v>
      </c>
      <c r="BV236" s="34" t="s">
        <v>72</v>
      </c>
      <c r="BW236" s="48">
        <f t="shared" si="264"/>
        <v>4433</v>
      </c>
      <c r="BX236" s="48">
        <f t="shared" si="236"/>
        <v>3110</v>
      </c>
      <c r="BY236" s="48">
        <f t="shared" si="237"/>
        <v>2660</v>
      </c>
      <c r="BZ236" s="48">
        <f t="shared" si="238"/>
        <v>450</v>
      </c>
      <c r="CA236" s="48">
        <f t="shared" si="239"/>
        <v>209</v>
      </c>
      <c r="CB236" s="48">
        <f t="shared" si="240"/>
        <v>1114</v>
      </c>
      <c r="CC236" s="48">
        <f t="shared" si="241"/>
        <v>336</v>
      </c>
      <c r="CD236" s="48">
        <f t="shared" si="242"/>
        <v>10</v>
      </c>
      <c r="CE236" s="49">
        <f t="shared" si="243"/>
        <v>768</v>
      </c>
    </row>
    <row r="237" spans="1:83" ht="16.5" customHeight="1">
      <c r="A237" s="29" t="s">
        <v>27</v>
      </c>
      <c r="B237" s="34" t="s">
        <v>73</v>
      </c>
      <c r="C237" s="40">
        <v>14481</v>
      </c>
      <c r="D237" s="40">
        <v>10444</v>
      </c>
      <c r="E237" s="40">
        <v>8972</v>
      </c>
      <c r="F237" s="40">
        <v>1472</v>
      </c>
      <c r="G237" s="40">
        <v>696</v>
      </c>
      <c r="H237" s="40">
        <v>3341</v>
      </c>
      <c r="I237" s="40">
        <v>1084</v>
      </c>
      <c r="J237" s="40">
        <v>-72</v>
      </c>
      <c r="K237" s="41">
        <v>2329</v>
      </c>
      <c r="M237" s="29" t="s">
        <v>27</v>
      </c>
      <c r="N237" s="34" t="s">
        <v>73</v>
      </c>
      <c r="O237" s="66">
        <f t="shared" si="211"/>
        <v>8.4559999999999995</v>
      </c>
      <c r="P237" s="66">
        <f t="shared" si="212"/>
        <v>7.9710000000000001</v>
      </c>
      <c r="Q237" s="66">
        <f t="shared" si="213"/>
        <v>7.8620000000000001</v>
      </c>
      <c r="R237" s="66">
        <f t="shared" si="214"/>
        <v>8.6349999999999998</v>
      </c>
      <c r="S237" s="66">
        <f t="shared" si="215"/>
        <v>9.6059999999999999</v>
      </c>
      <c r="T237" s="66">
        <f t="shared" si="216"/>
        <v>9.7569999999999997</v>
      </c>
      <c r="U237" s="66">
        <f t="shared" si="217"/>
        <v>15.688000000000001</v>
      </c>
      <c r="V237" s="66">
        <f t="shared" si="218"/>
        <v>7.6920000000000002</v>
      </c>
      <c r="W237" s="67">
        <f t="shared" si="219"/>
        <v>6.59</v>
      </c>
      <c r="Y237" s="29" t="s">
        <v>27</v>
      </c>
      <c r="Z237" s="34" t="s">
        <v>73</v>
      </c>
      <c r="AA237" s="66">
        <f t="shared" si="244"/>
        <v>100</v>
      </c>
      <c r="AB237" s="66">
        <f t="shared" si="220"/>
        <v>72.099999999999994</v>
      </c>
      <c r="AC237" s="66">
        <f t="shared" si="221"/>
        <v>62</v>
      </c>
      <c r="AD237" s="66">
        <f t="shared" si="222"/>
        <v>10.199999999999999</v>
      </c>
      <c r="AE237" s="66">
        <f t="shared" si="223"/>
        <v>4.8</v>
      </c>
      <c r="AF237" s="66">
        <f t="shared" si="224"/>
        <v>23.1</v>
      </c>
      <c r="AG237" s="66">
        <f t="shared" si="225"/>
        <v>7.5</v>
      </c>
      <c r="AH237" s="66">
        <f t="shared" si="226"/>
        <v>-0.5</v>
      </c>
      <c r="AI237" s="67">
        <f t="shared" si="227"/>
        <v>16.100000000000001</v>
      </c>
      <c r="AK237" s="29" t="s">
        <v>27</v>
      </c>
      <c r="AL237" s="34" t="s">
        <v>73</v>
      </c>
      <c r="AM237" s="66">
        <f t="shared" si="245"/>
        <v>0.5</v>
      </c>
      <c r="AN237" s="66">
        <f t="shared" si="246"/>
        <v>0.5</v>
      </c>
      <c r="AO237" s="66">
        <f t="shared" si="247"/>
        <v>0.5</v>
      </c>
      <c r="AP237" s="66">
        <f t="shared" si="248"/>
        <v>0.5</v>
      </c>
      <c r="AQ237" s="66">
        <f t="shared" si="249"/>
        <v>0.3</v>
      </c>
      <c r="AR237" s="66">
        <f t="shared" si="250"/>
        <v>0.5</v>
      </c>
      <c r="AS237" s="66">
        <f t="shared" si="251"/>
        <v>0.3</v>
      </c>
      <c r="AT237" s="66">
        <f t="shared" si="252"/>
        <v>-0.4</v>
      </c>
      <c r="AU237" s="67">
        <f t="shared" si="253"/>
        <v>0.8</v>
      </c>
      <c r="AW237" s="29" t="s">
        <v>27</v>
      </c>
      <c r="AX237" s="34" t="s">
        <v>73</v>
      </c>
      <c r="AY237" s="66">
        <f t="shared" si="254"/>
        <v>8.4559999999999995</v>
      </c>
      <c r="AZ237" s="66">
        <f t="shared" si="228"/>
        <v>5.774</v>
      </c>
      <c r="BA237" s="66">
        <f t="shared" si="229"/>
        <v>4.8979999999999997</v>
      </c>
      <c r="BB237" s="66">
        <f t="shared" si="230"/>
        <v>0.876</v>
      </c>
      <c r="BC237" s="66">
        <f t="shared" si="231"/>
        <v>0.45700000000000002</v>
      </c>
      <c r="BD237" s="66">
        <f t="shared" si="232"/>
        <v>2.2240000000000002</v>
      </c>
      <c r="BE237" s="66">
        <f t="shared" si="233"/>
        <v>1.101</v>
      </c>
      <c r="BF237" s="66">
        <f t="shared" si="234"/>
        <v>4.4999999999999998E-2</v>
      </c>
      <c r="BG237" s="67">
        <f t="shared" si="235"/>
        <v>1.0780000000000001</v>
      </c>
      <c r="BI237" s="29" t="s">
        <v>27</v>
      </c>
      <c r="BJ237" s="34" t="s">
        <v>73</v>
      </c>
      <c r="BK237" s="66">
        <f t="shared" si="255"/>
        <v>3.7999999999999999E-2</v>
      </c>
      <c r="BL237" s="66">
        <f t="shared" si="256"/>
        <v>3.6999999999999998E-2</v>
      </c>
      <c r="BM237" s="66">
        <f t="shared" si="257"/>
        <v>3.5999999999999997E-2</v>
      </c>
      <c r="BN237" s="66">
        <f t="shared" si="258"/>
        <v>0.04</v>
      </c>
      <c r="BO237" s="66">
        <f t="shared" si="259"/>
        <v>2.5999999999999999E-2</v>
      </c>
      <c r="BP237" s="66">
        <f t="shared" si="260"/>
        <v>4.4999999999999998E-2</v>
      </c>
      <c r="BQ237" s="66">
        <f t="shared" si="261"/>
        <v>4.1000000000000002E-2</v>
      </c>
      <c r="BR237" s="66">
        <f t="shared" si="262"/>
        <v>4.1000000000000002E-2</v>
      </c>
      <c r="BS237" s="67">
        <f t="shared" si="263"/>
        <v>5.1999999999999998E-2</v>
      </c>
      <c r="BU237" s="29" t="s">
        <v>27</v>
      </c>
      <c r="BV237" s="34" t="s">
        <v>73</v>
      </c>
      <c r="BW237" s="48">
        <f t="shared" si="264"/>
        <v>13352</v>
      </c>
      <c r="BX237" s="48">
        <f t="shared" si="236"/>
        <v>9673</v>
      </c>
      <c r="BY237" s="48">
        <f t="shared" si="237"/>
        <v>8318</v>
      </c>
      <c r="BZ237" s="48">
        <f t="shared" si="238"/>
        <v>1355</v>
      </c>
      <c r="CA237" s="48">
        <f t="shared" si="239"/>
        <v>635</v>
      </c>
      <c r="CB237" s="48">
        <f t="shared" si="240"/>
        <v>3044</v>
      </c>
      <c r="CC237" s="48">
        <f t="shared" si="241"/>
        <v>937</v>
      </c>
      <c r="CD237" s="48">
        <f t="shared" si="242"/>
        <v>-78</v>
      </c>
      <c r="CE237" s="49">
        <f t="shared" si="243"/>
        <v>2185</v>
      </c>
    </row>
    <row r="238" spans="1:83" ht="16.5" customHeight="1">
      <c r="A238" s="29" t="s">
        <v>28</v>
      </c>
      <c r="B238" s="34" t="s">
        <v>74</v>
      </c>
      <c r="C238" s="40">
        <v>24088</v>
      </c>
      <c r="D238" s="40">
        <v>16449</v>
      </c>
      <c r="E238" s="40">
        <v>14181</v>
      </c>
      <c r="F238" s="40">
        <v>2268</v>
      </c>
      <c r="G238" s="40">
        <v>1087</v>
      </c>
      <c r="H238" s="40">
        <v>6552</v>
      </c>
      <c r="I238" s="40">
        <v>2870</v>
      </c>
      <c r="J238" s="40">
        <v>119</v>
      </c>
      <c r="K238" s="41">
        <v>3563</v>
      </c>
      <c r="M238" s="29" t="s">
        <v>28</v>
      </c>
      <c r="N238" s="34" t="s">
        <v>74</v>
      </c>
      <c r="O238" s="66">
        <f t="shared" si="211"/>
        <v>6.74</v>
      </c>
      <c r="P238" s="66">
        <f t="shared" si="212"/>
        <v>4.6040000000000001</v>
      </c>
      <c r="Q238" s="66">
        <f t="shared" si="213"/>
        <v>4.4180000000000001</v>
      </c>
      <c r="R238" s="66">
        <f t="shared" si="214"/>
        <v>5.7839999999999998</v>
      </c>
      <c r="S238" s="66">
        <f t="shared" si="215"/>
        <v>6.1520000000000001</v>
      </c>
      <c r="T238" s="66">
        <f t="shared" si="216"/>
        <v>12.616</v>
      </c>
      <c r="U238" s="66">
        <f t="shared" si="217"/>
        <v>19.285</v>
      </c>
      <c r="V238" s="66">
        <f t="shared" si="218"/>
        <v>45.122</v>
      </c>
      <c r="W238" s="67">
        <f t="shared" si="219"/>
        <v>6.9969999999999999</v>
      </c>
      <c r="Y238" s="29" t="s">
        <v>28</v>
      </c>
      <c r="Z238" s="34" t="s">
        <v>74</v>
      </c>
      <c r="AA238" s="66">
        <f t="shared" si="244"/>
        <v>100</v>
      </c>
      <c r="AB238" s="66">
        <f t="shared" si="220"/>
        <v>68.3</v>
      </c>
      <c r="AC238" s="66">
        <f t="shared" si="221"/>
        <v>58.9</v>
      </c>
      <c r="AD238" s="66">
        <f t="shared" si="222"/>
        <v>9.4</v>
      </c>
      <c r="AE238" s="66">
        <f t="shared" si="223"/>
        <v>4.5</v>
      </c>
      <c r="AF238" s="66">
        <f t="shared" si="224"/>
        <v>27.2</v>
      </c>
      <c r="AG238" s="66">
        <f t="shared" si="225"/>
        <v>11.9</v>
      </c>
      <c r="AH238" s="66">
        <f t="shared" si="226"/>
        <v>0.5</v>
      </c>
      <c r="AI238" s="67">
        <f t="shared" si="227"/>
        <v>14.8</v>
      </c>
      <c r="AK238" s="29" t="s">
        <v>28</v>
      </c>
      <c r="AL238" s="34" t="s">
        <v>74</v>
      </c>
      <c r="AM238" s="66">
        <f t="shared" si="245"/>
        <v>0.8</v>
      </c>
      <c r="AN238" s="66">
        <f t="shared" si="246"/>
        <v>0.8</v>
      </c>
      <c r="AO238" s="66">
        <f t="shared" si="247"/>
        <v>0.8</v>
      </c>
      <c r="AP238" s="66">
        <f t="shared" si="248"/>
        <v>0.7</v>
      </c>
      <c r="AQ238" s="66">
        <f t="shared" si="249"/>
        <v>0.4</v>
      </c>
      <c r="AR238" s="66">
        <f t="shared" si="250"/>
        <v>0.9</v>
      </c>
      <c r="AS238" s="66">
        <f t="shared" si="251"/>
        <v>0.7</v>
      </c>
      <c r="AT238" s="66">
        <f t="shared" si="252"/>
        <v>0.7</v>
      </c>
      <c r="AU238" s="67">
        <f t="shared" si="253"/>
        <v>1.2</v>
      </c>
      <c r="AW238" s="29" t="s">
        <v>28</v>
      </c>
      <c r="AX238" s="34" t="s">
        <v>74</v>
      </c>
      <c r="AY238" s="66">
        <f t="shared" si="254"/>
        <v>6.74</v>
      </c>
      <c r="AZ238" s="66">
        <f t="shared" si="228"/>
        <v>3.2080000000000002</v>
      </c>
      <c r="BA238" s="66">
        <f t="shared" si="229"/>
        <v>2.6589999999999998</v>
      </c>
      <c r="BB238" s="66">
        <f t="shared" si="230"/>
        <v>0.54900000000000004</v>
      </c>
      <c r="BC238" s="66">
        <f t="shared" si="231"/>
        <v>0.27900000000000003</v>
      </c>
      <c r="BD238" s="66">
        <f t="shared" si="232"/>
        <v>3.2530000000000001</v>
      </c>
      <c r="BE238" s="66">
        <f t="shared" si="233"/>
        <v>2.056</v>
      </c>
      <c r="BF238" s="66">
        <f t="shared" si="234"/>
        <v>0.16400000000000001</v>
      </c>
      <c r="BG238" s="67">
        <f t="shared" si="235"/>
        <v>1.032</v>
      </c>
      <c r="BI238" s="29" t="s">
        <v>28</v>
      </c>
      <c r="BJ238" s="34" t="s">
        <v>74</v>
      </c>
      <c r="BK238" s="66">
        <f t="shared" si="255"/>
        <v>5.0999999999999997E-2</v>
      </c>
      <c r="BL238" s="66">
        <f t="shared" si="256"/>
        <v>3.5000000000000003E-2</v>
      </c>
      <c r="BM238" s="66">
        <f t="shared" si="257"/>
        <v>3.3000000000000002E-2</v>
      </c>
      <c r="BN238" s="66">
        <f t="shared" si="258"/>
        <v>4.2000000000000003E-2</v>
      </c>
      <c r="BO238" s="66">
        <f t="shared" si="259"/>
        <v>2.7E-2</v>
      </c>
      <c r="BP238" s="66">
        <f t="shared" si="260"/>
        <v>0.112</v>
      </c>
      <c r="BQ238" s="66">
        <f t="shared" si="261"/>
        <v>0.129</v>
      </c>
      <c r="BR238" s="66">
        <f t="shared" si="262"/>
        <v>0.251</v>
      </c>
      <c r="BS238" s="67">
        <f t="shared" si="263"/>
        <v>8.3000000000000004E-2</v>
      </c>
      <c r="BU238" s="29" t="s">
        <v>28</v>
      </c>
      <c r="BV238" s="34" t="s">
        <v>74</v>
      </c>
      <c r="BW238" s="48">
        <f t="shared" si="264"/>
        <v>22567</v>
      </c>
      <c r="BX238" s="48">
        <f t="shared" si="236"/>
        <v>15725</v>
      </c>
      <c r="BY238" s="48">
        <f t="shared" si="237"/>
        <v>13581</v>
      </c>
      <c r="BZ238" s="48">
        <f t="shared" si="238"/>
        <v>2144</v>
      </c>
      <c r="CA238" s="48">
        <f t="shared" si="239"/>
        <v>1024</v>
      </c>
      <c r="CB238" s="48">
        <f t="shared" si="240"/>
        <v>5818</v>
      </c>
      <c r="CC238" s="48">
        <f t="shared" si="241"/>
        <v>2406</v>
      </c>
      <c r="CD238" s="48">
        <f t="shared" si="242"/>
        <v>82</v>
      </c>
      <c r="CE238" s="49">
        <f t="shared" si="243"/>
        <v>3330</v>
      </c>
    </row>
    <row r="239" spans="1:83" ht="16.5" customHeight="1">
      <c r="A239" s="29" t="s">
        <v>29</v>
      </c>
      <c r="B239" s="34" t="s">
        <v>75</v>
      </c>
      <c r="C239" s="40">
        <v>29551</v>
      </c>
      <c r="D239" s="40">
        <v>18338</v>
      </c>
      <c r="E239" s="40">
        <v>15685</v>
      </c>
      <c r="F239" s="40">
        <v>2653</v>
      </c>
      <c r="G239" s="40">
        <v>3393</v>
      </c>
      <c r="H239" s="40">
        <v>7820</v>
      </c>
      <c r="I239" s="40">
        <v>4766</v>
      </c>
      <c r="J239" s="40">
        <v>102</v>
      </c>
      <c r="K239" s="41">
        <v>2952</v>
      </c>
      <c r="M239" s="29" t="s">
        <v>29</v>
      </c>
      <c r="N239" s="34" t="s">
        <v>75</v>
      </c>
      <c r="O239" s="66">
        <f t="shared" si="211"/>
        <v>11.303000000000001</v>
      </c>
      <c r="P239" s="66">
        <f t="shared" si="212"/>
        <v>9.6639999999999997</v>
      </c>
      <c r="Q239" s="66">
        <f t="shared" si="213"/>
        <v>9.4860000000000007</v>
      </c>
      <c r="R239" s="66">
        <f t="shared" si="214"/>
        <v>10.726000000000001</v>
      </c>
      <c r="S239" s="66">
        <f t="shared" si="215"/>
        <v>6.7990000000000004</v>
      </c>
      <c r="T239" s="66">
        <f t="shared" si="216"/>
        <v>17.576000000000001</v>
      </c>
      <c r="U239" s="66">
        <f t="shared" si="217"/>
        <v>29.09</v>
      </c>
      <c r="V239" s="66">
        <f t="shared" si="218"/>
        <v>27.5</v>
      </c>
      <c r="W239" s="67">
        <f t="shared" si="219"/>
        <v>2.536</v>
      </c>
      <c r="Y239" s="29" t="s">
        <v>29</v>
      </c>
      <c r="Z239" s="34" t="s">
        <v>75</v>
      </c>
      <c r="AA239" s="66">
        <f t="shared" si="244"/>
        <v>100</v>
      </c>
      <c r="AB239" s="66">
        <f t="shared" si="220"/>
        <v>62.1</v>
      </c>
      <c r="AC239" s="66">
        <f t="shared" si="221"/>
        <v>53.1</v>
      </c>
      <c r="AD239" s="66">
        <f t="shared" si="222"/>
        <v>9</v>
      </c>
      <c r="AE239" s="66">
        <f t="shared" si="223"/>
        <v>11.5</v>
      </c>
      <c r="AF239" s="66">
        <f t="shared" si="224"/>
        <v>26.5</v>
      </c>
      <c r="AG239" s="66">
        <f t="shared" si="225"/>
        <v>16.100000000000001</v>
      </c>
      <c r="AH239" s="66">
        <f t="shared" si="226"/>
        <v>0.3</v>
      </c>
      <c r="AI239" s="67">
        <f t="shared" si="227"/>
        <v>10</v>
      </c>
      <c r="AK239" s="29" t="s">
        <v>29</v>
      </c>
      <c r="AL239" s="34" t="s">
        <v>75</v>
      </c>
      <c r="AM239" s="66">
        <f t="shared" si="245"/>
        <v>0.9</v>
      </c>
      <c r="AN239" s="66">
        <f t="shared" si="246"/>
        <v>0.8</v>
      </c>
      <c r="AO239" s="66">
        <f t="shared" si="247"/>
        <v>0.8</v>
      </c>
      <c r="AP239" s="66">
        <f t="shared" si="248"/>
        <v>0.9</v>
      </c>
      <c r="AQ239" s="66">
        <f t="shared" si="249"/>
        <v>1.4</v>
      </c>
      <c r="AR239" s="66">
        <f t="shared" si="250"/>
        <v>1.1000000000000001</v>
      </c>
      <c r="AS239" s="66">
        <f t="shared" si="251"/>
        <v>1.1000000000000001</v>
      </c>
      <c r="AT239" s="66">
        <f t="shared" si="252"/>
        <v>0.6</v>
      </c>
      <c r="AU239" s="67">
        <f t="shared" si="253"/>
        <v>1</v>
      </c>
      <c r="AW239" s="29" t="s">
        <v>29</v>
      </c>
      <c r="AX239" s="34" t="s">
        <v>75</v>
      </c>
      <c r="AY239" s="66">
        <f t="shared" si="254"/>
        <v>11.303000000000001</v>
      </c>
      <c r="AZ239" s="66">
        <f t="shared" si="228"/>
        <v>6.0869999999999997</v>
      </c>
      <c r="BA239" s="66">
        <f t="shared" si="229"/>
        <v>5.1189999999999998</v>
      </c>
      <c r="BB239" s="66">
        <f t="shared" si="230"/>
        <v>0.96799999999999997</v>
      </c>
      <c r="BC239" s="66">
        <f t="shared" si="231"/>
        <v>0.81399999999999995</v>
      </c>
      <c r="BD239" s="66">
        <f t="shared" si="232"/>
        <v>4.4029999999999996</v>
      </c>
      <c r="BE239" s="66">
        <f t="shared" si="233"/>
        <v>4.0449999999999999</v>
      </c>
      <c r="BF239" s="66">
        <f t="shared" si="234"/>
        <v>8.3000000000000004E-2</v>
      </c>
      <c r="BG239" s="67">
        <f t="shared" si="235"/>
        <v>0.27500000000000002</v>
      </c>
      <c r="BI239" s="29" t="s">
        <v>29</v>
      </c>
      <c r="BJ239" s="34" t="s">
        <v>75</v>
      </c>
      <c r="BK239" s="66">
        <f t="shared" si="255"/>
        <v>0.10100000000000001</v>
      </c>
      <c r="BL239" s="66">
        <f t="shared" si="256"/>
        <v>7.6999999999999999E-2</v>
      </c>
      <c r="BM239" s="66">
        <f t="shared" si="257"/>
        <v>7.5999999999999998E-2</v>
      </c>
      <c r="BN239" s="66">
        <f t="shared" si="258"/>
        <v>8.6999999999999994E-2</v>
      </c>
      <c r="BO239" s="66">
        <f t="shared" si="259"/>
        <v>9.0999999999999998E-2</v>
      </c>
      <c r="BP239" s="66">
        <f t="shared" si="260"/>
        <v>0.17899999999999999</v>
      </c>
      <c r="BQ239" s="66">
        <f t="shared" si="261"/>
        <v>0.29799999999999999</v>
      </c>
      <c r="BR239" s="66">
        <f t="shared" si="262"/>
        <v>0.14899999999999999</v>
      </c>
      <c r="BS239" s="67">
        <f t="shared" si="263"/>
        <v>2.5999999999999999E-2</v>
      </c>
      <c r="BU239" s="29" t="s">
        <v>29</v>
      </c>
      <c r="BV239" s="34" t="s">
        <v>75</v>
      </c>
      <c r="BW239" s="48">
        <f t="shared" si="264"/>
        <v>26550</v>
      </c>
      <c r="BX239" s="48">
        <f t="shared" si="236"/>
        <v>16722</v>
      </c>
      <c r="BY239" s="48">
        <f t="shared" si="237"/>
        <v>14326</v>
      </c>
      <c r="BZ239" s="48">
        <f t="shared" si="238"/>
        <v>2396</v>
      </c>
      <c r="CA239" s="48">
        <f t="shared" si="239"/>
        <v>3177</v>
      </c>
      <c r="CB239" s="48">
        <f t="shared" si="240"/>
        <v>6651</v>
      </c>
      <c r="CC239" s="48">
        <f t="shared" si="241"/>
        <v>3692</v>
      </c>
      <c r="CD239" s="48">
        <f t="shared" si="242"/>
        <v>80</v>
      </c>
      <c r="CE239" s="49">
        <f t="shared" si="243"/>
        <v>2879</v>
      </c>
    </row>
    <row r="240" spans="1:83" ht="16.5" customHeight="1">
      <c r="A240" s="29" t="s">
        <v>30</v>
      </c>
      <c r="B240" s="34" t="s">
        <v>76</v>
      </c>
      <c r="C240" s="40">
        <v>13491</v>
      </c>
      <c r="D240" s="40">
        <v>8437</v>
      </c>
      <c r="E240" s="40">
        <v>7192</v>
      </c>
      <c r="F240" s="40">
        <v>1245</v>
      </c>
      <c r="G240" s="40">
        <v>2409</v>
      </c>
      <c r="H240" s="40">
        <v>2645</v>
      </c>
      <c r="I240" s="40">
        <v>1151</v>
      </c>
      <c r="J240" s="40">
        <v>50</v>
      </c>
      <c r="K240" s="41">
        <v>1444</v>
      </c>
      <c r="M240" s="29" t="s">
        <v>30</v>
      </c>
      <c r="N240" s="34" t="s">
        <v>76</v>
      </c>
      <c r="O240" s="66">
        <f t="shared" si="211"/>
        <v>4.4109999999999996</v>
      </c>
      <c r="P240" s="66">
        <f t="shared" si="212"/>
        <v>3.9420000000000002</v>
      </c>
      <c r="Q240" s="66">
        <f t="shared" si="213"/>
        <v>3.7959999999999998</v>
      </c>
      <c r="R240" s="66">
        <f t="shared" si="214"/>
        <v>4.798</v>
      </c>
      <c r="S240" s="66">
        <f t="shared" si="215"/>
        <v>4.9669999999999996</v>
      </c>
      <c r="T240" s="66">
        <f t="shared" si="216"/>
        <v>5.42</v>
      </c>
      <c r="U240" s="66">
        <f t="shared" si="217"/>
        <v>4.7320000000000002</v>
      </c>
      <c r="V240" s="66">
        <f t="shared" si="218"/>
        <v>-10.714</v>
      </c>
      <c r="W240" s="67">
        <f t="shared" si="219"/>
        <v>6.6470000000000002</v>
      </c>
      <c r="Y240" s="29" t="s">
        <v>30</v>
      </c>
      <c r="Z240" s="34" t="s">
        <v>76</v>
      </c>
      <c r="AA240" s="66">
        <f t="shared" si="244"/>
        <v>100</v>
      </c>
      <c r="AB240" s="66">
        <f t="shared" si="220"/>
        <v>62.5</v>
      </c>
      <c r="AC240" s="66">
        <f t="shared" si="221"/>
        <v>53.3</v>
      </c>
      <c r="AD240" s="66">
        <f t="shared" si="222"/>
        <v>9.1999999999999993</v>
      </c>
      <c r="AE240" s="66">
        <f t="shared" si="223"/>
        <v>17.899999999999999</v>
      </c>
      <c r="AF240" s="66">
        <f t="shared" si="224"/>
        <v>19.600000000000001</v>
      </c>
      <c r="AG240" s="66">
        <f t="shared" si="225"/>
        <v>8.5</v>
      </c>
      <c r="AH240" s="66">
        <f t="shared" si="226"/>
        <v>0.4</v>
      </c>
      <c r="AI240" s="67">
        <f t="shared" si="227"/>
        <v>10.7</v>
      </c>
      <c r="AK240" s="29" t="s">
        <v>30</v>
      </c>
      <c r="AL240" s="34" t="s">
        <v>76</v>
      </c>
      <c r="AM240" s="66">
        <f t="shared" si="245"/>
        <v>0.4</v>
      </c>
      <c r="AN240" s="66">
        <f t="shared" si="246"/>
        <v>0.4</v>
      </c>
      <c r="AO240" s="66">
        <f t="shared" si="247"/>
        <v>0.4</v>
      </c>
      <c r="AP240" s="66">
        <f t="shared" si="248"/>
        <v>0.4</v>
      </c>
      <c r="AQ240" s="66">
        <f t="shared" si="249"/>
        <v>1</v>
      </c>
      <c r="AR240" s="66">
        <f t="shared" si="250"/>
        <v>0.4</v>
      </c>
      <c r="AS240" s="66">
        <f t="shared" si="251"/>
        <v>0.3</v>
      </c>
      <c r="AT240" s="66">
        <f t="shared" si="252"/>
        <v>0.3</v>
      </c>
      <c r="AU240" s="67">
        <f t="shared" si="253"/>
        <v>0.5</v>
      </c>
      <c r="AW240" s="29" t="s">
        <v>30</v>
      </c>
      <c r="AX240" s="34" t="s">
        <v>76</v>
      </c>
      <c r="AY240" s="66">
        <f t="shared" si="254"/>
        <v>4.4109999999999996</v>
      </c>
      <c r="AZ240" s="66">
        <f t="shared" si="228"/>
        <v>2.4769999999999999</v>
      </c>
      <c r="BA240" s="66">
        <f t="shared" si="229"/>
        <v>2.0350000000000001</v>
      </c>
      <c r="BB240" s="66">
        <f t="shared" si="230"/>
        <v>0.441</v>
      </c>
      <c r="BC240" s="66">
        <f t="shared" si="231"/>
        <v>0.88200000000000001</v>
      </c>
      <c r="BD240" s="66">
        <f t="shared" si="232"/>
        <v>1.0529999999999999</v>
      </c>
      <c r="BE240" s="66">
        <f t="shared" si="233"/>
        <v>0.40200000000000002</v>
      </c>
      <c r="BF240" s="66">
        <f t="shared" si="234"/>
        <v>-4.5999999999999999E-2</v>
      </c>
      <c r="BG240" s="67">
        <f t="shared" si="235"/>
        <v>0.69699999999999995</v>
      </c>
      <c r="BI240" s="29" t="s">
        <v>30</v>
      </c>
      <c r="BJ240" s="34" t="s">
        <v>76</v>
      </c>
      <c r="BK240" s="66">
        <f t="shared" si="255"/>
        <v>1.9E-2</v>
      </c>
      <c r="BL240" s="66">
        <f t="shared" si="256"/>
        <v>1.4999999999999999E-2</v>
      </c>
      <c r="BM240" s="66">
        <f t="shared" si="257"/>
        <v>1.4999999999999999E-2</v>
      </c>
      <c r="BN240" s="66">
        <f t="shared" si="258"/>
        <v>1.9E-2</v>
      </c>
      <c r="BO240" s="66">
        <f t="shared" si="259"/>
        <v>4.8000000000000001E-2</v>
      </c>
      <c r="BP240" s="66">
        <f t="shared" si="260"/>
        <v>2.1000000000000001E-2</v>
      </c>
      <c r="BQ240" s="66">
        <f t="shared" si="261"/>
        <v>1.4E-2</v>
      </c>
      <c r="BR240" s="66">
        <f t="shared" si="262"/>
        <v>-4.1000000000000002E-2</v>
      </c>
      <c r="BS240" s="67">
        <f t="shared" si="263"/>
        <v>3.2000000000000001E-2</v>
      </c>
      <c r="BU240" s="29" t="s">
        <v>30</v>
      </c>
      <c r="BV240" s="34" t="s">
        <v>76</v>
      </c>
      <c r="BW240" s="48">
        <f t="shared" si="264"/>
        <v>12921</v>
      </c>
      <c r="BX240" s="48">
        <f t="shared" si="236"/>
        <v>8117</v>
      </c>
      <c r="BY240" s="48">
        <f t="shared" si="237"/>
        <v>6929</v>
      </c>
      <c r="BZ240" s="48">
        <f t="shared" si="238"/>
        <v>1188</v>
      </c>
      <c r="CA240" s="48">
        <f t="shared" si="239"/>
        <v>2295</v>
      </c>
      <c r="CB240" s="48">
        <f t="shared" si="240"/>
        <v>2509</v>
      </c>
      <c r="CC240" s="48">
        <f t="shared" si="241"/>
        <v>1099</v>
      </c>
      <c r="CD240" s="48">
        <f t="shared" si="242"/>
        <v>56</v>
      </c>
      <c r="CE240" s="49">
        <f t="shared" si="243"/>
        <v>1354</v>
      </c>
    </row>
    <row r="241" spans="1:83" ht="16.5" customHeight="1">
      <c r="A241" s="29" t="s">
        <v>31</v>
      </c>
      <c r="B241" s="34" t="s">
        <v>77</v>
      </c>
      <c r="C241" s="40">
        <v>24683</v>
      </c>
      <c r="D241" s="40">
        <v>15406</v>
      </c>
      <c r="E241" s="40">
        <v>13241</v>
      </c>
      <c r="F241" s="40">
        <v>2165</v>
      </c>
      <c r="G241" s="40">
        <v>5004</v>
      </c>
      <c r="H241" s="40">
        <v>4273</v>
      </c>
      <c r="I241" s="40">
        <v>1806</v>
      </c>
      <c r="J241" s="40">
        <v>93</v>
      </c>
      <c r="K241" s="41">
        <v>2374</v>
      </c>
      <c r="M241" s="29" t="s">
        <v>31</v>
      </c>
      <c r="N241" s="34" t="s">
        <v>77</v>
      </c>
      <c r="O241" s="66">
        <f t="shared" si="211"/>
        <v>5.8079999999999998</v>
      </c>
      <c r="P241" s="66">
        <f t="shared" si="212"/>
        <v>6.52</v>
      </c>
      <c r="Q241" s="66">
        <f t="shared" si="213"/>
        <v>6.3879999999999999</v>
      </c>
      <c r="R241" s="66">
        <f t="shared" si="214"/>
        <v>7.3380000000000001</v>
      </c>
      <c r="S241" s="66">
        <f t="shared" si="215"/>
        <v>4.0119999999999996</v>
      </c>
      <c r="T241" s="66">
        <f t="shared" si="216"/>
        <v>5.4020000000000001</v>
      </c>
      <c r="U241" s="66">
        <f t="shared" si="217"/>
        <v>21.533999999999999</v>
      </c>
      <c r="V241" s="66">
        <f t="shared" si="218"/>
        <v>-63.094999999999999</v>
      </c>
      <c r="W241" s="67">
        <f t="shared" si="219"/>
        <v>2.504</v>
      </c>
      <c r="Y241" s="29" t="s">
        <v>31</v>
      </c>
      <c r="Z241" s="34" t="s">
        <v>77</v>
      </c>
      <c r="AA241" s="66">
        <f t="shared" si="244"/>
        <v>100</v>
      </c>
      <c r="AB241" s="66">
        <f t="shared" si="220"/>
        <v>62.4</v>
      </c>
      <c r="AC241" s="66">
        <f t="shared" si="221"/>
        <v>53.6</v>
      </c>
      <c r="AD241" s="66">
        <f t="shared" si="222"/>
        <v>8.8000000000000007</v>
      </c>
      <c r="AE241" s="66">
        <f t="shared" si="223"/>
        <v>20.3</v>
      </c>
      <c r="AF241" s="66">
        <f t="shared" si="224"/>
        <v>17.3</v>
      </c>
      <c r="AG241" s="66">
        <f t="shared" si="225"/>
        <v>7.3</v>
      </c>
      <c r="AH241" s="66">
        <f t="shared" si="226"/>
        <v>0.4</v>
      </c>
      <c r="AI241" s="67">
        <f t="shared" si="227"/>
        <v>9.6</v>
      </c>
      <c r="AK241" s="29" t="s">
        <v>31</v>
      </c>
      <c r="AL241" s="34" t="s">
        <v>77</v>
      </c>
      <c r="AM241" s="66">
        <f t="shared" si="245"/>
        <v>0.8</v>
      </c>
      <c r="AN241" s="66">
        <f t="shared" si="246"/>
        <v>0.7</v>
      </c>
      <c r="AO241" s="66">
        <f t="shared" si="247"/>
        <v>0.7</v>
      </c>
      <c r="AP241" s="66">
        <f t="shared" si="248"/>
        <v>0.7</v>
      </c>
      <c r="AQ241" s="66">
        <f t="shared" si="249"/>
        <v>2.1</v>
      </c>
      <c r="AR241" s="66">
        <f t="shared" si="250"/>
        <v>0.6</v>
      </c>
      <c r="AS241" s="66">
        <f t="shared" si="251"/>
        <v>0.4</v>
      </c>
      <c r="AT241" s="66">
        <f t="shared" si="252"/>
        <v>0.6</v>
      </c>
      <c r="AU241" s="67">
        <f t="shared" si="253"/>
        <v>0.8</v>
      </c>
      <c r="AW241" s="29" t="s">
        <v>31</v>
      </c>
      <c r="AX241" s="34" t="s">
        <v>77</v>
      </c>
      <c r="AY241" s="66">
        <f t="shared" si="254"/>
        <v>5.8079999999999998</v>
      </c>
      <c r="AZ241" s="66">
        <f t="shared" si="228"/>
        <v>4.0419999999999998</v>
      </c>
      <c r="BA241" s="66">
        <f t="shared" si="229"/>
        <v>3.4079999999999999</v>
      </c>
      <c r="BB241" s="66">
        <f t="shared" si="230"/>
        <v>0.63400000000000001</v>
      </c>
      <c r="BC241" s="66">
        <f t="shared" si="231"/>
        <v>0.82699999999999996</v>
      </c>
      <c r="BD241" s="66">
        <f t="shared" si="232"/>
        <v>0.93899999999999995</v>
      </c>
      <c r="BE241" s="66">
        <f t="shared" si="233"/>
        <v>1.3720000000000001</v>
      </c>
      <c r="BF241" s="66">
        <f t="shared" si="234"/>
        <v>-0.68200000000000005</v>
      </c>
      <c r="BG241" s="67">
        <f t="shared" si="235"/>
        <v>0.249</v>
      </c>
      <c r="BI241" s="29" t="s">
        <v>31</v>
      </c>
      <c r="BJ241" s="34" t="s">
        <v>77</v>
      </c>
      <c r="BK241" s="66">
        <f t="shared" si="255"/>
        <v>4.4999999999999998E-2</v>
      </c>
      <c r="BL241" s="66">
        <f t="shared" si="256"/>
        <v>4.4999999999999998E-2</v>
      </c>
      <c r="BM241" s="66">
        <f t="shared" si="257"/>
        <v>4.3999999999999997E-2</v>
      </c>
      <c r="BN241" s="66">
        <f t="shared" si="258"/>
        <v>0.05</v>
      </c>
      <c r="BO241" s="66">
        <f t="shared" si="259"/>
        <v>8.1000000000000003E-2</v>
      </c>
      <c r="BP241" s="66">
        <f t="shared" si="260"/>
        <v>3.3000000000000002E-2</v>
      </c>
      <c r="BQ241" s="66">
        <f t="shared" si="261"/>
        <v>8.8999999999999996E-2</v>
      </c>
      <c r="BR241" s="66">
        <f t="shared" si="262"/>
        <v>-1.0780000000000001</v>
      </c>
      <c r="BS241" s="67">
        <f t="shared" si="263"/>
        <v>2.1000000000000001E-2</v>
      </c>
      <c r="BU241" s="29" t="s">
        <v>31</v>
      </c>
      <c r="BV241" s="34" t="s">
        <v>77</v>
      </c>
      <c r="BW241" s="48">
        <f t="shared" si="264"/>
        <v>23328</v>
      </c>
      <c r="BX241" s="48">
        <f t="shared" si="236"/>
        <v>14463</v>
      </c>
      <c r="BY241" s="48">
        <f t="shared" si="237"/>
        <v>12446</v>
      </c>
      <c r="BZ241" s="48">
        <f t="shared" si="238"/>
        <v>2017</v>
      </c>
      <c r="CA241" s="48">
        <f t="shared" si="239"/>
        <v>4811</v>
      </c>
      <c r="CB241" s="48">
        <f t="shared" si="240"/>
        <v>4054</v>
      </c>
      <c r="CC241" s="48">
        <f t="shared" si="241"/>
        <v>1486</v>
      </c>
      <c r="CD241" s="48">
        <f t="shared" si="242"/>
        <v>252</v>
      </c>
      <c r="CE241" s="49">
        <f t="shared" si="243"/>
        <v>2316</v>
      </c>
    </row>
    <row r="242" spans="1:83" ht="16.5" customHeight="1">
      <c r="A242" s="30" t="s">
        <v>32</v>
      </c>
      <c r="B242" s="28" t="s">
        <v>78</v>
      </c>
      <c r="C242" s="44">
        <v>9573</v>
      </c>
      <c r="D242" s="44">
        <v>4864</v>
      </c>
      <c r="E242" s="44">
        <v>4164</v>
      </c>
      <c r="F242" s="44">
        <v>700</v>
      </c>
      <c r="G242" s="44">
        <v>1993</v>
      </c>
      <c r="H242" s="44">
        <v>2716</v>
      </c>
      <c r="I242" s="44">
        <v>877</v>
      </c>
      <c r="J242" s="44">
        <v>110</v>
      </c>
      <c r="K242" s="45">
        <v>1729</v>
      </c>
      <c r="M242" s="30" t="s">
        <v>32</v>
      </c>
      <c r="N242" s="28" t="s">
        <v>78</v>
      </c>
      <c r="O242" s="70">
        <f t="shared" si="211"/>
        <v>4.0090000000000003</v>
      </c>
      <c r="P242" s="70">
        <f t="shared" si="212"/>
        <v>1.992</v>
      </c>
      <c r="Q242" s="70">
        <f t="shared" si="213"/>
        <v>1.8089999999999999</v>
      </c>
      <c r="R242" s="70">
        <f t="shared" si="214"/>
        <v>3.093</v>
      </c>
      <c r="S242" s="70">
        <f t="shared" si="215"/>
        <v>2.258</v>
      </c>
      <c r="T242" s="70">
        <f t="shared" si="216"/>
        <v>9.2520000000000007</v>
      </c>
      <c r="U242" s="70">
        <f t="shared" si="217"/>
        <v>15.852</v>
      </c>
      <c r="V242" s="70">
        <f t="shared" si="218"/>
        <v>39.241</v>
      </c>
      <c r="W242" s="71">
        <f t="shared" si="219"/>
        <v>4.7880000000000003</v>
      </c>
      <c r="Y242" s="30" t="s">
        <v>32</v>
      </c>
      <c r="Z242" s="28" t="s">
        <v>78</v>
      </c>
      <c r="AA242" s="70">
        <f t="shared" si="244"/>
        <v>100</v>
      </c>
      <c r="AB242" s="70">
        <f t="shared" si="220"/>
        <v>50.8</v>
      </c>
      <c r="AC242" s="70">
        <f t="shared" si="221"/>
        <v>43.5</v>
      </c>
      <c r="AD242" s="70">
        <f t="shared" si="222"/>
        <v>7.3</v>
      </c>
      <c r="AE242" s="70">
        <f t="shared" si="223"/>
        <v>20.8</v>
      </c>
      <c r="AF242" s="70">
        <f t="shared" si="224"/>
        <v>28.4</v>
      </c>
      <c r="AG242" s="70">
        <f t="shared" si="225"/>
        <v>9.1999999999999993</v>
      </c>
      <c r="AH242" s="70">
        <f t="shared" si="226"/>
        <v>1.1000000000000001</v>
      </c>
      <c r="AI242" s="71">
        <f t="shared" si="227"/>
        <v>18.100000000000001</v>
      </c>
      <c r="AK242" s="30" t="s">
        <v>32</v>
      </c>
      <c r="AL242" s="28" t="s">
        <v>78</v>
      </c>
      <c r="AM242" s="70">
        <f t="shared" si="245"/>
        <v>0.3</v>
      </c>
      <c r="AN242" s="70">
        <f t="shared" si="246"/>
        <v>0.2</v>
      </c>
      <c r="AO242" s="70">
        <f t="shared" si="247"/>
        <v>0.2</v>
      </c>
      <c r="AP242" s="70">
        <f t="shared" si="248"/>
        <v>0.2</v>
      </c>
      <c r="AQ242" s="70">
        <f t="shared" si="249"/>
        <v>0.8</v>
      </c>
      <c r="AR242" s="70">
        <f t="shared" si="250"/>
        <v>0.4</v>
      </c>
      <c r="AS242" s="70">
        <f t="shared" si="251"/>
        <v>0.2</v>
      </c>
      <c r="AT242" s="70">
        <f t="shared" si="252"/>
        <v>0.7</v>
      </c>
      <c r="AU242" s="71">
        <f t="shared" si="253"/>
        <v>0.6</v>
      </c>
      <c r="AW242" s="30" t="s">
        <v>32</v>
      </c>
      <c r="AX242" s="28" t="s">
        <v>78</v>
      </c>
      <c r="AY242" s="70">
        <f t="shared" si="254"/>
        <v>4.0090000000000003</v>
      </c>
      <c r="AZ242" s="70">
        <f t="shared" si="228"/>
        <v>1.032</v>
      </c>
      <c r="BA242" s="70">
        <f t="shared" si="229"/>
        <v>0.80400000000000005</v>
      </c>
      <c r="BB242" s="70">
        <f t="shared" si="230"/>
        <v>0.22800000000000001</v>
      </c>
      <c r="BC242" s="70">
        <f t="shared" si="231"/>
        <v>0.47799999999999998</v>
      </c>
      <c r="BD242" s="70">
        <f t="shared" si="232"/>
        <v>2.4990000000000001</v>
      </c>
      <c r="BE242" s="70">
        <f t="shared" si="233"/>
        <v>1.304</v>
      </c>
      <c r="BF242" s="70">
        <f t="shared" si="234"/>
        <v>0.33700000000000002</v>
      </c>
      <c r="BG242" s="71">
        <f t="shared" si="235"/>
        <v>0.85799999999999998</v>
      </c>
      <c r="BI242" s="30" t="s">
        <v>32</v>
      </c>
      <c r="BJ242" s="28" t="s">
        <v>78</v>
      </c>
      <c r="BK242" s="70">
        <f t="shared" si="255"/>
        <v>1.2E-2</v>
      </c>
      <c r="BL242" s="70">
        <f t="shared" si="256"/>
        <v>5.0000000000000001E-3</v>
      </c>
      <c r="BM242" s="70">
        <f t="shared" si="257"/>
        <v>4.0000000000000001E-3</v>
      </c>
      <c r="BN242" s="70">
        <f t="shared" si="258"/>
        <v>7.0000000000000001E-3</v>
      </c>
      <c r="BO242" s="70">
        <f t="shared" si="259"/>
        <v>1.9E-2</v>
      </c>
      <c r="BP242" s="70">
        <f t="shared" si="260"/>
        <v>3.5000000000000003E-2</v>
      </c>
      <c r="BQ242" s="70">
        <f t="shared" si="261"/>
        <v>3.3000000000000002E-2</v>
      </c>
      <c r="BR242" s="70">
        <f t="shared" si="262"/>
        <v>0.21</v>
      </c>
      <c r="BS242" s="71">
        <f t="shared" si="263"/>
        <v>2.8000000000000001E-2</v>
      </c>
      <c r="BU242" s="30" t="s">
        <v>32</v>
      </c>
      <c r="BV242" s="28" t="s">
        <v>78</v>
      </c>
      <c r="BW242" s="52">
        <f t="shared" si="264"/>
        <v>9204</v>
      </c>
      <c r="BX242" s="52">
        <f t="shared" si="236"/>
        <v>4769</v>
      </c>
      <c r="BY242" s="52">
        <f t="shared" si="237"/>
        <v>4090</v>
      </c>
      <c r="BZ242" s="52">
        <f t="shared" si="238"/>
        <v>679</v>
      </c>
      <c r="CA242" s="52">
        <f t="shared" si="239"/>
        <v>1949</v>
      </c>
      <c r="CB242" s="52">
        <f t="shared" si="240"/>
        <v>2486</v>
      </c>
      <c r="CC242" s="52">
        <f t="shared" si="241"/>
        <v>757</v>
      </c>
      <c r="CD242" s="52">
        <f t="shared" si="242"/>
        <v>79</v>
      </c>
      <c r="CE242" s="53">
        <f t="shared" si="243"/>
        <v>1650</v>
      </c>
    </row>
    <row r="243" spans="1:83" ht="16.5" customHeight="1">
      <c r="A243" s="29" t="s">
        <v>33</v>
      </c>
      <c r="B243" s="34" t="s">
        <v>79</v>
      </c>
      <c r="C243" s="40">
        <v>79051</v>
      </c>
      <c r="D243" s="40">
        <v>55118</v>
      </c>
      <c r="E243" s="40">
        <v>47345</v>
      </c>
      <c r="F243" s="40">
        <v>7773</v>
      </c>
      <c r="G243" s="40">
        <v>9724</v>
      </c>
      <c r="H243" s="40">
        <v>14209</v>
      </c>
      <c r="I243" s="40">
        <v>4385</v>
      </c>
      <c r="J243" s="40">
        <v>185</v>
      </c>
      <c r="K243" s="41">
        <v>9639</v>
      </c>
      <c r="M243" s="29" t="s">
        <v>33</v>
      </c>
      <c r="N243" s="34" t="s">
        <v>79</v>
      </c>
      <c r="O243" s="66">
        <f t="shared" si="211"/>
        <v>7.173</v>
      </c>
      <c r="P243" s="66">
        <f t="shared" si="212"/>
        <v>6.64</v>
      </c>
      <c r="Q243" s="66">
        <f t="shared" si="213"/>
        <v>6.4630000000000001</v>
      </c>
      <c r="R243" s="66">
        <f t="shared" si="214"/>
        <v>7.734</v>
      </c>
      <c r="S243" s="66">
        <f t="shared" si="215"/>
        <v>4.234</v>
      </c>
      <c r="T243" s="66">
        <f t="shared" si="216"/>
        <v>11.487</v>
      </c>
      <c r="U243" s="66">
        <f t="shared" si="217"/>
        <v>18.449000000000002</v>
      </c>
      <c r="V243" s="66">
        <f t="shared" si="218"/>
        <v>27.585999999999999</v>
      </c>
      <c r="W243" s="67">
        <f t="shared" si="219"/>
        <v>8.3279999999999994</v>
      </c>
      <c r="Y243" s="29" t="s">
        <v>33</v>
      </c>
      <c r="Z243" s="34" t="s">
        <v>79</v>
      </c>
      <c r="AA243" s="66">
        <f t="shared" si="244"/>
        <v>100</v>
      </c>
      <c r="AB243" s="66">
        <f t="shared" si="220"/>
        <v>69.7</v>
      </c>
      <c r="AC243" s="66">
        <f t="shared" si="221"/>
        <v>59.9</v>
      </c>
      <c r="AD243" s="66">
        <f t="shared" si="222"/>
        <v>9.8000000000000007</v>
      </c>
      <c r="AE243" s="66">
        <f t="shared" si="223"/>
        <v>12.3</v>
      </c>
      <c r="AF243" s="66">
        <f t="shared" si="224"/>
        <v>18</v>
      </c>
      <c r="AG243" s="66">
        <f t="shared" si="225"/>
        <v>5.5</v>
      </c>
      <c r="AH243" s="66">
        <f t="shared" si="226"/>
        <v>0.2</v>
      </c>
      <c r="AI243" s="67">
        <f t="shared" si="227"/>
        <v>12.2</v>
      </c>
      <c r="AK243" s="29" t="s">
        <v>33</v>
      </c>
      <c r="AL243" s="34" t="s">
        <v>79</v>
      </c>
      <c r="AM243" s="66">
        <f t="shared" si="245"/>
        <v>2.5</v>
      </c>
      <c r="AN243" s="66">
        <f t="shared" si="246"/>
        <v>2.5</v>
      </c>
      <c r="AO243" s="66">
        <f t="shared" si="247"/>
        <v>2.5</v>
      </c>
      <c r="AP243" s="66">
        <f t="shared" si="248"/>
        <v>2.5</v>
      </c>
      <c r="AQ243" s="66">
        <f t="shared" si="249"/>
        <v>4</v>
      </c>
      <c r="AR243" s="66">
        <f t="shared" si="250"/>
        <v>1.9</v>
      </c>
      <c r="AS243" s="66">
        <f t="shared" si="251"/>
        <v>1</v>
      </c>
      <c r="AT243" s="66">
        <f t="shared" si="252"/>
        <v>1.1000000000000001</v>
      </c>
      <c r="AU243" s="67">
        <f t="shared" si="253"/>
        <v>3.2</v>
      </c>
      <c r="AW243" s="29" t="s">
        <v>33</v>
      </c>
      <c r="AX243" s="34" t="s">
        <v>79</v>
      </c>
      <c r="AY243" s="66">
        <f t="shared" si="254"/>
        <v>7.173</v>
      </c>
      <c r="AZ243" s="66">
        <f t="shared" si="228"/>
        <v>4.6529999999999996</v>
      </c>
      <c r="BA243" s="66">
        <f t="shared" si="229"/>
        <v>3.8959999999999999</v>
      </c>
      <c r="BB243" s="66">
        <f t="shared" si="230"/>
        <v>0.75700000000000001</v>
      </c>
      <c r="BC243" s="66">
        <f t="shared" si="231"/>
        <v>0.53600000000000003</v>
      </c>
      <c r="BD243" s="66">
        <f t="shared" si="232"/>
        <v>1.9850000000000001</v>
      </c>
      <c r="BE243" s="66">
        <f t="shared" si="233"/>
        <v>0.92600000000000005</v>
      </c>
      <c r="BF243" s="66">
        <f t="shared" si="234"/>
        <v>5.3999999999999999E-2</v>
      </c>
      <c r="BG243" s="67">
        <f t="shared" si="235"/>
        <v>1.0049999999999999</v>
      </c>
      <c r="BI243" s="29" t="s">
        <v>33</v>
      </c>
      <c r="BJ243" s="34" t="s">
        <v>79</v>
      </c>
      <c r="BK243" s="66">
        <f t="shared" si="255"/>
        <v>0.17699999999999999</v>
      </c>
      <c r="BL243" s="66">
        <f t="shared" si="256"/>
        <v>0.16400000000000001</v>
      </c>
      <c r="BM243" s="66">
        <f t="shared" si="257"/>
        <v>0.16</v>
      </c>
      <c r="BN243" s="66">
        <f t="shared" si="258"/>
        <v>0.19</v>
      </c>
      <c r="BO243" s="66">
        <f t="shared" si="259"/>
        <v>0.16600000000000001</v>
      </c>
      <c r="BP243" s="66">
        <f t="shared" si="260"/>
        <v>0.224</v>
      </c>
      <c r="BQ243" s="66">
        <f t="shared" si="261"/>
        <v>0.189</v>
      </c>
      <c r="BR243" s="66">
        <f t="shared" si="262"/>
        <v>0.27100000000000002</v>
      </c>
      <c r="BS243" s="67">
        <f t="shared" si="263"/>
        <v>0.26500000000000001</v>
      </c>
      <c r="BU243" s="29" t="s">
        <v>33</v>
      </c>
      <c r="BV243" s="34" t="s">
        <v>79</v>
      </c>
      <c r="BW243" s="48">
        <f t="shared" si="264"/>
        <v>73760</v>
      </c>
      <c r="BX243" s="48">
        <f t="shared" si="236"/>
        <v>51686</v>
      </c>
      <c r="BY243" s="48">
        <f t="shared" si="237"/>
        <v>44471</v>
      </c>
      <c r="BZ243" s="48">
        <f t="shared" si="238"/>
        <v>7215</v>
      </c>
      <c r="CA243" s="48">
        <f t="shared" si="239"/>
        <v>9329</v>
      </c>
      <c r="CB243" s="48">
        <f t="shared" si="240"/>
        <v>12745</v>
      </c>
      <c r="CC243" s="48">
        <f t="shared" si="241"/>
        <v>3702</v>
      </c>
      <c r="CD243" s="48">
        <f t="shared" si="242"/>
        <v>145</v>
      </c>
      <c r="CE243" s="49">
        <f t="shared" si="243"/>
        <v>8898</v>
      </c>
    </row>
    <row r="244" spans="1:83" ht="16.5" customHeight="1">
      <c r="A244" s="29" t="s">
        <v>34</v>
      </c>
      <c r="B244" s="34" t="s">
        <v>80</v>
      </c>
      <c r="C244" s="40">
        <v>40861</v>
      </c>
      <c r="D244" s="40">
        <v>19885</v>
      </c>
      <c r="E244" s="40">
        <v>16938</v>
      </c>
      <c r="F244" s="40">
        <v>2947</v>
      </c>
      <c r="G244" s="40">
        <v>15463</v>
      </c>
      <c r="H244" s="40">
        <v>5513</v>
      </c>
      <c r="I244" s="40">
        <v>2765</v>
      </c>
      <c r="J244" s="40">
        <v>88</v>
      </c>
      <c r="K244" s="41">
        <v>2660</v>
      </c>
      <c r="M244" s="29" t="s">
        <v>34</v>
      </c>
      <c r="N244" s="34" t="s">
        <v>80</v>
      </c>
      <c r="O244" s="66">
        <f t="shared" si="211"/>
        <v>3.964</v>
      </c>
      <c r="P244" s="66">
        <f t="shared" si="212"/>
        <v>3.4329999999999998</v>
      </c>
      <c r="Q244" s="66">
        <f t="shared" si="213"/>
        <v>3.28</v>
      </c>
      <c r="R244" s="66">
        <f t="shared" si="214"/>
        <v>4.319</v>
      </c>
      <c r="S244" s="66">
        <f t="shared" si="215"/>
        <v>1.8839999999999999</v>
      </c>
      <c r="T244" s="66">
        <f t="shared" si="216"/>
        <v>12.487</v>
      </c>
      <c r="U244" s="66">
        <f t="shared" si="217"/>
        <v>21.271999999999998</v>
      </c>
      <c r="V244" s="66">
        <f t="shared" si="218"/>
        <v>18.919</v>
      </c>
      <c r="W244" s="67">
        <f t="shared" si="219"/>
        <v>4.4370000000000003</v>
      </c>
      <c r="Y244" s="29" t="s">
        <v>34</v>
      </c>
      <c r="Z244" s="34" t="s">
        <v>80</v>
      </c>
      <c r="AA244" s="66">
        <f t="shared" si="244"/>
        <v>100</v>
      </c>
      <c r="AB244" s="66">
        <f t="shared" si="220"/>
        <v>48.7</v>
      </c>
      <c r="AC244" s="66">
        <f t="shared" si="221"/>
        <v>41.5</v>
      </c>
      <c r="AD244" s="66">
        <f t="shared" si="222"/>
        <v>7.2</v>
      </c>
      <c r="AE244" s="66">
        <f t="shared" si="223"/>
        <v>37.799999999999997</v>
      </c>
      <c r="AF244" s="66">
        <f t="shared" si="224"/>
        <v>13.5</v>
      </c>
      <c r="AG244" s="66">
        <f t="shared" si="225"/>
        <v>6.8</v>
      </c>
      <c r="AH244" s="66">
        <f t="shared" si="226"/>
        <v>0.2</v>
      </c>
      <c r="AI244" s="67">
        <f t="shared" si="227"/>
        <v>6.5</v>
      </c>
      <c r="AK244" s="29" t="s">
        <v>34</v>
      </c>
      <c r="AL244" s="34" t="s">
        <v>80</v>
      </c>
      <c r="AM244" s="66">
        <f t="shared" si="245"/>
        <v>1.3</v>
      </c>
      <c r="AN244" s="66">
        <f t="shared" si="246"/>
        <v>0.9</v>
      </c>
      <c r="AO244" s="66">
        <f t="shared" si="247"/>
        <v>0.9</v>
      </c>
      <c r="AP244" s="66">
        <f t="shared" si="248"/>
        <v>1</v>
      </c>
      <c r="AQ244" s="66">
        <f t="shared" si="249"/>
        <v>6.3</v>
      </c>
      <c r="AR244" s="66">
        <f t="shared" si="250"/>
        <v>0.8</v>
      </c>
      <c r="AS244" s="66">
        <f t="shared" si="251"/>
        <v>0.7</v>
      </c>
      <c r="AT244" s="66">
        <f t="shared" si="252"/>
        <v>0.5</v>
      </c>
      <c r="AU244" s="67">
        <f t="shared" si="253"/>
        <v>0.9</v>
      </c>
      <c r="AW244" s="29" t="s">
        <v>34</v>
      </c>
      <c r="AX244" s="34" t="s">
        <v>80</v>
      </c>
      <c r="AY244" s="66">
        <f t="shared" si="254"/>
        <v>3.964</v>
      </c>
      <c r="AZ244" s="66">
        <f t="shared" si="228"/>
        <v>1.679</v>
      </c>
      <c r="BA244" s="66">
        <f t="shared" si="229"/>
        <v>1.369</v>
      </c>
      <c r="BB244" s="66">
        <f t="shared" si="230"/>
        <v>0.31</v>
      </c>
      <c r="BC244" s="66">
        <f t="shared" si="231"/>
        <v>0.72799999999999998</v>
      </c>
      <c r="BD244" s="66">
        <f t="shared" si="232"/>
        <v>1.5569999999999999</v>
      </c>
      <c r="BE244" s="66">
        <f t="shared" si="233"/>
        <v>1.234</v>
      </c>
      <c r="BF244" s="66">
        <f t="shared" si="234"/>
        <v>3.5999999999999997E-2</v>
      </c>
      <c r="BG244" s="67">
        <f t="shared" si="235"/>
        <v>0.28799999999999998</v>
      </c>
      <c r="BI244" s="29" t="s">
        <v>34</v>
      </c>
      <c r="BJ244" s="34" t="s">
        <v>80</v>
      </c>
      <c r="BK244" s="66">
        <f t="shared" si="255"/>
        <v>5.1999999999999998E-2</v>
      </c>
      <c r="BL244" s="66">
        <f t="shared" si="256"/>
        <v>3.2000000000000001E-2</v>
      </c>
      <c r="BM244" s="66">
        <f t="shared" si="257"/>
        <v>0.03</v>
      </c>
      <c r="BN244" s="66">
        <f t="shared" si="258"/>
        <v>4.1000000000000002E-2</v>
      </c>
      <c r="BO244" s="66">
        <f t="shared" si="259"/>
        <v>0.12</v>
      </c>
      <c r="BP244" s="66">
        <f t="shared" si="260"/>
        <v>9.2999999999999999E-2</v>
      </c>
      <c r="BQ244" s="66">
        <f t="shared" si="261"/>
        <v>0.13400000000000001</v>
      </c>
      <c r="BR244" s="66">
        <f t="shared" si="262"/>
        <v>9.5000000000000001E-2</v>
      </c>
      <c r="BS244" s="67">
        <f t="shared" si="263"/>
        <v>0.04</v>
      </c>
      <c r="BU244" s="29" t="s">
        <v>34</v>
      </c>
      <c r="BV244" s="34" t="s">
        <v>80</v>
      </c>
      <c r="BW244" s="48">
        <f t="shared" si="264"/>
        <v>39303</v>
      </c>
      <c r="BX244" s="48">
        <f t="shared" si="236"/>
        <v>19225</v>
      </c>
      <c r="BY244" s="48">
        <f t="shared" si="237"/>
        <v>16400</v>
      </c>
      <c r="BZ244" s="48">
        <f t="shared" si="238"/>
        <v>2825</v>
      </c>
      <c r="CA244" s="48">
        <f t="shared" si="239"/>
        <v>15177</v>
      </c>
      <c r="CB244" s="48">
        <f t="shared" si="240"/>
        <v>4901</v>
      </c>
      <c r="CC244" s="48">
        <f t="shared" si="241"/>
        <v>2280</v>
      </c>
      <c r="CD244" s="48">
        <f t="shared" si="242"/>
        <v>74</v>
      </c>
      <c r="CE244" s="49">
        <f t="shared" si="243"/>
        <v>2547</v>
      </c>
    </row>
    <row r="245" spans="1:83" ht="16.5" customHeight="1">
      <c r="A245" s="29" t="s">
        <v>35</v>
      </c>
      <c r="B245" s="34" t="s">
        <v>81</v>
      </c>
      <c r="C245" s="40">
        <v>75755</v>
      </c>
      <c r="D245" s="40">
        <v>42567</v>
      </c>
      <c r="E245" s="40">
        <v>36554</v>
      </c>
      <c r="F245" s="40">
        <v>6013</v>
      </c>
      <c r="G245" s="40">
        <v>14734</v>
      </c>
      <c r="H245" s="40">
        <v>18454</v>
      </c>
      <c r="I245" s="40">
        <v>10222</v>
      </c>
      <c r="J245" s="40">
        <v>331</v>
      </c>
      <c r="K245" s="41">
        <v>7901</v>
      </c>
      <c r="M245" s="29" t="s">
        <v>35</v>
      </c>
      <c r="N245" s="34" t="s">
        <v>81</v>
      </c>
      <c r="O245" s="66">
        <f t="shared" si="211"/>
        <v>6.8760000000000003</v>
      </c>
      <c r="P245" s="66">
        <f t="shared" si="212"/>
        <v>5.1630000000000003</v>
      </c>
      <c r="Q245" s="66">
        <f t="shared" si="213"/>
        <v>5.0279999999999996</v>
      </c>
      <c r="R245" s="66">
        <f t="shared" si="214"/>
        <v>5.9930000000000003</v>
      </c>
      <c r="S245" s="66">
        <f t="shared" si="215"/>
        <v>2.4969999999999999</v>
      </c>
      <c r="T245" s="66">
        <f t="shared" si="216"/>
        <v>15.129</v>
      </c>
      <c r="U245" s="66">
        <f t="shared" si="217"/>
        <v>19.850000000000001</v>
      </c>
      <c r="V245" s="66">
        <f t="shared" si="218"/>
        <v>6.431</v>
      </c>
      <c r="W245" s="67">
        <f t="shared" si="219"/>
        <v>9.9039999999999999</v>
      </c>
      <c r="Y245" s="29" t="s">
        <v>35</v>
      </c>
      <c r="Z245" s="34" t="s">
        <v>81</v>
      </c>
      <c r="AA245" s="66">
        <f t="shared" si="244"/>
        <v>100</v>
      </c>
      <c r="AB245" s="66">
        <f t="shared" si="220"/>
        <v>56.2</v>
      </c>
      <c r="AC245" s="66">
        <f t="shared" si="221"/>
        <v>48.3</v>
      </c>
      <c r="AD245" s="66">
        <f t="shared" si="222"/>
        <v>7.9</v>
      </c>
      <c r="AE245" s="66">
        <f t="shared" si="223"/>
        <v>19.399999999999999</v>
      </c>
      <c r="AF245" s="66">
        <f t="shared" si="224"/>
        <v>24.4</v>
      </c>
      <c r="AG245" s="66">
        <f t="shared" si="225"/>
        <v>13.5</v>
      </c>
      <c r="AH245" s="66">
        <f t="shared" si="226"/>
        <v>0.4</v>
      </c>
      <c r="AI245" s="67">
        <f t="shared" si="227"/>
        <v>10.4</v>
      </c>
      <c r="AK245" s="29" t="s">
        <v>35</v>
      </c>
      <c r="AL245" s="34" t="s">
        <v>81</v>
      </c>
      <c r="AM245" s="66">
        <f t="shared" si="245"/>
        <v>2.4</v>
      </c>
      <c r="AN245" s="66">
        <f t="shared" si="246"/>
        <v>2</v>
      </c>
      <c r="AO245" s="66">
        <f t="shared" si="247"/>
        <v>2</v>
      </c>
      <c r="AP245" s="66">
        <f t="shared" si="248"/>
        <v>1.9</v>
      </c>
      <c r="AQ245" s="66">
        <f t="shared" si="249"/>
        <v>6</v>
      </c>
      <c r="AR245" s="66">
        <f t="shared" si="250"/>
        <v>2.5</v>
      </c>
      <c r="AS245" s="66">
        <f t="shared" si="251"/>
        <v>2.4</v>
      </c>
      <c r="AT245" s="66">
        <f t="shared" si="252"/>
        <v>2</v>
      </c>
      <c r="AU245" s="67">
        <f t="shared" si="253"/>
        <v>2.6</v>
      </c>
      <c r="AW245" s="29" t="s">
        <v>35</v>
      </c>
      <c r="AX245" s="34" t="s">
        <v>81</v>
      </c>
      <c r="AY245" s="66">
        <f t="shared" si="254"/>
        <v>6.8760000000000003</v>
      </c>
      <c r="AZ245" s="66">
        <f t="shared" si="228"/>
        <v>2.9489999999999998</v>
      </c>
      <c r="BA245" s="66">
        <f t="shared" si="229"/>
        <v>2.4689999999999999</v>
      </c>
      <c r="BB245" s="66">
        <f t="shared" si="230"/>
        <v>0.48</v>
      </c>
      <c r="BC245" s="66">
        <f t="shared" si="231"/>
        <v>0.50600000000000001</v>
      </c>
      <c r="BD245" s="66">
        <f t="shared" si="232"/>
        <v>3.4209999999999998</v>
      </c>
      <c r="BE245" s="66">
        <f t="shared" si="233"/>
        <v>2.3889999999999998</v>
      </c>
      <c r="BF245" s="66">
        <f t="shared" si="234"/>
        <v>2.8000000000000001E-2</v>
      </c>
      <c r="BG245" s="67">
        <f t="shared" si="235"/>
        <v>1.0049999999999999</v>
      </c>
      <c r="BI245" s="29" t="s">
        <v>35</v>
      </c>
      <c r="BJ245" s="34" t="s">
        <v>81</v>
      </c>
      <c r="BK245" s="66">
        <f t="shared" si="255"/>
        <v>0.16300000000000001</v>
      </c>
      <c r="BL245" s="66">
        <f t="shared" si="256"/>
        <v>0.1</v>
      </c>
      <c r="BM245" s="66">
        <f t="shared" si="257"/>
        <v>9.7000000000000003E-2</v>
      </c>
      <c r="BN245" s="66">
        <f t="shared" si="258"/>
        <v>0.11600000000000001</v>
      </c>
      <c r="BO245" s="66">
        <f t="shared" si="259"/>
        <v>0.151</v>
      </c>
      <c r="BP245" s="66">
        <f t="shared" si="260"/>
        <v>0.37</v>
      </c>
      <c r="BQ245" s="66">
        <f t="shared" si="261"/>
        <v>0.46899999999999997</v>
      </c>
      <c r="BR245" s="66">
        <f t="shared" si="262"/>
        <v>0.13600000000000001</v>
      </c>
      <c r="BS245" s="67">
        <f t="shared" si="263"/>
        <v>0.255</v>
      </c>
      <c r="BU245" s="29" t="s">
        <v>35</v>
      </c>
      <c r="BV245" s="34" t="s">
        <v>81</v>
      </c>
      <c r="BW245" s="48">
        <f t="shared" si="264"/>
        <v>70881</v>
      </c>
      <c r="BX245" s="48">
        <f t="shared" si="236"/>
        <v>40477</v>
      </c>
      <c r="BY245" s="48">
        <f t="shared" si="237"/>
        <v>34804</v>
      </c>
      <c r="BZ245" s="48">
        <f t="shared" si="238"/>
        <v>5673</v>
      </c>
      <c r="CA245" s="48">
        <f t="shared" si="239"/>
        <v>14375</v>
      </c>
      <c r="CB245" s="48">
        <f t="shared" si="240"/>
        <v>16029</v>
      </c>
      <c r="CC245" s="48">
        <f t="shared" si="241"/>
        <v>8529</v>
      </c>
      <c r="CD245" s="48">
        <f t="shared" si="242"/>
        <v>311</v>
      </c>
      <c r="CE245" s="49">
        <f t="shared" si="243"/>
        <v>7189</v>
      </c>
    </row>
    <row r="246" spans="1:83" ht="16.5" customHeight="1">
      <c r="A246" s="29" t="s">
        <v>108</v>
      </c>
      <c r="B246" s="34" t="s">
        <v>82</v>
      </c>
      <c r="C246" s="40">
        <v>37206</v>
      </c>
      <c r="D246" s="40">
        <v>24494</v>
      </c>
      <c r="E246" s="40">
        <v>21006</v>
      </c>
      <c r="F246" s="40">
        <v>3488</v>
      </c>
      <c r="G246" s="40">
        <v>4179</v>
      </c>
      <c r="H246" s="40">
        <v>8533</v>
      </c>
      <c r="I246" s="40">
        <v>4611</v>
      </c>
      <c r="J246" s="40">
        <v>82</v>
      </c>
      <c r="K246" s="41">
        <v>3840</v>
      </c>
      <c r="M246" s="29" t="s">
        <v>108</v>
      </c>
      <c r="N246" s="34" t="s">
        <v>82</v>
      </c>
      <c r="O246" s="66">
        <f t="shared" si="211"/>
        <v>12.127000000000001</v>
      </c>
      <c r="P246" s="66">
        <f t="shared" si="212"/>
        <v>5.6550000000000002</v>
      </c>
      <c r="Q246" s="66">
        <f t="shared" si="213"/>
        <v>5.5259999999999998</v>
      </c>
      <c r="R246" s="66">
        <f t="shared" si="214"/>
        <v>6.4390000000000001</v>
      </c>
      <c r="S246" s="66">
        <f t="shared" si="215"/>
        <v>3.4409999999999998</v>
      </c>
      <c r="T246" s="66">
        <f t="shared" si="216"/>
        <v>43.195</v>
      </c>
      <c r="U246" s="66">
        <f t="shared" si="217"/>
        <v>95.712999999999994</v>
      </c>
      <c r="V246" s="66">
        <f t="shared" si="218"/>
        <v>110.256</v>
      </c>
      <c r="W246" s="67">
        <f t="shared" si="219"/>
        <v>7.7439999999999998</v>
      </c>
      <c r="Y246" s="29" t="s">
        <v>108</v>
      </c>
      <c r="Z246" s="34" t="s">
        <v>82</v>
      </c>
      <c r="AA246" s="66">
        <f t="shared" si="244"/>
        <v>100</v>
      </c>
      <c r="AB246" s="66">
        <f t="shared" si="220"/>
        <v>65.8</v>
      </c>
      <c r="AC246" s="66">
        <f t="shared" si="221"/>
        <v>56.5</v>
      </c>
      <c r="AD246" s="66">
        <f t="shared" si="222"/>
        <v>9.4</v>
      </c>
      <c r="AE246" s="66">
        <f t="shared" si="223"/>
        <v>11.2</v>
      </c>
      <c r="AF246" s="66">
        <f t="shared" si="224"/>
        <v>22.9</v>
      </c>
      <c r="AG246" s="66">
        <f t="shared" si="225"/>
        <v>12.4</v>
      </c>
      <c r="AH246" s="66">
        <f t="shared" si="226"/>
        <v>0.2</v>
      </c>
      <c r="AI246" s="67">
        <f t="shared" si="227"/>
        <v>10.3</v>
      </c>
      <c r="AK246" s="29" t="s">
        <v>108</v>
      </c>
      <c r="AL246" s="34" t="s">
        <v>82</v>
      </c>
      <c r="AM246" s="66">
        <f t="shared" si="245"/>
        <v>1.2</v>
      </c>
      <c r="AN246" s="66">
        <f t="shared" si="246"/>
        <v>1.1000000000000001</v>
      </c>
      <c r="AO246" s="66">
        <f t="shared" si="247"/>
        <v>1.1000000000000001</v>
      </c>
      <c r="AP246" s="66">
        <f t="shared" si="248"/>
        <v>1.1000000000000001</v>
      </c>
      <c r="AQ246" s="66">
        <f t="shared" si="249"/>
        <v>1.7</v>
      </c>
      <c r="AR246" s="66">
        <f t="shared" si="250"/>
        <v>1.2</v>
      </c>
      <c r="AS246" s="66">
        <f t="shared" si="251"/>
        <v>1.1000000000000001</v>
      </c>
      <c r="AT246" s="66">
        <f t="shared" si="252"/>
        <v>0.5</v>
      </c>
      <c r="AU246" s="67">
        <f t="shared" si="253"/>
        <v>1.3</v>
      </c>
      <c r="AW246" s="29" t="s">
        <v>108</v>
      </c>
      <c r="AX246" s="34" t="s">
        <v>82</v>
      </c>
      <c r="AY246" s="66">
        <f t="shared" si="254"/>
        <v>12.127000000000001</v>
      </c>
      <c r="AZ246" s="66">
        <f t="shared" si="228"/>
        <v>3.9510000000000001</v>
      </c>
      <c r="BA246" s="66">
        <f t="shared" si="229"/>
        <v>3.3149999999999999</v>
      </c>
      <c r="BB246" s="66">
        <f t="shared" si="230"/>
        <v>0.63600000000000001</v>
      </c>
      <c r="BC246" s="66">
        <f t="shared" si="231"/>
        <v>0.41899999999999998</v>
      </c>
      <c r="BD246" s="66">
        <f t="shared" si="232"/>
        <v>7.7569999999999997</v>
      </c>
      <c r="BE246" s="66">
        <f t="shared" si="233"/>
        <v>6.7960000000000003</v>
      </c>
      <c r="BF246" s="66">
        <f t="shared" si="234"/>
        <v>0.13</v>
      </c>
      <c r="BG246" s="67">
        <f t="shared" si="235"/>
        <v>0.83199999999999996</v>
      </c>
      <c r="BI246" s="29" t="s">
        <v>108</v>
      </c>
      <c r="BJ246" s="34" t="s">
        <v>82</v>
      </c>
      <c r="BK246" s="66">
        <f t="shared" si="255"/>
        <v>0.13500000000000001</v>
      </c>
      <c r="BL246" s="66">
        <f t="shared" si="256"/>
        <v>6.3E-2</v>
      </c>
      <c r="BM246" s="66">
        <f t="shared" si="257"/>
        <v>6.0999999999999999E-2</v>
      </c>
      <c r="BN246" s="66">
        <f t="shared" si="258"/>
        <v>7.1999999999999995E-2</v>
      </c>
      <c r="BO246" s="66">
        <f t="shared" si="259"/>
        <v>5.8999999999999997E-2</v>
      </c>
      <c r="BP246" s="66">
        <f t="shared" si="260"/>
        <v>0.39300000000000002</v>
      </c>
      <c r="BQ246" s="66">
        <f t="shared" si="261"/>
        <v>0.625</v>
      </c>
      <c r="BR246" s="66">
        <f t="shared" si="262"/>
        <v>0.29099999999999998</v>
      </c>
      <c r="BS246" s="67">
        <f t="shared" si="263"/>
        <v>9.9000000000000005E-2</v>
      </c>
      <c r="BU246" s="29" t="s">
        <v>108</v>
      </c>
      <c r="BV246" s="34" t="s">
        <v>82</v>
      </c>
      <c r="BW246" s="48">
        <f t="shared" si="264"/>
        <v>33182</v>
      </c>
      <c r="BX246" s="48">
        <f t="shared" si="236"/>
        <v>23183</v>
      </c>
      <c r="BY246" s="48">
        <f t="shared" si="237"/>
        <v>19906</v>
      </c>
      <c r="BZ246" s="48">
        <f t="shared" si="238"/>
        <v>3277</v>
      </c>
      <c r="CA246" s="48">
        <f t="shared" si="239"/>
        <v>4040</v>
      </c>
      <c r="CB246" s="48">
        <f t="shared" si="240"/>
        <v>5959</v>
      </c>
      <c r="CC246" s="48">
        <f t="shared" si="241"/>
        <v>2356</v>
      </c>
      <c r="CD246" s="48">
        <f t="shared" si="242"/>
        <v>39</v>
      </c>
      <c r="CE246" s="49">
        <f t="shared" si="243"/>
        <v>3564</v>
      </c>
    </row>
    <row r="247" spans="1:83" ht="16.5" customHeight="1">
      <c r="A247" s="29" t="s">
        <v>109</v>
      </c>
      <c r="B247" s="34" t="s">
        <v>83</v>
      </c>
      <c r="C247" s="40">
        <v>47079</v>
      </c>
      <c r="D247" s="40">
        <v>35486</v>
      </c>
      <c r="E247" s="40">
        <v>30547</v>
      </c>
      <c r="F247" s="40">
        <v>4939</v>
      </c>
      <c r="G247" s="40">
        <v>2151</v>
      </c>
      <c r="H247" s="40">
        <v>9442</v>
      </c>
      <c r="I247" s="40">
        <v>4296</v>
      </c>
      <c r="J247" s="40">
        <v>688</v>
      </c>
      <c r="K247" s="41">
        <v>4458</v>
      </c>
      <c r="M247" s="29" t="s">
        <v>109</v>
      </c>
      <c r="N247" s="34" t="s">
        <v>83</v>
      </c>
      <c r="O247" s="66">
        <f t="shared" si="211"/>
        <v>9.8409999999999993</v>
      </c>
      <c r="P247" s="66">
        <f t="shared" si="212"/>
        <v>9.2889999999999997</v>
      </c>
      <c r="Q247" s="66">
        <f t="shared" si="213"/>
        <v>9.0850000000000009</v>
      </c>
      <c r="R247" s="66">
        <f t="shared" si="214"/>
        <v>10.566000000000001</v>
      </c>
      <c r="S247" s="66">
        <f t="shared" si="215"/>
        <v>10.026</v>
      </c>
      <c r="T247" s="66">
        <f t="shared" si="216"/>
        <v>11.925000000000001</v>
      </c>
      <c r="U247" s="66">
        <f t="shared" si="217"/>
        <v>13.500999999999999</v>
      </c>
      <c r="V247" s="66">
        <f t="shared" si="218"/>
        <v>16.02</v>
      </c>
      <c r="W247" s="67">
        <f t="shared" si="219"/>
        <v>9.8569999999999993</v>
      </c>
      <c r="Y247" s="29" t="s">
        <v>109</v>
      </c>
      <c r="Z247" s="34" t="s">
        <v>83</v>
      </c>
      <c r="AA247" s="66">
        <f t="shared" si="244"/>
        <v>100</v>
      </c>
      <c r="AB247" s="66">
        <f t="shared" si="220"/>
        <v>75.400000000000006</v>
      </c>
      <c r="AC247" s="66">
        <f t="shared" si="221"/>
        <v>64.900000000000006</v>
      </c>
      <c r="AD247" s="66">
        <f t="shared" si="222"/>
        <v>10.5</v>
      </c>
      <c r="AE247" s="66">
        <f t="shared" si="223"/>
        <v>4.5999999999999996</v>
      </c>
      <c r="AF247" s="66">
        <f t="shared" si="224"/>
        <v>20.100000000000001</v>
      </c>
      <c r="AG247" s="66">
        <f t="shared" si="225"/>
        <v>9.1</v>
      </c>
      <c r="AH247" s="66">
        <f t="shared" si="226"/>
        <v>1.5</v>
      </c>
      <c r="AI247" s="67">
        <f t="shared" si="227"/>
        <v>9.5</v>
      </c>
      <c r="AK247" s="29" t="s">
        <v>109</v>
      </c>
      <c r="AL247" s="34" t="s">
        <v>83</v>
      </c>
      <c r="AM247" s="66">
        <f t="shared" si="245"/>
        <v>1.5</v>
      </c>
      <c r="AN247" s="66">
        <f t="shared" si="246"/>
        <v>1.6</v>
      </c>
      <c r="AO247" s="66">
        <f t="shared" si="247"/>
        <v>1.6</v>
      </c>
      <c r="AP247" s="66">
        <f t="shared" si="248"/>
        <v>1.6</v>
      </c>
      <c r="AQ247" s="66">
        <f t="shared" si="249"/>
        <v>0.9</v>
      </c>
      <c r="AR247" s="66">
        <f t="shared" si="250"/>
        <v>1.3</v>
      </c>
      <c r="AS247" s="66">
        <f t="shared" si="251"/>
        <v>1</v>
      </c>
      <c r="AT247" s="66">
        <f t="shared" si="252"/>
        <v>4.2</v>
      </c>
      <c r="AU247" s="67">
        <f t="shared" si="253"/>
        <v>1.5</v>
      </c>
      <c r="AW247" s="29" t="s">
        <v>109</v>
      </c>
      <c r="AX247" s="34" t="s">
        <v>83</v>
      </c>
      <c r="AY247" s="66">
        <f t="shared" si="254"/>
        <v>9.8409999999999993</v>
      </c>
      <c r="AZ247" s="66">
        <f t="shared" si="228"/>
        <v>7.0369999999999999</v>
      </c>
      <c r="BA247" s="66">
        <f t="shared" si="229"/>
        <v>5.9349999999999996</v>
      </c>
      <c r="BB247" s="66">
        <f t="shared" si="230"/>
        <v>1.101</v>
      </c>
      <c r="BC247" s="66">
        <f t="shared" si="231"/>
        <v>0.45700000000000002</v>
      </c>
      <c r="BD247" s="66">
        <f t="shared" si="232"/>
        <v>2.347</v>
      </c>
      <c r="BE247" s="66">
        <f t="shared" si="233"/>
        <v>1.1919999999999999</v>
      </c>
      <c r="BF247" s="66">
        <f t="shared" si="234"/>
        <v>0.222</v>
      </c>
      <c r="BG247" s="67">
        <f t="shared" si="235"/>
        <v>0.93300000000000005</v>
      </c>
      <c r="BI247" s="29" t="s">
        <v>109</v>
      </c>
      <c r="BJ247" s="34" t="s">
        <v>83</v>
      </c>
      <c r="BK247" s="66">
        <f t="shared" si="255"/>
        <v>0.14099999999999999</v>
      </c>
      <c r="BL247" s="66">
        <f t="shared" si="256"/>
        <v>0.14399999999999999</v>
      </c>
      <c r="BM247" s="66">
        <f t="shared" si="257"/>
        <v>0.14199999999999999</v>
      </c>
      <c r="BN247" s="66">
        <f t="shared" si="258"/>
        <v>0.16</v>
      </c>
      <c r="BO247" s="66">
        <f t="shared" si="259"/>
        <v>8.3000000000000004E-2</v>
      </c>
      <c r="BP247" s="66">
        <f t="shared" si="260"/>
        <v>0.154</v>
      </c>
      <c r="BQ247" s="66">
        <f t="shared" si="261"/>
        <v>0.14199999999999999</v>
      </c>
      <c r="BR247" s="66">
        <f t="shared" si="262"/>
        <v>0.64400000000000002</v>
      </c>
      <c r="BS247" s="67">
        <f t="shared" si="263"/>
        <v>0.14299999999999999</v>
      </c>
      <c r="BU247" s="29" t="s">
        <v>109</v>
      </c>
      <c r="BV247" s="34" t="s">
        <v>83</v>
      </c>
      <c r="BW247" s="48">
        <f t="shared" si="264"/>
        <v>42861</v>
      </c>
      <c r="BX247" s="48">
        <f t="shared" si="236"/>
        <v>32470</v>
      </c>
      <c r="BY247" s="48">
        <f t="shared" si="237"/>
        <v>28003</v>
      </c>
      <c r="BZ247" s="48">
        <f t="shared" si="238"/>
        <v>4467</v>
      </c>
      <c r="CA247" s="48">
        <f t="shared" si="239"/>
        <v>1955</v>
      </c>
      <c r="CB247" s="48">
        <f t="shared" si="240"/>
        <v>8436</v>
      </c>
      <c r="CC247" s="48">
        <f t="shared" si="241"/>
        <v>3785</v>
      </c>
      <c r="CD247" s="48">
        <f t="shared" si="242"/>
        <v>593</v>
      </c>
      <c r="CE247" s="49">
        <f t="shared" si="243"/>
        <v>4058</v>
      </c>
    </row>
    <row r="248" spans="1:83" ht="16.5" customHeight="1">
      <c r="A248" s="29" t="s">
        <v>110</v>
      </c>
      <c r="B248" s="34" t="s">
        <v>84</v>
      </c>
      <c r="C248" s="40">
        <v>76174</v>
      </c>
      <c r="D248" s="40">
        <v>59079</v>
      </c>
      <c r="E248" s="40">
        <v>50830</v>
      </c>
      <c r="F248" s="40">
        <v>8249</v>
      </c>
      <c r="G248" s="40">
        <v>3807</v>
      </c>
      <c r="H248" s="40">
        <v>13288</v>
      </c>
      <c r="I248" s="40">
        <v>9670</v>
      </c>
      <c r="J248" s="40">
        <v>-2937</v>
      </c>
      <c r="K248" s="41">
        <v>6555</v>
      </c>
      <c r="M248" s="29" t="s">
        <v>110</v>
      </c>
      <c r="N248" s="34" t="s">
        <v>84</v>
      </c>
      <c r="O248" s="66">
        <f t="shared" si="211"/>
        <v>6.8570000000000002</v>
      </c>
      <c r="P248" s="66">
        <f t="shared" si="212"/>
        <v>4.2290000000000001</v>
      </c>
      <c r="Q248" s="66">
        <f t="shared" si="213"/>
        <v>4.0810000000000004</v>
      </c>
      <c r="R248" s="66">
        <f t="shared" si="214"/>
        <v>5.15</v>
      </c>
      <c r="S248" s="66">
        <f t="shared" si="215"/>
        <v>5.8090000000000002</v>
      </c>
      <c r="T248" s="66">
        <f t="shared" si="216"/>
        <v>20.734000000000002</v>
      </c>
      <c r="U248" s="66">
        <f t="shared" si="217"/>
        <v>20.035</v>
      </c>
      <c r="V248" s="66">
        <f t="shared" si="218"/>
        <v>5.258</v>
      </c>
      <c r="W248" s="67">
        <f t="shared" si="219"/>
        <v>8.3469999999999995</v>
      </c>
      <c r="Y248" s="29" t="s">
        <v>110</v>
      </c>
      <c r="Z248" s="34" t="s">
        <v>84</v>
      </c>
      <c r="AA248" s="66">
        <f t="shared" si="244"/>
        <v>100</v>
      </c>
      <c r="AB248" s="66">
        <f t="shared" si="220"/>
        <v>77.599999999999994</v>
      </c>
      <c r="AC248" s="66">
        <f t="shared" si="221"/>
        <v>66.7</v>
      </c>
      <c r="AD248" s="66">
        <f t="shared" si="222"/>
        <v>10.8</v>
      </c>
      <c r="AE248" s="66">
        <f t="shared" si="223"/>
        <v>5</v>
      </c>
      <c r="AF248" s="66">
        <f t="shared" si="224"/>
        <v>17.399999999999999</v>
      </c>
      <c r="AG248" s="66">
        <f t="shared" si="225"/>
        <v>12.7</v>
      </c>
      <c r="AH248" s="66">
        <f t="shared" si="226"/>
        <v>-3.9</v>
      </c>
      <c r="AI248" s="67">
        <f t="shared" si="227"/>
        <v>8.6</v>
      </c>
      <c r="AK248" s="29" t="s">
        <v>110</v>
      </c>
      <c r="AL248" s="34" t="s">
        <v>84</v>
      </c>
      <c r="AM248" s="66">
        <f t="shared" si="245"/>
        <v>2.4</v>
      </c>
      <c r="AN248" s="66">
        <f t="shared" si="246"/>
        <v>2.7</v>
      </c>
      <c r="AO248" s="66">
        <f t="shared" si="247"/>
        <v>2.7</v>
      </c>
      <c r="AP248" s="66">
        <f t="shared" si="248"/>
        <v>2.7</v>
      </c>
      <c r="AQ248" s="66">
        <f t="shared" si="249"/>
        <v>1.6</v>
      </c>
      <c r="AR248" s="66">
        <f t="shared" si="250"/>
        <v>1.8</v>
      </c>
      <c r="AS248" s="66">
        <f t="shared" si="251"/>
        <v>2.2999999999999998</v>
      </c>
      <c r="AT248" s="66">
        <f t="shared" si="252"/>
        <v>-18.100000000000001</v>
      </c>
      <c r="AU248" s="67">
        <f t="shared" si="253"/>
        <v>2.2000000000000002</v>
      </c>
      <c r="AW248" s="29" t="s">
        <v>110</v>
      </c>
      <c r="AX248" s="34" t="s">
        <v>84</v>
      </c>
      <c r="AY248" s="66">
        <f t="shared" si="254"/>
        <v>6.8570000000000002</v>
      </c>
      <c r="AZ248" s="66">
        <f t="shared" si="228"/>
        <v>3.363</v>
      </c>
      <c r="BA248" s="66">
        <f t="shared" si="229"/>
        <v>2.7959999999999998</v>
      </c>
      <c r="BB248" s="66">
        <f t="shared" si="230"/>
        <v>0.56699999999999995</v>
      </c>
      <c r="BC248" s="66">
        <f t="shared" si="231"/>
        <v>0.29299999999999998</v>
      </c>
      <c r="BD248" s="66">
        <f t="shared" si="232"/>
        <v>3.2010000000000001</v>
      </c>
      <c r="BE248" s="66">
        <f t="shared" si="233"/>
        <v>2.2639999999999998</v>
      </c>
      <c r="BF248" s="66">
        <f t="shared" si="234"/>
        <v>0.22900000000000001</v>
      </c>
      <c r="BG248" s="67">
        <f t="shared" si="235"/>
        <v>0.70799999999999996</v>
      </c>
      <c r="BI248" s="29" t="s">
        <v>110</v>
      </c>
      <c r="BJ248" s="34" t="s">
        <v>84</v>
      </c>
      <c r="BK248" s="66">
        <f t="shared" si="255"/>
        <v>0.16400000000000001</v>
      </c>
      <c r="BL248" s="66">
        <f t="shared" si="256"/>
        <v>0.115</v>
      </c>
      <c r="BM248" s="66">
        <f t="shared" si="257"/>
        <v>0.111</v>
      </c>
      <c r="BN248" s="66">
        <f t="shared" si="258"/>
        <v>0.13700000000000001</v>
      </c>
      <c r="BO248" s="66">
        <f t="shared" si="259"/>
        <v>8.7999999999999995E-2</v>
      </c>
      <c r="BP248" s="66">
        <f t="shared" si="260"/>
        <v>0.34899999999999998</v>
      </c>
      <c r="BQ248" s="66">
        <f t="shared" si="261"/>
        <v>0.44700000000000001</v>
      </c>
      <c r="BR248" s="66">
        <f t="shared" si="262"/>
        <v>1.105</v>
      </c>
      <c r="BS248" s="67">
        <f t="shared" si="263"/>
        <v>0.18099999999999999</v>
      </c>
      <c r="BU248" s="29" t="s">
        <v>110</v>
      </c>
      <c r="BV248" s="34" t="s">
        <v>84</v>
      </c>
      <c r="BW248" s="48">
        <f t="shared" si="264"/>
        <v>71286</v>
      </c>
      <c r="BX248" s="48">
        <f t="shared" si="236"/>
        <v>56682</v>
      </c>
      <c r="BY248" s="48">
        <f t="shared" si="237"/>
        <v>48837</v>
      </c>
      <c r="BZ248" s="48">
        <f t="shared" si="238"/>
        <v>7845</v>
      </c>
      <c r="CA248" s="48">
        <f t="shared" si="239"/>
        <v>3598</v>
      </c>
      <c r="CB248" s="48">
        <f t="shared" si="240"/>
        <v>11006</v>
      </c>
      <c r="CC248" s="48">
        <f t="shared" si="241"/>
        <v>8056</v>
      </c>
      <c r="CD248" s="48">
        <f t="shared" si="242"/>
        <v>-3100</v>
      </c>
      <c r="CE248" s="49">
        <f t="shared" si="243"/>
        <v>6050</v>
      </c>
    </row>
    <row r="249" spans="1:83" ht="16.5" customHeight="1">
      <c r="A249" s="31" t="s">
        <v>111</v>
      </c>
      <c r="B249" s="33" t="s">
        <v>85</v>
      </c>
      <c r="C249" s="42">
        <v>38973</v>
      </c>
      <c r="D249" s="42">
        <v>29549</v>
      </c>
      <c r="E249" s="42">
        <v>25387</v>
      </c>
      <c r="F249" s="42">
        <v>4162</v>
      </c>
      <c r="G249" s="42">
        <v>1868</v>
      </c>
      <c r="H249" s="42">
        <v>7556</v>
      </c>
      <c r="I249" s="42">
        <v>3778</v>
      </c>
      <c r="J249" s="42">
        <v>55</v>
      </c>
      <c r="K249" s="43">
        <v>3723</v>
      </c>
      <c r="M249" s="31" t="s">
        <v>111</v>
      </c>
      <c r="N249" s="33" t="s">
        <v>85</v>
      </c>
      <c r="O249" s="68">
        <f t="shared" si="211"/>
        <v>5.6550000000000002</v>
      </c>
      <c r="P249" s="68">
        <f t="shared" si="212"/>
        <v>4.6539999999999999</v>
      </c>
      <c r="Q249" s="68">
        <f t="shared" si="213"/>
        <v>4.5119999999999996</v>
      </c>
      <c r="R249" s="68">
        <f t="shared" si="214"/>
        <v>5.5270000000000001</v>
      </c>
      <c r="S249" s="68">
        <f t="shared" si="215"/>
        <v>7.1719999999999997</v>
      </c>
      <c r="T249" s="68">
        <f t="shared" si="216"/>
        <v>9.3650000000000002</v>
      </c>
      <c r="U249" s="68">
        <f t="shared" si="217"/>
        <v>12.574</v>
      </c>
      <c r="V249" s="68">
        <f t="shared" si="218"/>
        <v>61.765000000000001</v>
      </c>
      <c r="W249" s="69">
        <f t="shared" si="219"/>
        <v>5.7969999999999997</v>
      </c>
      <c r="Y249" s="31" t="s">
        <v>111</v>
      </c>
      <c r="Z249" s="33" t="s">
        <v>85</v>
      </c>
      <c r="AA249" s="68">
        <f t="shared" si="244"/>
        <v>100</v>
      </c>
      <c r="AB249" s="68">
        <f t="shared" si="220"/>
        <v>75.8</v>
      </c>
      <c r="AC249" s="68">
        <f t="shared" si="221"/>
        <v>65.099999999999994</v>
      </c>
      <c r="AD249" s="68">
        <f t="shared" si="222"/>
        <v>10.7</v>
      </c>
      <c r="AE249" s="68">
        <f t="shared" si="223"/>
        <v>4.8</v>
      </c>
      <c r="AF249" s="68">
        <f t="shared" si="224"/>
        <v>19.399999999999999</v>
      </c>
      <c r="AG249" s="68">
        <f t="shared" si="225"/>
        <v>9.6999999999999993</v>
      </c>
      <c r="AH249" s="68">
        <f t="shared" si="226"/>
        <v>0.1</v>
      </c>
      <c r="AI249" s="69">
        <f t="shared" si="227"/>
        <v>9.6</v>
      </c>
      <c r="AK249" s="31" t="s">
        <v>111</v>
      </c>
      <c r="AL249" s="33" t="s">
        <v>85</v>
      </c>
      <c r="AM249" s="68">
        <f t="shared" si="245"/>
        <v>1.2</v>
      </c>
      <c r="AN249" s="68">
        <f t="shared" si="246"/>
        <v>1.4</v>
      </c>
      <c r="AO249" s="68">
        <f t="shared" si="247"/>
        <v>1.4</v>
      </c>
      <c r="AP249" s="68">
        <f t="shared" si="248"/>
        <v>1.3</v>
      </c>
      <c r="AQ249" s="68">
        <f t="shared" si="249"/>
        <v>0.8</v>
      </c>
      <c r="AR249" s="68">
        <f t="shared" si="250"/>
        <v>1</v>
      </c>
      <c r="AS249" s="68">
        <f t="shared" si="251"/>
        <v>0.9</v>
      </c>
      <c r="AT249" s="68">
        <f t="shared" si="252"/>
        <v>0.3</v>
      </c>
      <c r="AU249" s="69">
        <f t="shared" si="253"/>
        <v>1.2</v>
      </c>
      <c r="AW249" s="31" t="s">
        <v>111</v>
      </c>
      <c r="AX249" s="33" t="s">
        <v>85</v>
      </c>
      <c r="AY249" s="68">
        <f t="shared" si="254"/>
        <v>5.6550000000000002</v>
      </c>
      <c r="AZ249" s="68">
        <f t="shared" si="228"/>
        <v>3.5619999999999998</v>
      </c>
      <c r="BA249" s="68">
        <f t="shared" si="229"/>
        <v>2.9710000000000001</v>
      </c>
      <c r="BB249" s="68">
        <f t="shared" si="230"/>
        <v>0.59099999999999997</v>
      </c>
      <c r="BC249" s="68">
        <f t="shared" si="231"/>
        <v>0.33900000000000002</v>
      </c>
      <c r="BD249" s="68">
        <f t="shared" si="232"/>
        <v>1.754</v>
      </c>
      <c r="BE249" s="68">
        <f t="shared" si="233"/>
        <v>1.1439999999999999</v>
      </c>
      <c r="BF249" s="68">
        <f t="shared" si="234"/>
        <v>5.7000000000000002E-2</v>
      </c>
      <c r="BG249" s="69">
        <f t="shared" si="235"/>
        <v>0.55300000000000005</v>
      </c>
      <c r="BI249" s="31" t="s">
        <v>111</v>
      </c>
      <c r="BJ249" s="33" t="s">
        <v>85</v>
      </c>
      <c r="BK249" s="68">
        <f t="shared" si="255"/>
        <v>7.0000000000000007E-2</v>
      </c>
      <c r="BL249" s="68">
        <f t="shared" si="256"/>
        <v>6.3E-2</v>
      </c>
      <c r="BM249" s="68">
        <f t="shared" si="257"/>
        <v>6.0999999999999999E-2</v>
      </c>
      <c r="BN249" s="68">
        <f t="shared" si="258"/>
        <v>7.3999999999999996E-2</v>
      </c>
      <c r="BO249" s="68">
        <f t="shared" si="259"/>
        <v>5.2999999999999999E-2</v>
      </c>
      <c r="BP249" s="68">
        <f t="shared" si="260"/>
        <v>9.9000000000000005E-2</v>
      </c>
      <c r="BQ249" s="68">
        <f t="shared" si="261"/>
        <v>0.11700000000000001</v>
      </c>
      <c r="BR249" s="68">
        <f t="shared" si="262"/>
        <v>0.14199999999999999</v>
      </c>
      <c r="BS249" s="69">
        <f t="shared" si="263"/>
        <v>7.2999999999999995E-2</v>
      </c>
      <c r="BU249" s="31" t="s">
        <v>111</v>
      </c>
      <c r="BV249" s="33" t="s">
        <v>85</v>
      </c>
      <c r="BW249" s="50">
        <f t="shared" si="264"/>
        <v>36887</v>
      </c>
      <c r="BX249" s="50">
        <f t="shared" si="236"/>
        <v>28235</v>
      </c>
      <c r="BY249" s="50">
        <f t="shared" si="237"/>
        <v>24291</v>
      </c>
      <c r="BZ249" s="50">
        <f t="shared" si="238"/>
        <v>3944</v>
      </c>
      <c r="CA249" s="50">
        <f t="shared" si="239"/>
        <v>1743</v>
      </c>
      <c r="CB249" s="50">
        <f t="shared" si="240"/>
        <v>6909</v>
      </c>
      <c r="CC249" s="50">
        <f t="shared" si="241"/>
        <v>3356</v>
      </c>
      <c r="CD249" s="50">
        <f t="shared" si="242"/>
        <v>34</v>
      </c>
      <c r="CE249" s="51">
        <f t="shared" si="243"/>
        <v>3519</v>
      </c>
    </row>
    <row r="250" spans="1:83" ht="16.5" customHeight="1">
      <c r="A250" s="29" t="s">
        <v>112</v>
      </c>
      <c r="B250" s="34" t="s">
        <v>86</v>
      </c>
      <c r="C250" s="40">
        <v>85485</v>
      </c>
      <c r="D250" s="40">
        <v>65297</v>
      </c>
      <c r="E250" s="40">
        <v>56089</v>
      </c>
      <c r="F250" s="40">
        <v>9208</v>
      </c>
      <c r="G250" s="40">
        <v>3936</v>
      </c>
      <c r="H250" s="40">
        <v>16252</v>
      </c>
      <c r="I250" s="40">
        <v>9180</v>
      </c>
      <c r="J250" s="40">
        <v>388</v>
      </c>
      <c r="K250" s="41">
        <v>6684</v>
      </c>
      <c r="M250" s="29" t="s">
        <v>112</v>
      </c>
      <c r="N250" s="34" t="s">
        <v>86</v>
      </c>
      <c r="O250" s="66">
        <f t="shared" si="211"/>
        <v>4.9950000000000001</v>
      </c>
      <c r="P250" s="66">
        <f t="shared" si="212"/>
        <v>6.4059999999999997</v>
      </c>
      <c r="Q250" s="66">
        <f t="shared" si="213"/>
        <v>6.2590000000000003</v>
      </c>
      <c r="R250" s="66">
        <f t="shared" si="214"/>
        <v>7.3070000000000004</v>
      </c>
      <c r="S250" s="66">
        <f t="shared" si="215"/>
        <v>7.4240000000000004</v>
      </c>
      <c r="T250" s="66">
        <f t="shared" si="216"/>
        <v>-0.83</v>
      </c>
      <c r="U250" s="66">
        <f t="shared" si="217"/>
        <v>13.824999999999999</v>
      </c>
      <c r="V250" s="66">
        <f t="shared" si="218"/>
        <v>-80</v>
      </c>
      <c r="W250" s="67">
        <f t="shared" si="219"/>
        <v>4.7160000000000002</v>
      </c>
      <c r="Y250" s="29" t="s">
        <v>112</v>
      </c>
      <c r="Z250" s="34" t="s">
        <v>86</v>
      </c>
      <c r="AA250" s="66">
        <f t="shared" si="244"/>
        <v>100</v>
      </c>
      <c r="AB250" s="66">
        <f t="shared" si="220"/>
        <v>76.400000000000006</v>
      </c>
      <c r="AC250" s="66">
        <f t="shared" si="221"/>
        <v>65.599999999999994</v>
      </c>
      <c r="AD250" s="66">
        <f t="shared" si="222"/>
        <v>10.8</v>
      </c>
      <c r="AE250" s="66">
        <f t="shared" si="223"/>
        <v>4.5999999999999996</v>
      </c>
      <c r="AF250" s="66">
        <f t="shared" si="224"/>
        <v>19</v>
      </c>
      <c r="AG250" s="66">
        <f t="shared" si="225"/>
        <v>10.7</v>
      </c>
      <c r="AH250" s="66">
        <f t="shared" si="226"/>
        <v>0.5</v>
      </c>
      <c r="AI250" s="67">
        <f t="shared" si="227"/>
        <v>7.8</v>
      </c>
      <c r="AK250" s="29" t="s">
        <v>112</v>
      </c>
      <c r="AL250" s="34" t="s">
        <v>86</v>
      </c>
      <c r="AM250" s="66">
        <f t="shared" si="245"/>
        <v>2.7</v>
      </c>
      <c r="AN250" s="66">
        <f t="shared" si="246"/>
        <v>3</v>
      </c>
      <c r="AO250" s="66">
        <f t="shared" si="247"/>
        <v>3</v>
      </c>
      <c r="AP250" s="66">
        <f t="shared" si="248"/>
        <v>3</v>
      </c>
      <c r="AQ250" s="66">
        <f t="shared" si="249"/>
        <v>1.6</v>
      </c>
      <c r="AR250" s="66">
        <f t="shared" si="250"/>
        <v>2.2000000000000002</v>
      </c>
      <c r="AS250" s="66">
        <f t="shared" si="251"/>
        <v>2.2000000000000002</v>
      </c>
      <c r="AT250" s="66">
        <f t="shared" si="252"/>
        <v>2.4</v>
      </c>
      <c r="AU250" s="67">
        <f t="shared" si="253"/>
        <v>2.2000000000000002</v>
      </c>
      <c r="AW250" s="29" t="s">
        <v>112</v>
      </c>
      <c r="AX250" s="34" t="s">
        <v>86</v>
      </c>
      <c r="AY250" s="66">
        <f t="shared" si="254"/>
        <v>4.9950000000000001</v>
      </c>
      <c r="AZ250" s="66">
        <f t="shared" si="228"/>
        <v>4.8280000000000003</v>
      </c>
      <c r="BA250" s="66">
        <f t="shared" si="229"/>
        <v>4.0579999999999998</v>
      </c>
      <c r="BB250" s="66">
        <f t="shared" si="230"/>
        <v>0.77</v>
      </c>
      <c r="BC250" s="66">
        <f t="shared" si="231"/>
        <v>0.33400000000000002</v>
      </c>
      <c r="BD250" s="66">
        <f t="shared" si="232"/>
        <v>-0.16700000000000001</v>
      </c>
      <c r="BE250" s="66">
        <f t="shared" si="233"/>
        <v>1.369</v>
      </c>
      <c r="BF250" s="66">
        <f t="shared" si="234"/>
        <v>-1.9059999999999999</v>
      </c>
      <c r="BG250" s="67">
        <f t="shared" si="235"/>
        <v>0.37</v>
      </c>
      <c r="BI250" s="29" t="s">
        <v>112</v>
      </c>
      <c r="BJ250" s="34" t="s">
        <v>86</v>
      </c>
      <c r="BK250" s="66">
        <f t="shared" si="255"/>
        <v>0.13600000000000001</v>
      </c>
      <c r="BL250" s="66">
        <f t="shared" si="256"/>
        <v>0.188</v>
      </c>
      <c r="BM250" s="66">
        <f t="shared" si="257"/>
        <v>0.184</v>
      </c>
      <c r="BN250" s="66">
        <f t="shared" si="258"/>
        <v>0.21299999999999999</v>
      </c>
      <c r="BO250" s="66">
        <f t="shared" si="259"/>
        <v>0.115</v>
      </c>
      <c r="BP250" s="66">
        <f t="shared" si="260"/>
        <v>-2.1000000000000001E-2</v>
      </c>
      <c r="BQ250" s="66">
        <f t="shared" si="261"/>
        <v>0.309</v>
      </c>
      <c r="BR250" s="66">
        <f t="shared" si="262"/>
        <v>-10.521000000000001</v>
      </c>
      <c r="BS250" s="67">
        <f t="shared" si="263"/>
        <v>0.108</v>
      </c>
      <c r="BU250" s="29" t="s">
        <v>112</v>
      </c>
      <c r="BV250" s="34" t="s">
        <v>86</v>
      </c>
      <c r="BW250" s="48">
        <f t="shared" si="264"/>
        <v>81418</v>
      </c>
      <c r="BX250" s="48">
        <f t="shared" si="236"/>
        <v>61366</v>
      </c>
      <c r="BY250" s="48">
        <f t="shared" si="237"/>
        <v>52785</v>
      </c>
      <c r="BZ250" s="48">
        <f t="shared" si="238"/>
        <v>8581</v>
      </c>
      <c r="CA250" s="48">
        <f t="shared" si="239"/>
        <v>3664</v>
      </c>
      <c r="CB250" s="48">
        <f t="shared" si="240"/>
        <v>16388</v>
      </c>
      <c r="CC250" s="48">
        <f t="shared" si="241"/>
        <v>8065</v>
      </c>
      <c r="CD250" s="48">
        <f t="shared" si="242"/>
        <v>1940</v>
      </c>
      <c r="CE250" s="49">
        <f t="shared" si="243"/>
        <v>6383</v>
      </c>
    </row>
    <row r="251" spans="1:83" ht="16.5" customHeight="1">
      <c r="A251" s="29" t="s">
        <v>113</v>
      </c>
      <c r="B251" s="34" t="s">
        <v>87</v>
      </c>
      <c r="C251" s="40">
        <v>2091</v>
      </c>
      <c r="D251" s="40">
        <v>1539</v>
      </c>
      <c r="E251" s="40">
        <v>1299</v>
      </c>
      <c r="F251" s="40">
        <v>240</v>
      </c>
      <c r="G251" s="40">
        <v>115</v>
      </c>
      <c r="H251" s="40">
        <v>437</v>
      </c>
      <c r="I251" s="40">
        <v>194</v>
      </c>
      <c r="J251" s="40">
        <v>86</v>
      </c>
      <c r="K251" s="41">
        <v>157</v>
      </c>
      <c r="M251" s="29" t="s">
        <v>113</v>
      </c>
      <c r="N251" s="34" t="s">
        <v>87</v>
      </c>
      <c r="O251" s="66">
        <f t="shared" si="211"/>
        <v>2.9540000000000002</v>
      </c>
      <c r="P251" s="66">
        <f t="shared" si="212"/>
        <v>0.13</v>
      </c>
      <c r="Q251" s="66">
        <f t="shared" si="213"/>
        <v>0.154</v>
      </c>
      <c r="R251" s="66">
        <f t="shared" si="214"/>
        <v>0</v>
      </c>
      <c r="S251" s="66">
        <f t="shared" si="215"/>
        <v>2.6789999999999998</v>
      </c>
      <c r="T251" s="66">
        <f t="shared" si="216"/>
        <v>14.398</v>
      </c>
      <c r="U251" s="66">
        <f t="shared" si="217"/>
        <v>4.8650000000000002</v>
      </c>
      <c r="V251" s="66">
        <f t="shared" si="218"/>
        <v>65.385000000000005</v>
      </c>
      <c r="W251" s="67">
        <f t="shared" si="219"/>
        <v>8.2759999999999998</v>
      </c>
      <c r="Y251" s="29" t="s">
        <v>113</v>
      </c>
      <c r="Z251" s="34" t="s">
        <v>87</v>
      </c>
      <c r="AA251" s="66">
        <f t="shared" si="244"/>
        <v>100</v>
      </c>
      <c r="AB251" s="66">
        <f t="shared" si="220"/>
        <v>73.599999999999994</v>
      </c>
      <c r="AC251" s="66">
        <f t="shared" si="221"/>
        <v>62.1</v>
      </c>
      <c r="AD251" s="66">
        <f t="shared" si="222"/>
        <v>11.5</v>
      </c>
      <c r="AE251" s="66">
        <f t="shared" si="223"/>
        <v>5.5</v>
      </c>
      <c r="AF251" s="66">
        <f t="shared" si="224"/>
        <v>20.9</v>
      </c>
      <c r="AG251" s="66">
        <f t="shared" si="225"/>
        <v>9.3000000000000007</v>
      </c>
      <c r="AH251" s="66">
        <f t="shared" si="226"/>
        <v>4.0999999999999996</v>
      </c>
      <c r="AI251" s="67">
        <f t="shared" si="227"/>
        <v>7.5</v>
      </c>
      <c r="AK251" s="29" t="s">
        <v>113</v>
      </c>
      <c r="AL251" s="34" t="s">
        <v>87</v>
      </c>
      <c r="AM251" s="66">
        <f t="shared" si="245"/>
        <v>0.1</v>
      </c>
      <c r="AN251" s="66">
        <f t="shared" si="246"/>
        <v>0.1</v>
      </c>
      <c r="AO251" s="66">
        <f t="shared" si="247"/>
        <v>0.1</v>
      </c>
      <c r="AP251" s="66">
        <f t="shared" si="248"/>
        <v>0.1</v>
      </c>
      <c r="AQ251" s="66">
        <f t="shared" si="249"/>
        <v>0</v>
      </c>
      <c r="AR251" s="66">
        <f t="shared" si="250"/>
        <v>0.1</v>
      </c>
      <c r="AS251" s="66">
        <f t="shared" si="251"/>
        <v>0</v>
      </c>
      <c r="AT251" s="66">
        <f t="shared" si="252"/>
        <v>0.5</v>
      </c>
      <c r="AU251" s="67">
        <f t="shared" si="253"/>
        <v>0.1</v>
      </c>
      <c r="AW251" s="29" t="s">
        <v>113</v>
      </c>
      <c r="AX251" s="34" t="s">
        <v>87</v>
      </c>
      <c r="AY251" s="66">
        <f t="shared" si="254"/>
        <v>2.9540000000000002</v>
      </c>
      <c r="AZ251" s="66">
        <f t="shared" si="228"/>
        <v>9.8000000000000004E-2</v>
      </c>
      <c r="BA251" s="66">
        <f t="shared" si="229"/>
        <v>9.8000000000000004E-2</v>
      </c>
      <c r="BB251" s="66">
        <f t="shared" si="230"/>
        <v>0</v>
      </c>
      <c r="BC251" s="66">
        <f t="shared" si="231"/>
        <v>0.14799999999999999</v>
      </c>
      <c r="BD251" s="66">
        <f t="shared" si="232"/>
        <v>2.7080000000000002</v>
      </c>
      <c r="BE251" s="66">
        <f t="shared" si="233"/>
        <v>0.443</v>
      </c>
      <c r="BF251" s="66">
        <f t="shared" si="234"/>
        <v>1.6739999999999999</v>
      </c>
      <c r="BG251" s="67">
        <f t="shared" si="235"/>
        <v>0.59099999999999997</v>
      </c>
      <c r="BI251" s="29" t="s">
        <v>113</v>
      </c>
      <c r="BJ251" s="34" t="s">
        <v>87</v>
      </c>
      <c r="BK251" s="66">
        <f t="shared" si="255"/>
        <v>2E-3</v>
      </c>
      <c r="BL251" s="66">
        <f t="shared" si="256"/>
        <v>0</v>
      </c>
      <c r="BM251" s="66">
        <f t="shared" si="257"/>
        <v>0</v>
      </c>
      <c r="BN251" s="66">
        <f t="shared" si="258"/>
        <v>0</v>
      </c>
      <c r="BO251" s="66">
        <f t="shared" si="259"/>
        <v>1E-3</v>
      </c>
      <c r="BP251" s="66">
        <f t="shared" si="260"/>
        <v>8.0000000000000002E-3</v>
      </c>
      <c r="BQ251" s="66">
        <f t="shared" si="261"/>
        <v>2E-3</v>
      </c>
      <c r="BR251" s="66">
        <f t="shared" si="262"/>
        <v>0.23</v>
      </c>
      <c r="BS251" s="67">
        <f t="shared" si="263"/>
        <v>4.0000000000000001E-3</v>
      </c>
      <c r="BU251" s="29" t="s">
        <v>113</v>
      </c>
      <c r="BV251" s="34" t="s">
        <v>87</v>
      </c>
      <c r="BW251" s="48">
        <f t="shared" si="264"/>
        <v>2031</v>
      </c>
      <c r="BX251" s="48">
        <f t="shared" si="236"/>
        <v>1537</v>
      </c>
      <c r="BY251" s="48">
        <f t="shared" si="237"/>
        <v>1297</v>
      </c>
      <c r="BZ251" s="48">
        <f t="shared" si="238"/>
        <v>240</v>
      </c>
      <c r="CA251" s="48">
        <f t="shared" si="239"/>
        <v>112</v>
      </c>
      <c r="CB251" s="48">
        <f t="shared" si="240"/>
        <v>382</v>
      </c>
      <c r="CC251" s="48">
        <f t="shared" si="241"/>
        <v>185</v>
      </c>
      <c r="CD251" s="48">
        <f t="shared" si="242"/>
        <v>52</v>
      </c>
      <c r="CE251" s="49">
        <f t="shared" si="243"/>
        <v>145</v>
      </c>
    </row>
    <row r="252" spans="1:83" ht="16.5" customHeight="1">
      <c r="A252" s="29" t="s">
        <v>114</v>
      </c>
      <c r="B252" s="34" t="s">
        <v>88</v>
      </c>
      <c r="C252" s="40">
        <v>2370</v>
      </c>
      <c r="D252" s="40">
        <v>1497</v>
      </c>
      <c r="E252" s="40">
        <v>1271</v>
      </c>
      <c r="F252" s="40">
        <v>226</v>
      </c>
      <c r="G252" s="40">
        <v>113</v>
      </c>
      <c r="H252" s="40">
        <v>760</v>
      </c>
      <c r="I252" s="40">
        <v>164</v>
      </c>
      <c r="J252" s="40">
        <v>173</v>
      </c>
      <c r="K252" s="41">
        <v>423</v>
      </c>
      <c r="M252" s="29" t="s">
        <v>114</v>
      </c>
      <c r="N252" s="34" t="s">
        <v>88</v>
      </c>
      <c r="O252" s="66">
        <f t="shared" si="211"/>
        <v>8.7650000000000006</v>
      </c>
      <c r="P252" s="66">
        <f t="shared" si="212"/>
        <v>2.5339999999999998</v>
      </c>
      <c r="Q252" s="66">
        <f t="shared" si="213"/>
        <v>2.7490000000000001</v>
      </c>
      <c r="R252" s="66">
        <f t="shared" si="214"/>
        <v>1.345</v>
      </c>
      <c r="S252" s="66">
        <f t="shared" si="215"/>
        <v>6.6040000000000001</v>
      </c>
      <c r="T252" s="66">
        <f t="shared" si="216"/>
        <v>23.98</v>
      </c>
      <c r="U252" s="66">
        <f t="shared" si="217"/>
        <v>7.19</v>
      </c>
      <c r="V252" s="66">
        <f t="shared" si="218"/>
        <v>96.590999999999994</v>
      </c>
      <c r="W252" s="67">
        <f t="shared" si="219"/>
        <v>13.71</v>
      </c>
      <c r="Y252" s="29" t="s">
        <v>114</v>
      </c>
      <c r="Z252" s="34" t="s">
        <v>88</v>
      </c>
      <c r="AA252" s="66">
        <f t="shared" si="244"/>
        <v>100</v>
      </c>
      <c r="AB252" s="66">
        <f t="shared" si="220"/>
        <v>63.2</v>
      </c>
      <c r="AC252" s="66">
        <f t="shared" si="221"/>
        <v>53.6</v>
      </c>
      <c r="AD252" s="66">
        <f t="shared" si="222"/>
        <v>9.5</v>
      </c>
      <c r="AE252" s="66">
        <f t="shared" si="223"/>
        <v>4.8</v>
      </c>
      <c r="AF252" s="66">
        <f t="shared" si="224"/>
        <v>32.1</v>
      </c>
      <c r="AG252" s="66">
        <f t="shared" si="225"/>
        <v>6.9</v>
      </c>
      <c r="AH252" s="66">
        <f t="shared" si="226"/>
        <v>7.3</v>
      </c>
      <c r="AI252" s="67">
        <f t="shared" si="227"/>
        <v>17.8</v>
      </c>
      <c r="AK252" s="29" t="s">
        <v>114</v>
      </c>
      <c r="AL252" s="34" t="s">
        <v>88</v>
      </c>
      <c r="AM252" s="66">
        <f t="shared" si="245"/>
        <v>0.1</v>
      </c>
      <c r="AN252" s="66">
        <f t="shared" si="246"/>
        <v>0.1</v>
      </c>
      <c r="AO252" s="66">
        <f t="shared" si="247"/>
        <v>0.1</v>
      </c>
      <c r="AP252" s="66">
        <f t="shared" si="248"/>
        <v>0.1</v>
      </c>
      <c r="AQ252" s="66">
        <f t="shared" si="249"/>
        <v>0</v>
      </c>
      <c r="AR252" s="66">
        <f t="shared" si="250"/>
        <v>0.1</v>
      </c>
      <c r="AS252" s="66">
        <f t="shared" si="251"/>
        <v>0</v>
      </c>
      <c r="AT252" s="66">
        <f t="shared" si="252"/>
        <v>1.1000000000000001</v>
      </c>
      <c r="AU252" s="67">
        <f t="shared" si="253"/>
        <v>0.1</v>
      </c>
      <c r="AW252" s="29" t="s">
        <v>114</v>
      </c>
      <c r="AX252" s="34" t="s">
        <v>88</v>
      </c>
      <c r="AY252" s="66">
        <f t="shared" si="254"/>
        <v>8.7650000000000006</v>
      </c>
      <c r="AZ252" s="66">
        <f t="shared" si="228"/>
        <v>1.698</v>
      </c>
      <c r="BA252" s="66">
        <f t="shared" si="229"/>
        <v>1.56</v>
      </c>
      <c r="BB252" s="66">
        <f t="shared" si="230"/>
        <v>0.13800000000000001</v>
      </c>
      <c r="BC252" s="66">
        <f t="shared" si="231"/>
        <v>0.32100000000000001</v>
      </c>
      <c r="BD252" s="66">
        <f t="shared" si="232"/>
        <v>6.7460000000000004</v>
      </c>
      <c r="BE252" s="66">
        <f t="shared" si="233"/>
        <v>0.505</v>
      </c>
      <c r="BF252" s="66">
        <f t="shared" si="234"/>
        <v>3.9009999999999998</v>
      </c>
      <c r="BG252" s="67">
        <f t="shared" si="235"/>
        <v>2.3410000000000002</v>
      </c>
      <c r="BI252" s="29" t="s">
        <v>114</v>
      </c>
      <c r="BJ252" s="34" t="s">
        <v>88</v>
      </c>
      <c r="BK252" s="66">
        <f t="shared" si="255"/>
        <v>6.0000000000000001E-3</v>
      </c>
      <c r="BL252" s="66">
        <f t="shared" si="256"/>
        <v>2E-3</v>
      </c>
      <c r="BM252" s="66">
        <f t="shared" si="257"/>
        <v>2E-3</v>
      </c>
      <c r="BN252" s="66">
        <f t="shared" si="258"/>
        <v>1E-3</v>
      </c>
      <c r="BO252" s="66">
        <f t="shared" si="259"/>
        <v>3.0000000000000001E-3</v>
      </c>
      <c r="BP252" s="66">
        <f t="shared" si="260"/>
        <v>2.1999999999999999E-2</v>
      </c>
      <c r="BQ252" s="66">
        <f t="shared" si="261"/>
        <v>3.0000000000000001E-3</v>
      </c>
      <c r="BR252" s="66">
        <f t="shared" si="262"/>
        <v>0.57599999999999996</v>
      </c>
      <c r="BS252" s="67">
        <f t="shared" si="263"/>
        <v>1.7999999999999999E-2</v>
      </c>
      <c r="BU252" s="29" t="s">
        <v>114</v>
      </c>
      <c r="BV252" s="34" t="s">
        <v>88</v>
      </c>
      <c r="BW252" s="48">
        <f t="shared" si="264"/>
        <v>2179</v>
      </c>
      <c r="BX252" s="48">
        <f t="shared" si="236"/>
        <v>1460</v>
      </c>
      <c r="BY252" s="48">
        <f t="shared" si="237"/>
        <v>1237</v>
      </c>
      <c r="BZ252" s="48">
        <f t="shared" si="238"/>
        <v>223</v>
      </c>
      <c r="CA252" s="48">
        <f t="shared" si="239"/>
        <v>106</v>
      </c>
      <c r="CB252" s="48">
        <f t="shared" si="240"/>
        <v>613</v>
      </c>
      <c r="CC252" s="48">
        <f t="shared" si="241"/>
        <v>153</v>
      </c>
      <c r="CD252" s="48">
        <f t="shared" si="242"/>
        <v>88</v>
      </c>
      <c r="CE252" s="49">
        <f t="shared" si="243"/>
        <v>372</v>
      </c>
    </row>
    <row r="253" spans="1:83" ht="16.5" customHeight="1">
      <c r="A253" s="29" t="s">
        <v>115</v>
      </c>
      <c r="B253" s="34" t="s">
        <v>89</v>
      </c>
      <c r="C253" s="40">
        <v>1651</v>
      </c>
      <c r="D253" s="40">
        <v>1220</v>
      </c>
      <c r="E253" s="40">
        <v>1039</v>
      </c>
      <c r="F253" s="40">
        <v>181</v>
      </c>
      <c r="G253" s="40">
        <v>85</v>
      </c>
      <c r="H253" s="40">
        <v>346</v>
      </c>
      <c r="I253" s="40">
        <v>149</v>
      </c>
      <c r="J253" s="40">
        <v>30</v>
      </c>
      <c r="K253" s="41">
        <v>167</v>
      </c>
      <c r="M253" s="29" t="s">
        <v>115</v>
      </c>
      <c r="N253" s="34" t="s">
        <v>89</v>
      </c>
      <c r="O253" s="66">
        <f t="shared" si="211"/>
        <v>5.63</v>
      </c>
      <c r="P253" s="66">
        <f t="shared" si="212"/>
        <v>4.6310000000000002</v>
      </c>
      <c r="Q253" s="66">
        <f t="shared" si="213"/>
        <v>4.6319999999999997</v>
      </c>
      <c r="R253" s="66">
        <f t="shared" si="214"/>
        <v>4.6239999999999997</v>
      </c>
      <c r="S253" s="66">
        <f t="shared" si="215"/>
        <v>4.9379999999999997</v>
      </c>
      <c r="T253" s="66">
        <f t="shared" si="216"/>
        <v>9.4939999999999998</v>
      </c>
      <c r="U253" s="66">
        <f t="shared" si="217"/>
        <v>8.7590000000000003</v>
      </c>
      <c r="V253" s="66">
        <f t="shared" si="218"/>
        <v>87.5</v>
      </c>
      <c r="W253" s="67">
        <f t="shared" si="219"/>
        <v>2.4540000000000002</v>
      </c>
      <c r="Y253" s="29" t="s">
        <v>115</v>
      </c>
      <c r="Z253" s="34" t="s">
        <v>89</v>
      </c>
      <c r="AA253" s="66">
        <f t="shared" si="244"/>
        <v>100</v>
      </c>
      <c r="AB253" s="66">
        <f t="shared" si="220"/>
        <v>73.900000000000006</v>
      </c>
      <c r="AC253" s="66">
        <f t="shared" si="221"/>
        <v>62.9</v>
      </c>
      <c r="AD253" s="66">
        <f t="shared" si="222"/>
        <v>11</v>
      </c>
      <c r="AE253" s="66">
        <f t="shared" si="223"/>
        <v>5.0999999999999996</v>
      </c>
      <c r="AF253" s="66">
        <f t="shared" si="224"/>
        <v>21</v>
      </c>
      <c r="AG253" s="66">
        <f t="shared" si="225"/>
        <v>9</v>
      </c>
      <c r="AH253" s="66">
        <f t="shared" si="226"/>
        <v>1.8</v>
      </c>
      <c r="AI253" s="67">
        <f t="shared" si="227"/>
        <v>10.1</v>
      </c>
      <c r="AK253" s="29" t="s">
        <v>115</v>
      </c>
      <c r="AL253" s="34" t="s">
        <v>89</v>
      </c>
      <c r="AM253" s="66">
        <f t="shared" si="245"/>
        <v>0.1</v>
      </c>
      <c r="AN253" s="66">
        <f t="shared" si="246"/>
        <v>0.1</v>
      </c>
      <c r="AO253" s="66">
        <f t="shared" si="247"/>
        <v>0.1</v>
      </c>
      <c r="AP253" s="66">
        <f t="shared" si="248"/>
        <v>0.1</v>
      </c>
      <c r="AQ253" s="66">
        <f t="shared" si="249"/>
        <v>0</v>
      </c>
      <c r="AR253" s="66">
        <f t="shared" si="250"/>
        <v>0</v>
      </c>
      <c r="AS253" s="66">
        <f t="shared" si="251"/>
        <v>0</v>
      </c>
      <c r="AT253" s="66">
        <f t="shared" si="252"/>
        <v>0.2</v>
      </c>
      <c r="AU253" s="67">
        <f t="shared" si="253"/>
        <v>0.1</v>
      </c>
      <c r="AW253" s="29" t="s">
        <v>115</v>
      </c>
      <c r="AX253" s="34" t="s">
        <v>89</v>
      </c>
      <c r="AY253" s="66">
        <f t="shared" si="254"/>
        <v>5.63</v>
      </c>
      <c r="AZ253" s="66">
        <f t="shared" si="228"/>
        <v>3.4550000000000001</v>
      </c>
      <c r="BA253" s="66">
        <f t="shared" si="229"/>
        <v>2.9430000000000001</v>
      </c>
      <c r="BB253" s="66">
        <f t="shared" si="230"/>
        <v>0.51200000000000001</v>
      </c>
      <c r="BC253" s="66">
        <f t="shared" si="231"/>
        <v>0.25600000000000001</v>
      </c>
      <c r="BD253" s="66">
        <f t="shared" si="232"/>
        <v>1.919</v>
      </c>
      <c r="BE253" s="66">
        <f t="shared" si="233"/>
        <v>0.76800000000000002</v>
      </c>
      <c r="BF253" s="66">
        <f t="shared" si="234"/>
        <v>0.89600000000000002</v>
      </c>
      <c r="BG253" s="67">
        <f t="shared" si="235"/>
        <v>0.25600000000000001</v>
      </c>
      <c r="BI253" s="29" t="s">
        <v>115</v>
      </c>
      <c r="BJ253" s="34" t="s">
        <v>89</v>
      </c>
      <c r="BK253" s="66">
        <f t="shared" si="255"/>
        <v>3.0000000000000001E-3</v>
      </c>
      <c r="BL253" s="66">
        <f t="shared" si="256"/>
        <v>3.0000000000000001E-3</v>
      </c>
      <c r="BM253" s="66">
        <f t="shared" si="257"/>
        <v>3.0000000000000001E-3</v>
      </c>
      <c r="BN253" s="66">
        <f t="shared" si="258"/>
        <v>3.0000000000000001E-3</v>
      </c>
      <c r="BO253" s="66">
        <f t="shared" si="259"/>
        <v>2E-3</v>
      </c>
      <c r="BP253" s="66">
        <f t="shared" si="260"/>
        <v>5.0000000000000001E-3</v>
      </c>
      <c r="BQ253" s="66">
        <f t="shared" si="261"/>
        <v>3.0000000000000001E-3</v>
      </c>
      <c r="BR253" s="66">
        <f t="shared" si="262"/>
        <v>9.5000000000000001E-2</v>
      </c>
      <c r="BS253" s="67">
        <f t="shared" si="263"/>
        <v>1E-3</v>
      </c>
      <c r="BU253" s="29" t="s">
        <v>115</v>
      </c>
      <c r="BV253" s="34" t="s">
        <v>89</v>
      </c>
      <c r="BW253" s="48">
        <f t="shared" si="264"/>
        <v>1563</v>
      </c>
      <c r="BX253" s="48">
        <f t="shared" si="236"/>
        <v>1166</v>
      </c>
      <c r="BY253" s="48">
        <f t="shared" si="237"/>
        <v>993</v>
      </c>
      <c r="BZ253" s="48">
        <f t="shared" si="238"/>
        <v>173</v>
      </c>
      <c r="CA253" s="48">
        <f t="shared" si="239"/>
        <v>81</v>
      </c>
      <c r="CB253" s="48">
        <f t="shared" si="240"/>
        <v>316</v>
      </c>
      <c r="CC253" s="48">
        <f t="shared" si="241"/>
        <v>137</v>
      </c>
      <c r="CD253" s="48">
        <f t="shared" si="242"/>
        <v>16</v>
      </c>
      <c r="CE253" s="49">
        <f t="shared" si="243"/>
        <v>163</v>
      </c>
    </row>
    <row r="254" spans="1:83" ht="16.5" customHeight="1">
      <c r="A254" s="29" t="s">
        <v>116</v>
      </c>
      <c r="B254" s="34" t="s">
        <v>90</v>
      </c>
      <c r="C254" s="40">
        <v>1269</v>
      </c>
      <c r="D254" s="40">
        <v>956</v>
      </c>
      <c r="E254" s="40">
        <v>816</v>
      </c>
      <c r="F254" s="40">
        <v>140</v>
      </c>
      <c r="G254" s="40">
        <v>65</v>
      </c>
      <c r="H254" s="40">
        <v>248</v>
      </c>
      <c r="I254" s="40">
        <v>139</v>
      </c>
      <c r="J254" s="40">
        <v>35</v>
      </c>
      <c r="K254" s="41">
        <v>74</v>
      </c>
      <c r="M254" s="29" t="s">
        <v>116</v>
      </c>
      <c r="N254" s="34" t="s">
        <v>90</v>
      </c>
      <c r="O254" s="66">
        <f t="shared" si="211"/>
        <v>2.67</v>
      </c>
      <c r="P254" s="66">
        <f t="shared" si="212"/>
        <v>1.81</v>
      </c>
      <c r="Q254" s="66">
        <f t="shared" si="213"/>
        <v>1.3660000000000001</v>
      </c>
      <c r="R254" s="66">
        <f t="shared" si="214"/>
        <v>4.4779999999999998</v>
      </c>
      <c r="S254" s="66">
        <f t="shared" si="215"/>
        <v>3.1749999999999998</v>
      </c>
      <c r="T254" s="66">
        <f t="shared" si="216"/>
        <v>5.9829999999999997</v>
      </c>
      <c r="U254" s="66">
        <f t="shared" si="217"/>
        <v>11.2</v>
      </c>
      <c r="V254" s="66">
        <f t="shared" si="218"/>
        <v>-10.256</v>
      </c>
      <c r="W254" s="67">
        <f t="shared" si="219"/>
        <v>5.7140000000000004</v>
      </c>
      <c r="Y254" s="29" t="s">
        <v>116</v>
      </c>
      <c r="Z254" s="34" t="s">
        <v>90</v>
      </c>
      <c r="AA254" s="66">
        <f t="shared" si="244"/>
        <v>100</v>
      </c>
      <c r="AB254" s="66">
        <f t="shared" si="220"/>
        <v>75.3</v>
      </c>
      <c r="AC254" s="66">
        <f t="shared" si="221"/>
        <v>64.3</v>
      </c>
      <c r="AD254" s="66">
        <f t="shared" si="222"/>
        <v>11</v>
      </c>
      <c r="AE254" s="66">
        <f t="shared" si="223"/>
        <v>5.0999999999999996</v>
      </c>
      <c r="AF254" s="66">
        <f t="shared" si="224"/>
        <v>19.5</v>
      </c>
      <c r="AG254" s="66">
        <f t="shared" si="225"/>
        <v>11</v>
      </c>
      <c r="AH254" s="66">
        <f t="shared" si="226"/>
        <v>2.8</v>
      </c>
      <c r="AI254" s="67">
        <f t="shared" si="227"/>
        <v>5.8</v>
      </c>
      <c r="AK254" s="29" t="s">
        <v>116</v>
      </c>
      <c r="AL254" s="34" t="s">
        <v>90</v>
      </c>
      <c r="AM254" s="66">
        <f t="shared" si="245"/>
        <v>0</v>
      </c>
      <c r="AN254" s="66">
        <f t="shared" si="246"/>
        <v>0</v>
      </c>
      <c r="AO254" s="66">
        <f t="shared" si="247"/>
        <v>0</v>
      </c>
      <c r="AP254" s="66">
        <f t="shared" si="248"/>
        <v>0</v>
      </c>
      <c r="AQ254" s="66">
        <f t="shared" si="249"/>
        <v>0</v>
      </c>
      <c r="AR254" s="66">
        <f t="shared" si="250"/>
        <v>0</v>
      </c>
      <c r="AS254" s="66">
        <f t="shared" si="251"/>
        <v>0</v>
      </c>
      <c r="AT254" s="66">
        <f t="shared" si="252"/>
        <v>0.2</v>
      </c>
      <c r="AU254" s="67">
        <f t="shared" si="253"/>
        <v>0</v>
      </c>
      <c r="AW254" s="29" t="s">
        <v>116</v>
      </c>
      <c r="AX254" s="34" t="s">
        <v>90</v>
      </c>
      <c r="AY254" s="66">
        <f t="shared" si="254"/>
        <v>2.67</v>
      </c>
      <c r="AZ254" s="66">
        <f t="shared" si="228"/>
        <v>1.375</v>
      </c>
      <c r="BA254" s="66">
        <f t="shared" si="229"/>
        <v>0.89</v>
      </c>
      <c r="BB254" s="66">
        <f t="shared" si="230"/>
        <v>0.48499999999999999</v>
      </c>
      <c r="BC254" s="66">
        <f t="shared" si="231"/>
        <v>0.16200000000000001</v>
      </c>
      <c r="BD254" s="66">
        <f t="shared" si="232"/>
        <v>1.133</v>
      </c>
      <c r="BE254" s="66">
        <f t="shared" si="233"/>
        <v>1.133</v>
      </c>
      <c r="BF254" s="66">
        <f t="shared" si="234"/>
        <v>-0.32400000000000001</v>
      </c>
      <c r="BG254" s="67">
        <f t="shared" si="235"/>
        <v>0.32400000000000001</v>
      </c>
      <c r="BI254" s="29" t="s">
        <v>116</v>
      </c>
      <c r="BJ254" s="34" t="s">
        <v>90</v>
      </c>
      <c r="BK254" s="66">
        <f t="shared" si="255"/>
        <v>1E-3</v>
      </c>
      <c r="BL254" s="66">
        <f t="shared" si="256"/>
        <v>1E-3</v>
      </c>
      <c r="BM254" s="66">
        <f t="shared" si="257"/>
        <v>1E-3</v>
      </c>
      <c r="BN254" s="66">
        <f t="shared" si="258"/>
        <v>2E-3</v>
      </c>
      <c r="BO254" s="66">
        <f t="shared" si="259"/>
        <v>1E-3</v>
      </c>
      <c r="BP254" s="66">
        <f t="shared" si="260"/>
        <v>2E-3</v>
      </c>
      <c r="BQ254" s="66">
        <f t="shared" si="261"/>
        <v>4.0000000000000001E-3</v>
      </c>
      <c r="BR254" s="66">
        <f t="shared" si="262"/>
        <v>-2.7E-2</v>
      </c>
      <c r="BS254" s="67">
        <f t="shared" si="263"/>
        <v>1E-3</v>
      </c>
      <c r="BU254" s="29" t="s">
        <v>116</v>
      </c>
      <c r="BV254" s="34" t="s">
        <v>90</v>
      </c>
      <c r="BW254" s="48">
        <f t="shared" si="264"/>
        <v>1236</v>
      </c>
      <c r="BX254" s="48">
        <f t="shared" si="236"/>
        <v>939</v>
      </c>
      <c r="BY254" s="48">
        <f t="shared" si="237"/>
        <v>805</v>
      </c>
      <c r="BZ254" s="48">
        <f t="shared" si="238"/>
        <v>134</v>
      </c>
      <c r="CA254" s="48">
        <f t="shared" si="239"/>
        <v>63</v>
      </c>
      <c r="CB254" s="48">
        <f t="shared" si="240"/>
        <v>234</v>
      </c>
      <c r="CC254" s="48">
        <f t="shared" si="241"/>
        <v>125</v>
      </c>
      <c r="CD254" s="48">
        <f t="shared" si="242"/>
        <v>39</v>
      </c>
      <c r="CE254" s="49">
        <f t="shared" si="243"/>
        <v>70</v>
      </c>
    </row>
    <row r="255" spans="1:83" ht="16.5" customHeight="1">
      <c r="A255" s="29" t="s">
        <v>117</v>
      </c>
      <c r="B255" s="34" t="s">
        <v>91</v>
      </c>
      <c r="C255" s="40">
        <v>4101</v>
      </c>
      <c r="D255" s="40">
        <v>3163</v>
      </c>
      <c r="E255" s="40">
        <v>2711</v>
      </c>
      <c r="F255" s="40">
        <v>452</v>
      </c>
      <c r="G255" s="40">
        <v>203</v>
      </c>
      <c r="H255" s="40">
        <v>735</v>
      </c>
      <c r="I255" s="40">
        <v>369</v>
      </c>
      <c r="J255" s="40">
        <v>25</v>
      </c>
      <c r="K255" s="41">
        <v>341</v>
      </c>
      <c r="M255" s="29" t="s">
        <v>117</v>
      </c>
      <c r="N255" s="34" t="s">
        <v>91</v>
      </c>
      <c r="O255" s="66">
        <f t="shared" si="211"/>
        <v>-1.133</v>
      </c>
      <c r="P255" s="66">
        <f t="shared" si="212"/>
        <v>-2.5870000000000002</v>
      </c>
      <c r="Q255" s="66">
        <f t="shared" si="213"/>
        <v>-2.7269999999999999</v>
      </c>
      <c r="R255" s="66">
        <f t="shared" si="214"/>
        <v>-1.7390000000000001</v>
      </c>
      <c r="S255" s="66">
        <f t="shared" si="215"/>
        <v>3.0459999999999998</v>
      </c>
      <c r="T255" s="66">
        <f t="shared" si="216"/>
        <v>4.4029999999999996</v>
      </c>
      <c r="U255" s="66">
        <f t="shared" si="217"/>
        <v>2.5</v>
      </c>
      <c r="V255" s="66">
        <f t="shared" si="218"/>
        <v>-35.896999999999998</v>
      </c>
      <c r="W255" s="67">
        <f t="shared" si="219"/>
        <v>11.803000000000001</v>
      </c>
      <c r="Y255" s="29" t="s">
        <v>117</v>
      </c>
      <c r="Z255" s="34" t="s">
        <v>91</v>
      </c>
      <c r="AA255" s="66">
        <f t="shared" si="244"/>
        <v>100</v>
      </c>
      <c r="AB255" s="66">
        <f t="shared" si="220"/>
        <v>77.099999999999994</v>
      </c>
      <c r="AC255" s="66">
        <f t="shared" si="221"/>
        <v>66.099999999999994</v>
      </c>
      <c r="AD255" s="66">
        <f t="shared" si="222"/>
        <v>11</v>
      </c>
      <c r="AE255" s="66">
        <f t="shared" si="223"/>
        <v>5</v>
      </c>
      <c r="AF255" s="66">
        <f t="shared" si="224"/>
        <v>17.899999999999999</v>
      </c>
      <c r="AG255" s="66">
        <f t="shared" si="225"/>
        <v>9</v>
      </c>
      <c r="AH255" s="66">
        <f t="shared" si="226"/>
        <v>0.6</v>
      </c>
      <c r="AI255" s="67">
        <f t="shared" si="227"/>
        <v>8.3000000000000007</v>
      </c>
      <c r="AK255" s="29" t="s">
        <v>117</v>
      </c>
      <c r="AL255" s="34" t="s">
        <v>91</v>
      </c>
      <c r="AM255" s="66">
        <f t="shared" si="245"/>
        <v>0.1</v>
      </c>
      <c r="AN255" s="66">
        <f t="shared" si="246"/>
        <v>0.1</v>
      </c>
      <c r="AO255" s="66">
        <f t="shared" si="247"/>
        <v>0.1</v>
      </c>
      <c r="AP255" s="66">
        <f t="shared" si="248"/>
        <v>0.1</v>
      </c>
      <c r="AQ255" s="66">
        <f t="shared" si="249"/>
        <v>0.1</v>
      </c>
      <c r="AR255" s="66">
        <f t="shared" si="250"/>
        <v>0.1</v>
      </c>
      <c r="AS255" s="66">
        <f t="shared" si="251"/>
        <v>0.1</v>
      </c>
      <c r="AT255" s="66">
        <f t="shared" si="252"/>
        <v>0.2</v>
      </c>
      <c r="AU255" s="67">
        <f t="shared" si="253"/>
        <v>0.1</v>
      </c>
      <c r="AW255" s="29" t="s">
        <v>117</v>
      </c>
      <c r="AX255" s="34" t="s">
        <v>91</v>
      </c>
      <c r="AY255" s="66">
        <f t="shared" si="254"/>
        <v>-1.133</v>
      </c>
      <c r="AZ255" s="66">
        <f t="shared" si="228"/>
        <v>-2.0249999999999999</v>
      </c>
      <c r="BA255" s="66">
        <f t="shared" si="229"/>
        <v>-1.8320000000000001</v>
      </c>
      <c r="BB255" s="66">
        <f t="shared" si="230"/>
        <v>-0.193</v>
      </c>
      <c r="BC255" s="66">
        <f t="shared" si="231"/>
        <v>0.14499999999999999</v>
      </c>
      <c r="BD255" s="66">
        <f t="shared" si="232"/>
        <v>0.747</v>
      </c>
      <c r="BE255" s="66">
        <f t="shared" si="233"/>
        <v>0.217</v>
      </c>
      <c r="BF255" s="66">
        <f t="shared" si="234"/>
        <v>-0.33800000000000002</v>
      </c>
      <c r="BG255" s="67">
        <f t="shared" si="235"/>
        <v>0.86799999999999999</v>
      </c>
      <c r="BI255" s="29" t="s">
        <v>117</v>
      </c>
      <c r="BJ255" s="34" t="s">
        <v>91</v>
      </c>
      <c r="BK255" s="66">
        <f t="shared" si="255"/>
        <v>-2E-3</v>
      </c>
      <c r="BL255" s="66">
        <f t="shared" si="256"/>
        <v>-4.0000000000000001E-3</v>
      </c>
      <c r="BM255" s="66">
        <f t="shared" si="257"/>
        <v>-4.0000000000000001E-3</v>
      </c>
      <c r="BN255" s="66">
        <f t="shared" si="258"/>
        <v>-3.0000000000000001E-3</v>
      </c>
      <c r="BO255" s="66">
        <f t="shared" si="259"/>
        <v>3.0000000000000001E-3</v>
      </c>
      <c r="BP255" s="66">
        <f t="shared" si="260"/>
        <v>5.0000000000000001E-3</v>
      </c>
      <c r="BQ255" s="66">
        <f t="shared" si="261"/>
        <v>2E-3</v>
      </c>
      <c r="BR255" s="66">
        <f t="shared" si="262"/>
        <v>-9.5000000000000001E-2</v>
      </c>
      <c r="BS255" s="67">
        <f t="shared" si="263"/>
        <v>1.2999999999999999E-2</v>
      </c>
      <c r="BU255" s="29" t="s">
        <v>117</v>
      </c>
      <c r="BV255" s="34" t="s">
        <v>91</v>
      </c>
      <c r="BW255" s="48">
        <f t="shared" si="264"/>
        <v>4148</v>
      </c>
      <c r="BX255" s="48">
        <f t="shared" si="236"/>
        <v>3247</v>
      </c>
      <c r="BY255" s="48">
        <f t="shared" si="237"/>
        <v>2787</v>
      </c>
      <c r="BZ255" s="48">
        <f t="shared" si="238"/>
        <v>460</v>
      </c>
      <c r="CA255" s="48">
        <f t="shared" si="239"/>
        <v>197</v>
      </c>
      <c r="CB255" s="48">
        <f t="shared" si="240"/>
        <v>704</v>
      </c>
      <c r="CC255" s="48">
        <f t="shared" si="241"/>
        <v>360</v>
      </c>
      <c r="CD255" s="48">
        <f t="shared" si="242"/>
        <v>39</v>
      </c>
      <c r="CE255" s="49">
        <f t="shared" si="243"/>
        <v>305</v>
      </c>
    </row>
    <row r="256" spans="1:83" ht="16.5" customHeight="1">
      <c r="A256" s="29" t="s">
        <v>118</v>
      </c>
      <c r="B256" s="34" t="s">
        <v>92</v>
      </c>
      <c r="C256" s="40">
        <v>2607</v>
      </c>
      <c r="D256" s="40">
        <v>2022</v>
      </c>
      <c r="E256" s="40">
        <v>1734</v>
      </c>
      <c r="F256" s="40">
        <v>288</v>
      </c>
      <c r="G256" s="40">
        <v>139</v>
      </c>
      <c r="H256" s="40">
        <v>446</v>
      </c>
      <c r="I256" s="40">
        <v>271</v>
      </c>
      <c r="J256" s="40">
        <v>2</v>
      </c>
      <c r="K256" s="41">
        <v>173</v>
      </c>
      <c r="M256" s="29" t="s">
        <v>118</v>
      </c>
      <c r="N256" s="34" t="s">
        <v>92</v>
      </c>
      <c r="O256" s="66">
        <f t="shared" si="211"/>
        <v>-5.782</v>
      </c>
      <c r="P256" s="66">
        <f t="shared" si="212"/>
        <v>-7.2050000000000001</v>
      </c>
      <c r="Q256" s="66">
        <f t="shared" si="213"/>
        <v>-7.52</v>
      </c>
      <c r="R256" s="66">
        <f t="shared" si="214"/>
        <v>-5.2629999999999999</v>
      </c>
      <c r="S256" s="66">
        <f t="shared" si="215"/>
        <v>-2.113</v>
      </c>
      <c r="T256" s="66">
        <f t="shared" si="216"/>
        <v>0</v>
      </c>
      <c r="U256" s="66">
        <f t="shared" si="217"/>
        <v>-3.214</v>
      </c>
      <c r="V256" s="66">
        <f t="shared" si="218"/>
        <v>125</v>
      </c>
      <c r="W256" s="67">
        <f t="shared" si="219"/>
        <v>-0.57499999999999996</v>
      </c>
      <c r="Y256" s="29" t="s">
        <v>118</v>
      </c>
      <c r="Z256" s="34" t="s">
        <v>92</v>
      </c>
      <c r="AA256" s="66">
        <f t="shared" si="244"/>
        <v>100</v>
      </c>
      <c r="AB256" s="66">
        <f t="shared" si="220"/>
        <v>77.599999999999994</v>
      </c>
      <c r="AC256" s="66">
        <f t="shared" si="221"/>
        <v>66.5</v>
      </c>
      <c r="AD256" s="66">
        <f t="shared" si="222"/>
        <v>11</v>
      </c>
      <c r="AE256" s="66">
        <f t="shared" si="223"/>
        <v>5.3</v>
      </c>
      <c r="AF256" s="66">
        <f t="shared" si="224"/>
        <v>17.100000000000001</v>
      </c>
      <c r="AG256" s="66">
        <f t="shared" si="225"/>
        <v>10.4</v>
      </c>
      <c r="AH256" s="66">
        <f t="shared" si="226"/>
        <v>0.1</v>
      </c>
      <c r="AI256" s="67">
        <f t="shared" si="227"/>
        <v>6.6</v>
      </c>
      <c r="AK256" s="29" t="s">
        <v>118</v>
      </c>
      <c r="AL256" s="34" t="s">
        <v>92</v>
      </c>
      <c r="AM256" s="66">
        <f t="shared" si="245"/>
        <v>0.1</v>
      </c>
      <c r="AN256" s="66">
        <f t="shared" si="246"/>
        <v>0.1</v>
      </c>
      <c r="AO256" s="66">
        <f t="shared" si="247"/>
        <v>0.1</v>
      </c>
      <c r="AP256" s="66">
        <f t="shared" si="248"/>
        <v>0.1</v>
      </c>
      <c r="AQ256" s="66">
        <f t="shared" si="249"/>
        <v>0.1</v>
      </c>
      <c r="AR256" s="66">
        <f t="shared" si="250"/>
        <v>0.1</v>
      </c>
      <c r="AS256" s="66">
        <f t="shared" si="251"/>
        <v>0.1</v>
      </c>
      <c r="AT256" s="66">
        <f t="shared" si="252"/>
        <v>0</v>
      </c>
      <c r="AU256" s="67">
        <f t="shared" si="253"/>
        <v>0.1</v>
      </c>
      <c r="AW256" s="29" t="s">
        <v>118</v>
      </c>
      <c r="AX256" s="34" t="s">
        <v>92</v>
      </c>
      <c r="AY256" s="66">
        <f t="shared" si="254"/>
        <v>-5.782</v>
      </c>
      <c r="AZ256" s="66">
        <f t="shared" si="228"/>
        <v>-5.6740000000000004</v>
      </c>
      <c r="BA256" s="66">
        <f t="shared" si="229"/>
        <v>-5.0960000000000001</v>
      </c>
      <c r="BB256" s="66">
        <f t="shared" si="230"/>
        <v>-0.57799999999999996</v>
      </c>
      <c r="BC256" s="66">
        <f t="shared" si="231"/>
        <v>-0.108</v>
      </c>
      <c r="BD256" s="66">
        <f t="shared" si="232"/>
        <v>0</v>
      </c>
      <c r="BE256" s="66">
        <f t="shared" si="233"/>
        <v>-0.32500000000000001</v>
      </c>
      <c r="BF256" s="66">
        <f t="shared" si="234"/>
        <v>0.36099999999999999</v>
      </c>
      <c r="BG256" s="67">
        <f t="shared" si="235"/>
        <v>-3.5999999999999997E-2</v>
      </c>
      <c r="BI256" s="29" t="s">
        <v>118</v>
      </c>
      <c r="BJ256" s="34" t="s">
        <v>92</v>
      </c>
      <c r="BK256" s="66">
        <f t="shared" si="255"/>
        <v>-5.0000000000000001E-3</v>
      </c>
      <c r="BL256" s="66">
        <f t="shared" si="256"/>
        <v>-8.0000000000000002E-3</v>
      </c>
      <c r="BM256" s="66">
        <f t="shared" si="257"/>
        <v>-8.0000000000000002E-3</v>
      </c>
      <c r="BN256" s="66">
        <f t="shared" si="258"/>
        <v>-5.0000000000000001E-3</v>
      </c>
      <c r="BO256" s="66">
        <f t="shared" si="259"/>
        <v>-1E-3</v>
      </c>
      <c r="BP256" s="66">
        <f t="shared" si="260"/>
        <v>0</v>
      </c>
      <c r="BQ256" s="66">
        <f t="shared" si="261"/>
        <v>-2E-3</v>
      </c>
      <c r="BR256" s="66">
        <f t="shared" si="262"/>
        <v>6.8000000000000005E-2</v>
      </c>
      <c r="BS256" s="67">
        <f t="shared" si="263"/>
        <v>0</v>
      </c>
      <c r="BU256" s="29" t="s">
        <v>118</v>
      </c>
      <c r="BV256" s="34" t="s">
        <v>92</v>
      </c>
      <c r="BW256" s="48">
        <f t="shared" si="264"/>
        <v>2767</v>
      </c>
      <c r="BX256" s="48">
        <f t="shared" si="236"/>
        <v>2179</v>
      </c>
      <c r="BY256" s="48">
        <f t="shared" si="237"/>
        <v>1875</v>
      </c>
      <c r="BZ256" s="48">
        <f t="shared" si="238"/>
        <v>304</v>
      </c>
      <c r="CA256" s="48">
        <f t="shared" si="239"/>
        <v>142</v>
      </c>
      <c r="CB256" s="48">
        <f t="shared" si="240"/>
        <v>446</v>
      </c>
      <c r="CC256" s="48">
        <f t="shared" si="241"/>
        <v>280</v>
      </c>
      <c r="CD256" s="48">
        <f t="shared" si="242"/>
        <v>-8</v>
      </c>
      <c r="CE256" s="49">
        <f t="shared" si="243"/>
        <v>174</v>
      </c>
    </row>
    <row r="257" spans="1:83" ht="16.5" customHeight="1">
      <c r="A257" s="29" t="s">
        <v>119</v>
      </c>
      <c r="B257" s="34" t="s">
        <v>93</v>
      </c>
      <c r="C257" s="40">
        <v>2510</v>
      </c>
      <c r="D257" s="40">
        <v>1894</v>
      </c>
      <c r="E257" s="40">
        <v>1613</v>
      </c>
      <c r="F257" s="40">
        <v>281</v>
      </c>
      <c r="G257" s="40">
        <v>135</v>
      </c>
      <c r="H257" s="40">
        <v>481</v>
      </c>
      <c r="I257" s="40">
        <v>199</v>
      </c>
      <c r="J257" s="40">
        <v>59</v>
      </c>
      <c r="K257" s="41">
        <v>223</v>
      </c>
      <c r="M257" s="29" t="s">
        <v>119</v>
      </c>
      <c r="N257" s="34" t="s">
        <v>93</v>
      </c>
      <c r="O257" s="66">
        <f t="shared" si="211"/>
        <v>12.808999999999999</v>
      </c>
      <c r="P257" s="66">
        <f t="shared" si="212"/>
        <v>-0.78600000000000003</v>
      </c>
      <c r="Q257" s="66">
        <f t="shared" si="213"/>
        <v>-0.98199999999999998</v>
      </c>
      <c r="R257" s="66">
        <f t="shared" si="214"/>
        <v>0.35699999999999998</v>
      </c>
      <c r="S257" s="66">
        <f t="shared" si="215"/>
        <v>2.2730000000000001</v>
      </c>
      <c r="T257" s="66">
        <f t="shared" si="216"/>
        <v>161.41300000000001</v>
      </c>
      <c r="U257" s="66">
        <f t="shared" si="217"/>
        <v>20.606000000000002</v>
      </c>
      <c r="V257" s="66">
        <f t="shared" si="218"/>
        <v>133.14599999999999</v>
      </c>
      <c r="W257" s="67">
        <f t="shared" si="219"/>
        <v>13.198</v>
      </c>
      <c r="Y257" s="29" t="s">
        <v>119</v>
      </c>
      <c r="Z257" s="34" t="s">
        <v>93</v>
      </c>
      <c r="AA257" s="66">
        <f t="shared" si="244"/>
        <v>100</v>
      </c>
      <c r="AB257" s="66">
        <f t="shared" si="220"/>
        <v>75.5</v>
      </c>
      <c r="AC257" s="66">
        <f t="shared" si="221"/>
        <v>64.3</v>
      </c>
      <c r="AD257" s="66">
        <f t="shared" si="222"/>
        <v>11.2</v>
      </c>
      <c r="AE257" s="66">
        <f t="shared" si="223"/>
        <v>5.4</v>
      </c>
      <c r="AF257" s="66">
        <f t="shared" si="224"/>
        <v>19.2</v>
      </c>
      <c r="AG257" s="66">
        <f t="shared" si="225"/>
        <v>7.9</v>
      </c>
      <c r="AH257" s="66">
        <f t="shared" si="226"/>
        <v>2.4</v>
      </c>
      <c r="AI257" s="67">
        <f t="shared" si="227"/>
        <v>8.9</v>
      </c>
      <c r="AK257" s="29" t="s">
        <v>119</v>
      </c>
      <c r="AL257" s="34" t="s">
        <v>93</v>
      </c>
      <c r="AM257" s="66">
        <f t="shared" si="245"/>
        <v>0.1</v>
      </c>
      <c r="AN257" s="66">
        <f t="shared" si="246"/>
        <v>0.1</v>
      </c>
      <c r="AO257" s="66">
        <f t="shared" si="247"/>
        <v>0.1</v>
      </c>
      <c r="AP257" s="66">
        <f t="shared" si="248"/>
        <v>0.1</v>
      </c>
      <c r="AQ257" s="66">
        <f t="shared" si="249"/>
        <v>0.1</v>
      </c>
      <c r="AR257" s="66">
        <f t="shared" si="250"/>
        <v>0.1</v>
      </c>
      <c r="AS257" s="66">
        <f t="shared" si="251"/>
        <v>0</v>
      </c>
      <c r="AT257" s="66">
        <f t="shared" si="252"/>
        <v>0.4</v>
      </c>
      <c r="AU257" s="67">
        <f t="shared" si="253"/>
        <v>0.1</v>
      </c>
      <c r="AW257" s="29" t="s">
        <v>119</v>
      </c>
      <c r="AX257" s="34" t="s">
        <v>93</v>
      </c>
      <c r="AY257" s="66">
        <f t="shared" si="254"/>
        <v>12.808999999999999</v>
      </c>
      <c r="AZ257" s="66">
        <f t="shared" si="228"/>
        <v>-0.67400000000000004</v>
      </c>
      <c r="BA257" s="66">
        <f t="shared" si="229"/>
        <v>-0.71899999999999997</v>
      </c>
      <c r="BB257" s="66">
        <f t="shared" si="230"/>
        <v>4.4999999999999998E-2</v>
      </c>
      <c r="BC257" s="66">
        <f t="shared" si="231"/>
        <v>0.13500000000000001</v>
      </c>
      <c r="BD257" s="66">
        <f t="shared" si="232"/>
        <v>13.348000000000001</v>
      </c>
      <c r="BE257" s="66">
        <f t="shared" si="233"/>
        <v>1.528</v>
      </c>
      <c r="BF257" s="66">
        <f t="shared" si="234"/>
        <v>10.651999999999999</v>
      </c>
      <c r="BG257" s="67">
        <f t="shared" si="235"/>
        <v>1.169</v>
      </c>
      <c r="BI257" s="29" t="s">
        <v>119</v>
      </c>
      <c r="BJ257" s="34" t="s">
        <v>93</v>
      </c>
      <c r="BK257" s="66">
        <f t="shared" si="255"/>
        <v>0.01</v>
      </c>
      <c r="BL257" s="66">
        <f t="shared" si="256"/>
        <v>-1E-3</v>
      </c>
      <c r="BM257" s="66">
        <f t="shared" si="257"/>
        <v>-1E-3</v>
      </c>
      <c r="BN257" s="66">
        <f t="shared" si="258"/>
        <v>0</v>
      </c>
      <c r="BO257" s="66">
        <f t="shared" si="259"/>
        <v>1E-3</v>
      </c>
      <c r="BP257" s="66">
        <f t="shared" si="260"/>
        <v>4.4999999999999998E-2</v>
      </c>
      <c r="BQ257" s="66">
        <f t="shared" si="261"/>
        <v>8.9999999999999993E-3</v>
      </c>
      <c r="BR257" s="66">
        <f t="shared" si="262"/>
        <v>1.607</v>
      </c>
      <c r="BS257" s="67">
        <f t="shared" si="263"/>
        <v>8.9999999999999993E-3</v>
      </c>
      <c r="BU257" s="29" t="s">
        <v>119</v>
      </c>
      <c r="BV257" s="34" t="s">
        <v>93</v>
      </c>
      <c r="BW257" s="48">
        <f t="shared" si="264"/>
        <v>2225</v>
      </c>
      <c r="BX257" s="48">
        <f t="shared" si="236"/>
        <v>1909</v>
      </c>
      <c r="BY257" s="48">
        <f t="shared" si="237"/>
        <v>1629</v>
      </c>
      <c r="BZ257" s="48">
        <f t="shared" si="238"/>
        <v>280</v>
      </c>
      <c r="CA257" s="48">
        <f t="shared" si="239"/>
        <v>132</v>
      </c>
      <c r="CB257" s="48">
        <f t="shared" si="240"/>
        <v>184</v>
      </c>
      <c r="CC257" s="48">
        <f t="shared" si="241"/>
        <v>165</v>
      </c>
      <c r="CD257" s="48">
        <f t="shared" si="242"/>
        <v>-178</v>
      </c>
      <c r="CE257" s="49">
        <f t="shared" si="243"/>
        <v>197</v>
      </c>
    </row>
    <row r="258" spans="1:83" ht="16.5" customHeight="1">
      <c r="A258" s="29" t="s">
        <v>120</v>
      </c>
      <c r="B258" s="34" t="s">
        <v>94</v>
      </c>
      <c r="C258" s="40">
        <v>3444</v>
      </c>
      <c r="D258" s="40">
        <v>2390</v>
      </c>
      <c r="E258" s="40">
        <v>2040</v>
      </c>
      <c r="F258" s="40">
        <v>350</v>
      </c>
      <c r="G258" s="40">
        <v>153</v>
      </c>
      <c r="H258" s="40">
        <v>901</v>
      </c>
      <c r="I258" s="40">
        <v>499</v>
      </c>
      <c r="J258" s="40">
        <v>23</v>
      </c>
      <c r="K258" s="41">
        <v>379</v>
      </c>
      <c r="M258" s="29" t="s">
        <v>120</v>
      </c>
      <c r="N258" s="34" t="s">
        <v>94</v>
      </c>
      <c r="O258" s="66">
        <f t="shared" si="211"/>
        <v>0.46700000000000003</v>
      </c>
      <c r="P258" s="66">
        <f t="shared" si="212"/>
        <v>-0.375</v>
      </c>
      <c r="Q258" s="66">
        <f t="shared" si="213"/>
        <v>-0.48799999999999999</v>
      </c>
      <c r="R258" s="66">
        <f t="shared" si="214"/>
        <v>0.28699999999999998</v>
      </c>
      <c r="S258" s="66">
        <f t="shared" si="215"/>
        <v>0</v>
      </c>
      <c r="T258" s="66">
        <f t="shared" si="216"/>
        <v>2.8540000000000001</v>
      </c>
      <c r="U258" s="66">
        <f t="shared" si="217"/>
        <v>15.776999999999999</v>
      </c>
      <c r="V258" s="66">
        <f t="shared" si="218"/>
        <v>-66.176000000000002</v>
      </c>
      <c r="W258" s="67">
        <f t="shared" si="219"/>
        <v>0.53100000000000003</v>
      </c>
      <c r="Y258" s="29" t="s">
        <v>120</v>
      </c>
      <c r="Z258" s="34" t="s">
        <v>94</v>
      </c>
      <c r="AA258" s="66">
        <f t="shared" si="244"/>
        <v>100</v>
      </c>
      <c r="AB258" s="66">
        <f t="shared" si="220"/>
        <v>69.400000000000006</v>
      </c>
      <c r="AC258" s="66">
        <f t="shared" si="221"/>
        <v>59.2</v>
      </c>
      <c r="AD258" s="66">
        <f t="shared" si="222"/>
        <v>10.199999999999999</v>
      </c>
      <c r="AE258" s="66">
        <f t="shared" si="223"/>
        <v>4.4000000000000004</v>
      </c>
      <c r="AF258" s="66">
        <f t="shared" si="224"/>
        <v>26.2</v>
      </c>
      <c r="AG258" s="66">
        <f t="shared" si="225"/>
        <v>14.5</v>
      </c>
      <c r="AH258" s="66">
        <f t="shared" si="226"/>
        <v>0.7</v>
      </c>
      <c r="AI258" s="67">
        <f t="shared" si="227"/>
        <v>11</v>
      </c>
      <c r="AK258" s="29" t="s">
        <v>120</v>
      </c>
      <c r="AL258" s="34" t="s">
        <v>94</v>
      </c>
      <c r="AM258" s="66">
        <f t="shared" si="245"/>
        <v>0.1</v>
      </c>
      <c r="AN258" s="66">
        <f t="shared" si="246"/>
        <v>0.1</v>
      </c>
      <c r="AO258" s="66">
        <f t="shared" si="247"/>
        <v>0.1</v>
      </c>
      <c r="AP258" s="66">
        <f t="shared" si="248"/>
        <v>0.1</v>
      </c>
      <c r="AQ258" s="66">
        <f t="shared" si="249"/>
        <v>0.1</v>
      </c>
      <c r="AR258" s="66">
        <f t="shared" si="250"/>
        <v>0.1</v>
      </c>
      <c r="AS258" s="66">
        <f t="shared" si="251"/>
        <v>0.1</v>
      </c>
      <c r="AT258" s="66">
        <f t="shared" si="252"/>
        <v>0.1</v>
      </c>
      <c r="AU258" s="67">
        <f t="shared" si="253"/>
        <v>0.1</v>
      </c>
      <c r="AW258" s="29" t="s">
        <v>120</v>
      </c>
      <c r="AX258" s="34" t="s">
        <v>94</v>
      </c>
      <c r="AY258" s="66">
        <f t="shared" si="254"/>
        <v>0.46700000000000003</v>
      </c>
      <c r="AZ258" s="66">
        <f t="shared" si="228"/>
        <v>-0.26300000000000001</v>
      </c>
      <c r="BA258" s="66">
        <f t="shared" si="229"/>
        <v>-0.29199999999999998</v>
      </c>
      <c r="BB258" s="66">
        <f t="shared" si="230"/>
        <v>2.9000000000000001E-2</v>
      </c>
      <c r="BC258" s="66">
        <f t="shared" si="231"/>
        <v>0</v>
      </c>
      <c r="BD258" s="66">
        <f t="shared" si="232"/>
        <v>0.72899999999999998</v>
      </c>
      <c r="BE258" s="66">
        <f t="shared" si="233"/>
        <v>1.984</v>
      </c>
      <c r="BF258" s="66">
        <f t="shared" si="234"/>
        <v>-1.3129999999999999</v>
      </c>
      <c r="BG258" s="67">
        <f t="shared" si="235"/>
        <v>5.8000000000000003E-2</v>
      </c>
      <c r="BI258" s="29" t="s">
        <v>120</v>
      </c>
      <c r="BJ258" s="34" t="s">
        <v>94</v>
      </c>
      <c r="BK258" s="66">
        <f t="shared" si="255"/>
        <v>1E-3</v>
      </c>
      <c r="BL258" s="66">
        <f t="shared" si="256"/>
        <v>0</v>
      </c>
      <c r="BM258" s="66">
        <f t="shared" si="257"/>
        <v>-1E-3</v>
      </c>
      <c r="BN258" s="66">
        <f t="shared" si="258"/>
        <v>0</v>
      </c>
      <c r="BO258" s="66">
        <f t="shared" si="259"/>
        <v>0</v>
      </c>
      <c r="BP258" s="66">
        <f t="shared" si="260"/>
        <v>4.0000000000000001E-3</v>
      </c>
      <c r="BQ258" s="66">
        <f t="shared" si="261"/>
        <v>1.9E-2</v>
      </c>
      <c r="BR258" s="66">
        <f t="shared" si="262"/>
        <v>-0.30499999999999999</v>
      </c>
      <c r="BS258" s="67">
        <f t="shared" si="263"/>
        <v>1E-3</v>
      </c>
      <c r="BU258" s="29" t="s">
        <v>120</v>
      </c>
      <c r="BV258" s="34" t="s">
        <v>94</v>
      </c>
      <c r="BW258" s="48">
        <f t="shared" si="264"/>
        <v>3428</v>
      </c>
      <c r="BX258" s="48">
        <f t="shared" si="236"/>
        <v>2399</v>
      </c>
      <c r="BY258" s="48">
        <f t="shared" si="237"/>
        <v>2050</v>
      </c>
      <c r="BZ258" s="48">
        <f t="shared" si="238"/>
        <v>349</v>
      </c>
      <c r="CA258" s="48">
        <f t="shared" si="239"/>
        <v>153</v>
      </c>
      <c r="CB258" s="48">
        <f t="shared" si="240"/>
        <v>876</v>
      </c>
      <c r="CC258" s="48">
        <f t="shared" si="241"/>
        <v>431</v>
      </c>
      <c r="CD258" s="48">
        <f t="shared" si="242"/>
        <v>68</v>
      </c>
      <c r="CE258" s="49">
        <f t="shared" si="243"/>
        <v>377</v>
      </c>
    </row>
    <row r="259" spans="1:83" ht="16.5" customHeight="1">
      <c r="A259" s="29" t="s">
        <v>121</v>
      </c>
      <c r="B259" s="34" t="s">
        <v>95</v>
      </c>
      <c r="C259" s="40">
        <v>16000</v>
      </c>
      <c r="D259" s="40">
        <v>11333</v>
      </c>
      <c r="E259" s="40">
        <v>9651</v>
      </c>
      <c r="F259" s="40">
        <v>1682</v>
      </c>
      <c r="G259" s="40">
        <v>726</v>
      </c>
      <c r="H259" s="40">
        <v>3941</v>
      </c>
      <c r="I259" s="40">
        <v>1592</v>
      </c>
      <c r="J259" s="40">
        <v>8</v>
      </c>
      <c r="K259" s="41">
        <v>2341</v>
      </c>
      <c r="M259" s="29" t="s">
        <v>121</v>
      </c>
      <c r="N259" s="34" t="s">
        <v>95</v>
      </c>
      <c r="O259" s="66">
        <f t="shared" si="211"/>
        <v>2.0150000000000001</v>
      </c>
      <c r="P259" s="66">
        <f t="shared" si="212"/>
        <v>-2.5999999999999999E-2</v>
      </c>
      <c r="Q259" s="66">
        <f t="shared" si="213"/>
        <v>-0.19600000000000001</v>
      </c>
      <c r="R259" s="66">
        <f t="shared" si="214"/>
        <v>0.96</v>
      </c>
      <c r="S259" s="66">
        <f t="shared" si="215"/>
        <v>2.6869999999999998</v>
      </c>
      <c r="T259" s="66">
        <f t="shared" si="216"/>
        <v>8.2390000000000008</v>
      </c>
      <c r="U259" s="66">
        <f t="shared" si="217"/>
        <v>14.286</v>
      </c>
      <c r="V259" s="66">
        <f t="shared" si="218"/>
        <v>-86.441000000000003</v>
      </c>
      <c r="W259" s="67">
        <f t="shared" si="219"/>
        <v>6.944</v>
      </c>
      <c r="Y259" s="29" t="s">
        <v>121</v>
      </c>
      <c r="Z259" s="34" t="s">
        <v>95</v>
      </c>
      <c r="AA259" s="66">
        <f t="shared" si="244"/>
        <v>100</v>
      </c>
      <c r="AB259" s="66">
        <f t="shared" si="220"/>
        <v>70.8</v>
      </c>
      <c r="AC259" s="66">
        <f t="shared" si="221"/>
        <v>60.3</v>
      </c>
      <c r="AD259" s="66">
        <f t="shared" si="222"/>
        <v>10.5</v>
      </c>
      <c r="AE259" s="66">
        <f t="shared" si="223"/>
        <v>4.5</v>
      </c>
      <c r="AF259" s="66">
        <f t="shared" si="224"/>
        <v>24.6</v>
      </c>
      <c r="AG259" s="66">
        <f t="shared" si="225"/>
        <v>10</v>
      </c>
      <c r="AH259" s="66">
        <f t="shared" si="226"/>
        <v>0.1</v>
      </c>
      <c r="AI259" s="67">
        <f t="shared" si="227"/>
        <v>14.6</v>
      </c>
      <c r="AK259" s="29" t="s">
        <v>121</v>
      </c>
      <c r="AL259" s="34" t="s">
        <v>95</v>
      </c>
      <c r="AM259" s="66">
        <f t="shared" si="245"/>
        <v>0.5</v>
      </c>
      <c r="AN259" s="66">
        <f t="shared" si="246"/>
        <v>0.5</v>
      </c>
      <c r="AO259" s="66">
        <f t="shared" si="247"/>
        <v>0.5</v>
      </c>
      <c r="AP259" s="66">
        <f t="shared" si="248"/>
        <v>0.5</v>
      </c>
      <c r="AQ259" s="66">
        <f t="shared" si="249"/>
        <v>0.3</v>
      </c>
      <c r="AR259" s="66">
        <f t="shared" si="250"/>
        <v>0.5</v>
      </c>
      <c r="AS259" s="66">
        <f t="shared" si="251"/>
        <v>0.4</v>
      </c>
      <c r="AT259" s="66">
        <f t="shared" si="252"/>
        <v>0</v>
      </c>
      <c r="AU259" s="67">
        <f t="shared" si="253"/>
        <v>0.8</v>
      </c>
      <c r="AW259" s="29" t="s">
        <v>121</v>
      </c>
      <c r="AX259" s="34" t="s">
        <v>95</v>
      </c>
      <c r="AY259" s="66">
        <f t="shared" si="254"/>
        <v>2.0150000000000001</v>
      </c>
      <c r="AZ259" s="66">
        <f t="shared" si="228"/>
        <v>-1.9E-2</v>
      </c>
      <c r="BA259" s="66">
        <f t="shared" si="229"/>
        <v>-0.121</v>
      </c>
      <c r="BB259" s="66">
        <f t="shared" si="230"/>
        <v>0.10199999999999999</v>
      </c>
      <c r="BC259" s="66">
        <f t="shared" si="231"/>
        <v>0.121</v>
      </c>
      <c r="BD259" s="66">
        <f t="shared" si="232"/>
        <v>1.913</v>
      </c>
      <c r="BE259" s="66">
        <f t="shared" si="233"/>
        <v>1.2689999999999999</v>
      </c>
      <c r="BF259" s="66">
        <f t="shared" si="234"/>
        <v>-0.32500000000000001</v>
      </c>
      <c r="BG259" s="67">
        <f t="shared" si="235"/>
        <v>0.96899999999999997</v>
      </c>
      <c r="BI259" s="29" t="s">
        <v>121</v>
      </c>
      <c r="BJ259" s="34" t="s">
        <v>95</v>
      </c>
      <c r="BK259" s="66">
        <f t="shared" si="255"/>
        <v>1.0999999999999999E-2</v>
      </c>
      <c r="BL259" s="66">
        <f t="shared" si="256"/>
        <v>0</v>
      </c>
      <c r="BM259" s="66">
        <f t="shared" si="257"/>
        <v>-1E-3</v>
      </c>
      <c r="BN259" s="66">
        <f t="shared" si="258"/>
        <v>5.0000000000000001E-3</v>
      </c>
      <c r="BO259" s="66">
        <f t="shared" si="259"/>
        <v>8.0000000000000002E-3</v>
      </c>
      <c r="BP259" s="66">
        <f t="shared" si="260"/>
        <v>4.5999999999999999E-2</v>
      </c>
      <c r="BQ259" s="66">
        <f t="shared" si="261"/>
        <v>5.5E-2</v>
      </c>
      <c r="BR259" s="66">
        <f t="shared" si="262"/>
        <v>-0.34599999999999997</v>
      </c>
      <c r="BS259" s="67">
        <f t="shared" si="263"/>
        <v>5.3999999999999999E-2</v>
      </c>
      <c r="BU259" s="29" t="s">
        <v>121</v>
      </c>
      <c r="BV259" s="34" t="s">
        <v>95</v>
      </c>
      <c r="BW259" s="48">
        <f t="shared" si="264"/>
        <v>15684</v>
      </c>
      <c r="BX259" s="48">
        <f t="shared" si="236"/>
        <v>11336</v>
      </c>
      <c r="BY259" s="48">
        <f t="shared" si="237"/>
        <v>9670</v>
      </c>
      <c r="BZ259" s="48">
        <f t="shared" si="238"/>
        <v>1666</v>
      </c>
      <c r="CA259" s="48">
        <f t="shared" si="239"/>
        <v>707</v>
      </c>
      <c r="CB259" s="48">
        <f t="shared" si="240"/>
        <v>3641</v>
      </c>
      <c r="CC259" s="48">
        <f t="shared" si="241"/>
        <v>1393</v>
      </c>
      <c r="CD259" s="48">
        <f t="shared" si="242"/>
        <v>59</v>
      </c>
      <c r="CE259" s="49">
        <f t="shared" si="243"/>
        <v>2189</v>
      </c>
    </row>
    <row r="260" spans="1:83" ht="16.5" customHeight="1">
      <c r="A260" s="29" t="s">
        <v>122</v>
      </c>
      <c r="B260" s="34" t="s">
        <v>96</v>
      </c>
      <c r="C260" s="40">
        <v>56930</v>
      </c>
      <c r="D260" s="40">
        <v>43296</v>
      </c>
      <c r="E260" s="40">
        <v>37078</v>
      </c>
      <c r="F260" s="40">
        <v>6218</v>
      </c>
      <c r="G260" s="40">
        <v>2909</v>
      </c>
      <c r="H260" s="40">
        <v>10725</v>
      </c>
      <c r="I260" s="40">
        <v>4065</v>
      </c>
      <c r="J260" s="40">
        <v>194</v>
      </c>
      <c r="K260" s="41">
        <v>6466</v>
      </c>
      <c r="M260" s="29" t="s">
        <v>122</v>
      </c>
      <c r="N260" s="34" t="s">
        <v>96</v>
      </c>
      <c r="O260" s="66">
        <f t="shared" si="211"/>
        <v>6.1020000000000003</v>
      </c>
      <c r="P260" s="66">
        <f t="shared" si="212"/>
        <v>5.98</v>
      </c>
      <c r="Q260" s="66">
        <f t="shared" si="213"/>
        <v>5.8680000000000003</v>
      </c>
      <c r="R260" s="66">
        <f t="shared" si="214"/>
        <v>6.6550000000000002</v>
      </c>
      <c r="S260" s="66">
        <f t="shared" si="215"/>
        <v>7.383</v>
      </c>
      <c r="T260" s="66">
        <f t="shared" si="216"/>
        <v>6.2510000000000003</v>
      </c>
      <c r="U260" s="66">
        <f t="shared" si="217"/>
        <v>12.917</v>
      </c>
      <c r="V260" s="66">
        <f t="shared" si="218"/>
        <v>-38.216999999999999</v>
      </c>
      <c r="W260" s="67">
        <f t="shared" si="219"/>
        <v>4.6280000000000001</v>
      </c>
      <c r="Y260" s="29" t="s">
        <v>122</v>
      </c>
      <c r="Z260" s="34" t="s">
        <v>96</v>
      </c>
      <c r="AA260" s="66">
        <f t="shared" si="244"/>
        <v>100</v>
      </c>
      <c r="AB260" s="66">
        <f t="shared" si="220"/>
        <v>76.099999999999994</v>
      </c>
      <c r="AC260" s="66">
        <f t="shared" si="221"/>
        <v>65.099999999999994</v>
      </c>
      <c r="AD260" s="66">
        <f t="shared" si="222"/>
        <v>10.9</v>
      </c>
      <c r="AE260" s="66">
        <f t="shared" si="223"/>
        <v>5.0999999999999996</v>
      </c>
      <c r="AF260" s="66">
        <f t="shared" si="224"/>
        <v>18.8</v>
      </c>
      <c r="AG260" s="66">
        <f t="shared" si="225"/>
        <v>7.1</v>
      </c>
      <c r="AH260" s="66">
        <f t="shared" si="226"/>
        <v>0.3</v>
      </c>
      <c r="AI260" s="67">
        <f t="shared" si="227"/>
        <v>11.4</v>
      </c>
      <c r="AK260" s="29" t="s">
        <v>122</v>
      </c>
      <c r="AL260" s="34" t="s">
        <v>96</v>
      </c>
      <c r="AM260" s="66">
        <f t="shared" si="245"/>
        <v>1.8</v>
      </c>
      <c r="AN260" s="66">
        <f t="shared" si="246"/>
        <v>2</v>
      </c>
      <c r="AO260" s="66">
        <f t="shared" si="247"/>
        <v>2</v>
      </c>
      <c r="AP260" s="66">
        <f t="shared" si="248"/>
        <v>2</v>
      </c>
      <c r="AQ260" s="66">
        <f t="shared" si="249"/>
        <v>1.2</v>
      </c>
      <c r="AR260" s="66">
        <f t="shared" si="250"/>
        <v>1.5</v>
      </c>
      <c r="AS260" s="66">
        <f t="shared" si="251"/>
        <v>1</v>
      </c>
      <c r="AT260" s="66">
        <f t="shared" si="252"/>
        <v>1.2</v>
      </c>
      <c r="AU260" s="67">
        <f t="shared" si="253"/>
        <v>2.2000000000000002</v>
      </c>
      <c r="AW260" s="29" t="s">
        <v>122</v>
      </c>
      <c r="AX260" s="34" t="s">
        <v>96</v>
      </c>
      <c r="AY260" s="66">
        <f t="shared" si="254"/>
        <v>6.1020000000000003</v>
      </c>
      <c r="AZ260" s="66">
        <f t="shared" si="228"/>
        <v>4.5529999999999999</v>
      </c>
      <c r="BA260" s="66">
        <f t="shared" si="229"/>
        <v>3.83</v>
      </c>
      <c r="BB260" s="66">
        <f t="shared" si="230"/>
        <v>0.72299999999999998</v>
      </c>
      <c r="BC260" s="66">
        <f t="shared" si="231"/>
        <v>0.373</v>
      </c>
      <c r="BD260" s="66">
        <f t="shared" si="232"/>
        <v>1.1759999999999999</v>
      </c>
      <c r="BE260" s="66">
        <f t="shared" si="233"/>
        <v>0.86699999999999999</v>
      </c>
      <c r="BF260" s="66">
        <f t="shared" si="234"/>
        <v>-0.224</v>
      </c>
      <c r="BG260" s="67">
        <f t="shared" si="235"/>
        <v>0.53300000000000003</v>
      </c>
      <c r="BI260" s="29" t="s">
        <v>122</v>
      </c>
      <c r="BJ260" s="34" t="s">
        <v>96</v>
      </c>
      <c r="BK260" s="66">
        <f t="shared" si="255"/>
        <v>0.11</v>
      </c>
      <c r="BL260" s="66">
        <f t="shared" si="256"/>
        <v>0.11700000000000001</v>
      </c>
      <c r="BM260" s="66">
        <f t="shared" si="257"/>
        <v>0.114</v>
      </c>
      <c r="BN260" s="66">
        <f t="shared" si="258"/>
        <v>0.13200000000000001</v>
      </c>
      <c r="BO260" s="66">
        <f t="shared" si="259"/>
        <v>8.4000000000000005E-2</v>
      </c>
      <c r="BP260" s="66">
        <f t="shared" si="260"/>
        <v>9.6000000000000002E-2</v>
      </c>
      <c r="BQ260" s="66">
        <f t="shared" si="261"/>
        <v>0.129</v>
      </c>
      <c r="BR260" s="66">
        <f t="shared" si="262"/>
        <v>-0.81299999999999994</v>
      </c>
      <c r="BS260" s="67">
        <f t="shared" si="263"/>
        <v>0.10199999999999999</v>
      </c>
      <c r="BU260" s="29" t="s">
        <v>122</v>
      </c>
      <c r="BV260" s="34" t="s">
        <v>96</v>
      </c>
      <c r="BW260" s="48">
        <f t="shared" si="264"/>
        <v>53656</v>
      </c>
      <c r="BX260" s="48">
        <f t="shared" si="236"/>
        <v>40853</v>
      </c>
      <c r="BY260" s="48">
        <f t="shared" si="237"/>
        <v>35023</v>
      </c>
      <c r="BZ260" s="48">
        <f t="shared" si="238"/>
        <v>5830</v>
      </c>
      <c r="CA260" s="48">
        <f t="shared" si="239"/>
        <v>2709</v>
      </c>
      <c r="CB260" s="48">
        <f t="shared" si="240"/>
        <v>10094</v>
      </c>
      <c r="CC260" s="48">
        <f t="shared" si="241"/>
        <v>3600</v>
      </c>
      <c r="CD260" s="48">
        <f t="shared" si="242"/>
        <v>314</v>
      </c>
      <c r="CE260" s="49">
        <f t="shared" si="243"/>
        <v>6180</v>
      </c>
    </row>
    <row r="261" spans="1:83" ht="16.5" customHeight="1">
      <c r="A261" s="32" t="s">
        <v>123</v>
      </c>
      <c r="B261" s="35" t="s">
        <v>97</v>
      </c>
      <c r="C261" s="46">
        <v>2415</v>
      </c>
      <c r="D261" s="46">
        <v>1656</v>
      </c>
      <c r="E261" s="46">
        <v>1408</v>
      </c>
      <c r="F261" s="46">
        <v>248</v>
      </c>
      <c r="G261" s="46">
        <v>118</v>
      </c>
      <c r="H261" s="46">
        <v>641</v>
      </c>
      <c r="I261" s="46">
        <v>262</v>
      </c>
      <c r="J261" s="46">
        <v>5</v>
      </c>
      <c r="K261" s="47">
        <v>374</v>
      </c>
      <c r="M261" s="32" t="s">
        <v>123</v>
      </c>
      <c r="N261" s="35" t="s">
        <v>97</v>
      </c>
      <c r="O261" s="72">
        <f t="shared" si="211"/>
        <v>0.41599999999999998</v>
      </c>
      <c r="P261" s="72">
        <f t="shared" si="212"/>
        <v>0.85299999999999998</v>
      </c>
      <c r="Q261" s="72">
        <f t="shared" si="213"/>
        <v>0.71499999999999997</v>
      </c>
      <c r="R261" s="72">
        <f t="shared" si="214"/>
        <v>1.639</v>
      </c>
      <c r="S261" s="72">
        <f t="shared" si="215"/>
        <v>1.724</v>
      </c>
      <c r="T261" s="72">
        <f t="shared" si="216"/>
        <v>-0.92700000000000005</v>
      </c>
      <c r="U261" s="72">
        <f t="shared" si="217"/>
        <v>5.2210000000000001</v>
      </c>
      <c r="V261" s="72">
        <f t="shared" si="218"/>
        <v>-16.667000000000002</v>
      </c>
      <c r="W261" s="73">
        <f t="shared" si="219"/>
        <v>-4.5919999999999996</v>
      </c>
      <c r="Y261" s="32" t="s">
        <v>123</v>
      </c>
      <c r="Z261" s="35" t="s">
        <v>97</v>
      </c>
      <c r="AA261" s="72">
        <f t="shared" si="244"/>
        <v>100</v>
      </c>
      <c r="AB261" s="72">
        <f t="shared" si="220"/>
        <v>68.599999999999994</v>
      </c>
      <c r="AC261" s="72">
        <f t="shared" si="221"/>
        <v>58.3</v>
      </c>
      <c r="AD261" s="72">
        <f t="shared" si="222"/>
        <v>10.3</v>
      </c>
      <c r="AE261" s="72">
        <f t="shared" si="223"/>
        <v>4.9000000000000004</v>
      </c>
      <c r="AF261" s="72">
        <f t="shared" si="224"/>
        <v>26.5</v>
      </c>
      <c r="AG261" s="72">
        <f t="shared" si="225"/>
        <v>10.8</v>
      </c>
      <c r="AH261" s="72">
        <f t="shared" si="226"/>
        <v>0.2</v>
      </c>
      <c r="AI261" s="73">
        <f t="shared" si="227"/>
        <v>15.5</v>
      </c>
      <c r="AK261" s="32" t="s">
        <v>123</v>
      </c>
      <c r="AL261" s="35" t="s">
        <v>97</v>
      </c>
      <c r="AM261" s="72">
        <f t="shared" si="245"/>
        <v>0.1</v>
      </c>
      <c r="AN261" s="72">
        <f t="shared" si="246"/>
        <v>0.1</v>
      </c>
      <c r="AO261" s="72">
        <f t="shared" si="247"/>
        <v>0.1</v>
      </c>
      <c r="AP261" s="72">
        <f t="shared" si="248"/>
        <v>0.1</v>
      </c>
      <c r="AQ261" s="72">
        <f t="shared" si="249"/>
        <v>0</v>
      </c>
      <c r="AR261" s="72">
        <f t="shared" si="250"/>
        <v>0.1</v>
      </c>
      <c r="AS261" s="72">
        <f t="shared" si="251"/>
        <v>0.1</v>
      </c>
      <c r="AT261" s="72">
        <f t="shared" si="252"/>
        <v>0</v>
      </c>
      <c r="AU261" s="73">
        <f t="shared" si="253"/>
        <v>0.1</v>
      </c>
      <c r="AW261" s="32" t="s">
        <v>123</v>
      </c>
      <c r="AX261" s="35" t="s">
        <v>97</v>
      </c>
      <c r="AY261" s="72">
        <f t="shared" si="254"/>
        <v>0.41599999999999998</v>
      </c>
      <c r="AZ261" s="72">
        <f t="shared" si="228"/>
        <v>0.58199999999999996</v>
      </c>
      <c r="BA261" s="72">
        <f t="shared" si="229"/>
        <v>0.41599999999999998</v>
      </c>
      <c r="BB261" s="72">
        <f t="shared" si="230"/>
        <v>0.16600000000000001</v>
      </c>
      <c r="BC261" s="72">
        <f t="shared" si="231"/>
        <v>8.3000000000000004E-2</v>
      </c>
      <c r="BD261" s="72">
        <f t="shared" si="232"/>
        <v>-0.249</v>
      </c>
      <c r="BE261" s="72">
        <f t="shared" si="233"/>
        <v>0.54100000000000004</v>
      </c>
      <c r="BF261" s="72">
        <f t="shared" si="234"/>
        <v>-4.2000000000000003E-2</v>
      </c>
      <c r="BG261" s="73">
        <f t="shared" si="235"/>
        <v>-0.748</v>
      </c>
      <c r="BI261" s="32" t="s">
        <v>123</v>
      </c>
      <c r="BJ261" s="35" t="s">
        <v>97</v>
      </c>
      <c r="BK261" s="72">
        <f t="shared" si="255"/>
        <v>0</v>
      </c>
      <c r="BL261" s="72">
        <f t="shared" si="256"/>
        <v>1E-3</v>
      </c>
      <c r="BM261" s="72">
        <f t="shared" si="257"/>
        <v>1E-3</v>
      </c>
      <c r="BN261" s="72">
        <f t="shared" si="258"/>
        <v>1E-3</v>
      </c>
      <c r="BO261" s="72">
        <f t="shared" si="259"/>
        <v>1E-3</v>
      </c>
      <c r="BP261" s="72">
        <f t="shared" si="260"/>
        <v>-1E-3</v>
      </c>
      <c r="BQ261" s="72">
        <f t="shared" si="261"/>
        <v>4.0000000000000001E-3</v>
      </c>
      <c r="BR261" s="72">
        <f t="shared" si="262"/>
        <v>-7.0000000000000001E-3</v>
      </c>
      <c r="BS261" s="73">
        <f t="shared" si="263"/>
        <v>-6.0000000000000001E-3</v>
      </c>
      <c r="BU261" s="32" t="s">
        <v>123</v>
      </c>
      <c r="BV261" s="35" t="s">
        <v>97</v>
      </c>
      <c r="BW261" s="54">
        <f t="shared" si="264"/>
        <v>2405</v>
      </c>
      <c r="BX261" s="54">
        <f t="shared" si="236"/>
        <v>1642</v>
      </c>
      <c r="BY261" s="54">
        <f t="shared" si="237"/>
        <v>1398</v>
      </c>
      <c r="BZ261" s="54">
        <f t="shared" si="238"/>
        <v>244</v>
      </c>
      <c r="CA261" s="54">
        <f t="shared" si="239"/>
        <v>116</v>
      </c>
      <c r="CB261" s="54">
        <f t="shared" si="240"/>
        <v>647</v>
      </c>
      <c r="CC261" s="54">
        <f t="shared" si="241"/>
        <v>249</v>
      </c>
      <c r="CD261" s="54">
        <f t="shared" si="242"/>
        <v>6</v>
      </c>
      <c r="CE261" s="55">
        <f t="shared" si="243"/>
        <v>392</v>
      </c>
    </row>
    <row r="262" spans="1:83" ht="16.5" customHeight="1">
      <c r="A262" s="31" t="s">
        <v>124</v>
      </c>
      <c r="B262" s="33" t="s">
        <v>98</v>
      </c>
      <c r="C262" s="42">
        <v>9570</v>
      </c>
      <c r="D262" s="42">
        <v>6156</v>
      </c>
      <c r="E262" s="42">
        <v>5280</v>
      </c>
      <c r="F262" s="42">
        <v>876</v>
      </c>
      <c r="G262" s="42">
        <v>447</v>
      </c>
      <c r="H262" s="42">
        <v>2967</v>
      </c>
      <c r="I262" s="42">
        <v>1350</v>
      </c>
      <c r="J262" s="42">
        <v>38</v>
      </c>
      <c r="K262" s="43">
        <v>1579</v>
      </c>
      <c r="M262" s="31" t="s">
        <v>124</v>
      </c>
      <c r="N262" s="33" t="s">
        <v>98</v>
      </c>
      <c r="O262" s="68">
        <f t="shared" si="211"/>
        <v>7.3949999999999996</v>
      </c>
      <c r="P262" s="68">
        <f t="shared" si="212"/>
        <v>5.3209999999999997</v>
      </c>
      <c r="Q262" s="68">
        <f t="shared" si="213"/>
        <v>5.1790000000000003</v>
      </c>
      <c r="R262" s="68">
        <f t="shared" si="214"/>
        <v>6.1820000000000004</v>
      </c>
      <c r="S262" s="68">
        <f t="shared" si="215"/>
        <v>5.9240000000000004</v>
      </c>
      <c r="T262" s="68">
        <f t="shared" si="216"/>
        <v>12.215999999999999</v>
      </c>
      <c r="U262" s="68">
        <f t="shared" si="217"/>
        <v>21.184999999999999</v>
      </c>
      <c r="V262" s="68">
        <f t="shared" si="218"/>
        <v>-37.704999999999998</v>
      </c>
      <c r="W262" s="69">
        <f t="shared" si="219"/>
        <v>7.4880000000000004</v>
      </c>
      <c r="Y262" s="31" t="s">
        <v>124</v>
      </c>
      <c r="Z262" s="33" t="s">
        <v>98</v>
      </c>
      <c r="AA262" s="68">
        <f t="shared" si="244"/>
        <v>100</v>
      </c>
      <c r="AB262" s="68">
        <f t="shared" si="220"/>
        <v>64.3</v>
      </c>
      <c r="AC262" s="68">
        <f t="shared" si="221"/>
        <v>55.2</v>
      </c>
      <c r="AD262" s="68">
        <f t="shared" si="222"/>
        <v>9.1999999999999993</v>
      </c>
      <c r="AE262" s="68">
        <f t="shared" si="223"/>
        <v>4.7</v>
      </c>
      <c r="AF262" s="68">
        <f t="shared" si="224"/>
        <v>31</v>
      </c>
      <c r="AG262" s="68">
        <f t="shared" si="225"/>
        <v>14.1</v>
      </c>
      <c r="AH262" s="68">
        <f t="shared" si="226"/>
        <v>0.4</v>
      </c>
      <c r="AI262" s="69">
        <f t="shared" si="227"/>
        <v>16.5</v>
      </c>
      <c r="AK262" s="31" t="s">
        <v>124</v>
      </c>
      <c r="AL262" s="33" t="s">
        <v>98</v>
      </c>
      <c r="AM262" s="68">
        <f t="shared" si="245"/>
        <v>0.3</v>
      </c>
      <c r="AN262" s="68">
        <f t="shared" si="246"/>
        <v>0.3</v>
      </c>
      <c r="AO262" s="68">
        <f t="shared" si="247"/>
        <v>0.3</v>
      </c>
      <c r="AP262" s="68">
        <f t="shared" si="248"/>
        <v>0.3</v>
      </c>
      <c r="AQ262" s="68">
        <f t="shared" si="249"/>
        <v>0.2</v>
      </c>
      <c r="AR262" s="68">
        <f t="shared" si="250"/>
        <v>0.4</v>
      </c>
      <c r="AS262" s="68">
        <f t="shared" si="251"/>
        <v>0.3</v>
      </c>
      <c r="AT262" s="68">
        <f t="shared" si="252"/>
        <v>0.2</v>
      </c>
      <c r="AU262" s="69">
        <f t="shared" si="253"/>
        <v>0.5</v>
      </c>
      <c r="AW262" s="31" t="s">
        <v>124</v>
      </c>
      <c r="AX262" s="33" t="s">
        <v>98</v>
      </c>
      <c r="AY262" s="68">
        <f t="shared" si="254"/>
        <v>7.3949999999999996</v>
      </c>
      <c r="AZ262" s="68">
        <f t="shared" si="228"/>
        <v>3.49</v>
      </c>
      <c r="BA262" s="68">
        <f t="shared" si="229"/>
        <v>2.9180000000000001</v>
      </c>
      <c r="BB262" s="68">
        <f t="shared" si="230"/>
        <v>0.57199999999999995</v>
      </c>
      <c r="BC262" s="68">
        <f t="shared" si="231"/>
        <v>0.28100000000000003</v>
      </c>
      <c r="BD262" s="68">
        <f t="shared" si="232"/>
        <v>3.625</v>
      </c>
      <c r="BE262" s="68">
        <f t="shared" si="233"/>
        <v>2.6480000000000001</v>
      </c>
      <c r="BF262" s="68">
        <f t="shared" si="234"/>
        <v>-0.25800000000000001</v>
      </c>
      <c r="BG262" s="69">
        <f t="shared" si="235"/>
        <v>1.234</v>
      </c>
      <c r="BI262" s="31" t="s">
        <v>124</v>
      </c>
      <c r="BJ262" s="33" t="s">
        <v>98</v>
      </c>
      <c r="BK262" s="68">
        <f t="shared" si="255"/>
        <v>2.1999999999999999E-2</v>
      </c>
      <c r="BL262" s="68">
        <f t="shared" si="256"/>
        <v>1.4999999999999999E-2</v>
      </c>
      <c r="BM262" s="68">
        <f t="shared" si="257"/>
        <v>1.4E-2</v>
      </c>
      <c r="BN262" s="68">
        <f t="shared" si="258"/>
        <v>1.7000000000000001E-2</v>
      </c>
      <c r="BO262" s="68">
        <f t="shared" si="259"/>
        <v>1.0999999999999999E-2</v>
      </c>
      <c r="BP262" s="68">
        <f t="shared" si="260"/>
        <v>4.9000000000000002E-2</v>
      </c>
      <c r="BQ262" s="68">
        <f t="shared" si="261"/>
        <v>6.5000000000000002E-2</v>
      </c>
      <c r="BR262" s="68">
        <f t="shared" si="262"/>
        <v>-0.156</v>
      </c>
      <c r="BS262" s="69">
        <f t="shared" si="263"/>
        <v>3.9E-2</v>
      </c>
      <c r="BU262" s="31" t="s">
        <v>124</v>
      </c>
      <c r="BV262" s="33" t="s">
        <v>98</v>
      </c>
      <c r="BW262" s="50">
        <f t="shared" si="264"/>
        <v>8911</v>
      </c>
      <c r="BX262" s="50">
        <f t="shared" si="236"/>
        <v>5845</v>
      </c>
      <c r="BY262" s="50">
        <f t="shared" si="237"/>
        <v>5020</v>
      </c>
      <c r="BZ262" s="50">
        <f t="shared" si="238"/>
        <v>825</v>
      </c>
      <c r="CA262" s="50">
        <f t="shared" si="239"/>
        <v>422</v>
      </c>
      <c r="CB262" s="50">
        <f t="shared" si="240"/>
        <v>2644</v>
      </c>
      <c r="CC262" s="50">
        <f t="shared" si="241"/>
        <v>1114</v>
      </c>
      <c r="CD262" s="50">
        <f t="shared" si="242"/>
        <v>61</v>
      </c>
      <c r="CE262" s="51">
        <f t="shared" si="243"/>
        <v>1469</v>
      </c>
    </row>
    <row r="263" spans="1:83" ht="16.5" customHeight="1">
      <c r="A263" s="30" t="s">
        <v>125</v>
      </c>
      <c r="B263" s="28" t="s">
        <v>99</v>
      </c>
      <c r="C263" s="44">
        <v>5725</v>
      </c>
      <c r="D263" s="44">
        <v>4062</v>
      </c>
      <c r="E263" s="44">
        <v>3495</v>
      </c>
      <c r="F263" s="44">
        <v>567</v>
      </c>
      <c r="G263" s="44">
        <v>275</v>
      </c>
      <c r="H263" s="44">
        <v>1388</v>
      </c>
      <c r="I263" s="44">
        <v>779</v>
      </c>
      <c r="J263" s="44">
        <v>28</v>
      </c>
      <c r="K263" s="45">
        <v>581</v>
      </c>
      <c r="M263" s="30" t="s">
        <v>125</v>
      </c>
      <c r="N263" s="28" t="s">
        <v>99</v>
      </c>
      <c r="O263" s="70">
        <f t="shared" si="211"/>
        <v>19.47</v>
      </c>
      <c r="P263" s="70">
        <f t="shared" si="212"/>
        <v>14.069000000000001</v>
      </c>
      <c r="Q263" s="70">
        <f t="shared" si="213"/>
        <v>14.215999999999999</v>
      </c>
      <c r="R263" s="70">
        <f t="shared" si="214"/>
        <v>13.173999999999999</v>
      </c>
      <c r="S263" s="70">
        <f t="shared" si="215"/>
        <v>17.021000000000001</v>
      </c>
      <c r="T263" s="70">
        <f t="shared" si="216"/>
        <v>39.356999999999999</v>
      </c>
      <c r="U263" s="70">
        <f t="shared" si="217"/>
        <v>55.179000000000002</v>
      </c>
      <c r="V263" s="70">
        <f t="shared" si="218"/>
        <v>40</v>
      </c>
      <c r="W263" s="71">
        <f t="shared" si="219"/>
        <v>22.574000000000002</v>
      </c>
      <c r="Y263" s="30" t="s">
        <v>125</v>
      </c>
      <c r="Z263" s="28" t="s">
        <v>99</v>
      </c>
      <c r="AA263" s="70">
        <f t="shared" si="244"/>
        <v>100</v>
      </c>
      <c r="AB263" s="70">
        <f t="shared" si="220"/>
        <v>71</v>
      </c>
      <c r="AC263" s="70">
        <f t="shared" si="221"/>
        <v>61</v>
      </c>
      <c r="AD263" s="70">
        <f t="shared" si="222"/>
        <v>9.9</v>
      </c>
      <c r="AE263" s="70">
        <f t="shared" si="223"/>
        <v>4.8</v>
      </c>
      <c r="AF263" s="70">
        <f t="shared" si="224"/>
        <v>24.2</v>
      </c>
      <c r="AG263" s="70">
        <f t="shared" si="225"/>
        <v>13.6</v>
      </c>
      <c r="AH263" s="70">
        <f t="shared" si="226"/>
        <v>0.5</v>
      </c>
      <c r="AI263" s="71">
        <f t="shared" si="227"/>
        <v>10.1</v>
      </c>
      <c r="AK263" s="30" t="s">
        <v>125</v>
      </c>
      <c r="AL263" s="28" t="s">
        <v>99</v>
      </c>
      <c r="AM263" s="70">
        <f t="shared" si="245"/>
        <v>0.2</v>
      </c>
      <c r="AN263" s="70">
        <f t="shared" si="246"/>
        <v>0.2</v>
      </c>
      <c r="AO263" s="70">
        <f t="shared" si="247"/>
        <v>0.2</v>
      </c>
      <c r="AP263" s="70">
        <f t="shared" si="248"/>
        <v>0.2</v>
      </c>
      <c r="AQ263" s="70">
        <f t="shared" si="249"/>
        <v>0.1</v>
      </c>
      <c r="AR263" s="70">
        <f t="shared" si="250"/>
        <v>0.2</v>
      </c>
      <c r="AS263" s="70">
        <f t="shared" si="251"/>
        <v>0.2</v>
      </c>
      <c r="AT263" s="70">
        <f t="shared" si="252"/>
        <v>0.2</v>
      </c>
      <c r="AU263" s="71">
        <f t="shared" si="253"/>
        <v>0.2</v>
      </c>
      <c r="AW263" s="30" t="s">
        <v>125</v>
      </c>
      <c r="AX263" s="28" t="s">
        <v>99</v>
      </c>
      <c r="AY263" s="70">
        <f t="shared" si="254"/>
        <v>19.47</v>
      </c>
      <c r="AZ263" s="70">
        <f t="shared" si="228"/>
        <v>10.455</v>
      </c>
      <c r="BA263" s="70">
        <f t="shared" si="229"/>
        <v>9.0779999999999994</v>
      </c>
      <c r="BB263" s="70">
        <f t="shared" si="230"/>
        <v>1.377</v>
      </c>
      <c r="BC263" s="70">
        <f t="shared" si="231"/>
        <v>0.83499999999999996</v>
      </c>
      <c r="BD263" s="70">
        <f t="shared" si="232"/>
        <v>8.18</v>
      </c>
      <c r="BE263" s="70">
        <f t="shared" si="233"/>
        <v>5.78</v>
      </c>
      <c r="BF263" s="70">
        <f t="shared" si="234"/>
        <v>0.16700000000000001</v>
      </c>
      <c r="BG263" s="71">
        <f t="shared" si="235"/>
        <v>2.2330000000000001</v>
      </c>
      <c r="BI263" s="30" t="s">
        <v>125</v>
      </c>
      <c r="BJ263" s="28" t="s">
        <v>99</v>
      </c>
      <c r="BK263" s="70">
        <f t="shared" si="255"/>
        <v>3.1E-2</v>
      </c>
      <c r="BL263" s="70">
        <f t="shared" si="256"/>
        <v>2.4E-2</v>
      </c>
      <c r="BM263" s="70">
        <f t="shared" si="257"/>
        <v>2.4E-2</v>
      </c>
      <c r="BN263" s="70">
        <f t="shared" si="258"/>
        <v>2.1999999999999999E-2</v>
      </c>
      <c r="BO263" s="70">
        <f t="shared" si="259"/>
        <v>1.7000000000000001E-2</v>
      </c>
      <c r="BP263" s="70">
        <f t="shared" si="260"/>
        <v>0.06</v>
      </c>
      <c r="BQ263" s="70">
        <f t="shared" si="261"/>
        <v>7.6999999999999999E-2</v>
      </c>
      <c r="BR263" s="70">
        <f t="shared" si="262"/>
        <v>5.3999999999999999E-2</v>
      </c>
      <c r="BS263" s="71">
        <f t="shared" si="263"/>
        <v>3.7999999999999999E-2</v>
      </c>
      <c r="BU263" s="30" t="s">
        <v>125</v>
      </c>
      <c r="BV263" s="28" t="s">
        <v>99</v>
      </c>
      <c r="BW263" s="52">
        <f t="shared" si="264"/>
        <v>4792</v>
      </c>
      <c r="BX263" s="52">
        <f t="shared" si="236"/>
        <v>3561</v>
      </c>
      <c r="BY263" s="52">
        <f t="shared" si="237"/>
        <v>3060</v>
      </c>
      <c r="BZ263" s="52">
        <f t="shared" si="238"/>
        <v>501</v>
      </c>
      <c r="CA263" s="52">
        <f t="shared" si="239"/>
        <v>235</v>
      </c>
      <c r="CB263" s="52">
        <f t="shared" si="240"/>
        <v>996</v>
      </c>
      <c r="CC263" s="52">
        <f t="shared" si="241"/>
        <v>502</v>
      </c>
      <c r="CD263" s="52">
        <f t="shared" si="242"/>
        <v>20</v>
      </c>
      <c r="CE263" s="53">
        <f t="shared" si="243"/>
        <v>474</v>
      </c>
    </row>
    <row r="264" spans="1:83" ht="16.5" customHeight="1">
      <c r="A264" s="31" t="s">
        <v>126</v>
      </c>
      <c r="B264" s="33" t="s">
        <v>100</v>
      </c>
      <c r="C264" s="42">
        <v>269784</v>
      </c>
      <c r="D264" s="42">
        <v>179005</v>
      </c>
      <c r="E264" s="42">
        <v>153591</v>
      </c>
      <c r="F264" s="42">
        <v>25414</v>
      </c>
      <c r="G264" s="42">
        <v>25060</v>
      </c>
      <c r="H264" s="42">
        <v>65719</v>
      </c>
      <c r="I264" s="42">
        <v>33831</v>
      </c>
      <c r="J264" s="42">
        <v>1513</v>
      </c>
      <c r="K264" s="43">
        <v>30375</v>
      </c>
      <c r="M264" s="31" t="s">
        <v>126</v>
      </c>
      <c r="N264" s="33" t="s">
        <v>100</v>
      </c>
      <c r="O264" s="68">
        <f t="shared" si="211"/>
        <v>6.0659999999999998</v>
      </c>
      <c r="P264" s="68">
        <f t="shared" si="212"/>
        <v>5.5780000000000003</v>
      </c>
      <c r="Q264" s="68">
        <f t="shared" si="213"/>
        <v>5.4340000000000002</v>
      </c>
      <c r="R264" s="68">
        <f t="shared" si="214"/>
        <v>6.4550000000000001</v>
      </c>
      <c r="S264" s="68">
        <f t="shared" si="215"/>
        <v>5.1660000000000004</v>
      </c>
      <c r="T264" s="68">
        <f t="shared" si="216"/>
        <v>7.7770000000000001</v>
      </c>
      <c r="U264" s="68">
        <f t="shared" si="217"/>
        <v>10.298999999999999</v>
      </c>
      <c r="V264" s="68">
        <f t="shared" si="218"/>
        <v>-3.0129999999999999</v>
      </c>
      <c r="W264" s="69">
        <f t="shared" si="219"/>
        <v>5.6710000000000003</v>
      </c>
      <c r="Y264" s="31" t="s">
        <v>126</v>
      </c>
      <c r="Z264" s="33" t="s">
        <v>100</v>
      </c>
      <c r="AA264" s="68">
        <f t="shared" si="244"/>
        <v>100</v>
      </c>
      <c r="AB264" s="68">
        <f t="shared" si="220"/>
        <v>66.400000000000006</v>
      </c>
      <c r="AC264" s="68">
        <f t="shared" si="221"/>
        <v>56.9</v>
      </c>
      <c r="AD264" s="68">
        <f t="shared" si="222"/>
        <v>9.4</v>
      </c>
      <c r="AE264" s="68">
        <f t="shared" si="223"/>
        <v>9.3000000000000007</v>
      </c>
      <c r="AF264" s="68">
        <f t="shared" si="224"/>
        <v>24.4</v>
      </c>
      <c r="AG264" s="68">
        <f t="shared" si="225"/>
        <v>12.5</v>
      </c>
      <c r="AH264" s="68">
        <f t="shared" si="226"/>
        <v>0.6</v>
      </c>
      <c r="AI264" s="69">
        <f t="shared" si="227"/>
        <v>11.3</v>
      </c>
      <c r="AK264" s="31" t="s">
        <v>126</v>
      </c>
      <c r="AL264" s="33" t="s">
        <v>100</v>
      </c>
      <c r="AM264" s="68">
        <f t="shared" si="245"/>
        <v>8.6</v>
      </c>
      <c r="AN264" s="68">
        <f t="shared" si="246"/>
        <v>8.1999999999999993</v>
      </c>
      <c r="AO264" s="68">
        <f t="shared" si="247"/>
        <v>8.1999999999999993</v>
      </c>
      <c r="AP264" s="68">
        <f t="shared" si="248"/>
        <v>8.1999999999999993</v>
      </c>
      <c r="AQ264" s="68">
        <f t="shared" si="249"/>
        <v>10.3</v>
      </c>
      <c r="AR264" s="68">
        <f t="shared" si="250"/>
        <v>8.9</v>
      </c>
      <c r="AS264" s="68">
        <f t="shared" si="251"/>
        <v>8.1</v>
      </c>
      <c r="AT264" s="68">
        <f t="shared" si="252"/>
        <v>9.3000000000000007</v>
      </c>
      <c r="AU264" s="69">
        <f t="shared" si="253"/>
        <v>10.199999999999999</v>
      </c>
      <c r="AW264" s="31" t="s">
        <v>126</v>
      </c>
      <c r="AX264" s="33" t="s">
        <v>100</v>
      </c>
      <c r="AY264" s="68">
        <f t="shared" si="254"/>
        <v>6.0659999999999998</v>
      </c>
      <c r="AZ264" s="68">
        <f t="shared" si="228"/>
        <v>3.718</v>
      </c>
      <c r="BA264" s="68">
        <f t="shared" si="229"/>
        <v>3.1120000000000001</v>
      </c>
      <c r="BB264" s="68">
        <f t="shared" si="230"/>
        <v>0.60599999999999998</v>
      </c>
      <c r="BC264" s="68">
        <f t="shared" si="231"/>
        <v>0.48399999999999999</v>
      </c>
      <c r="BD264" s="68">
        <f t="shared" si="232"/>
        <v>1.8640000000000001</v>
      </c>
      <c r="BE264" s="68">
        <f t="shared" si="233"/>
        <v>1.242</v>
      </c>
      <c r="BF264" s="68">
        <f t="shared" si="234"/>
        <v>-1.7999999999999999E-2</v>
      </c>
      <c r="BG264" s="69">
        <f t="shared" si="235"/>
        <v>0.64100000000000001</v>
      </c>
      <c r="BI264" s="31" t="s">
        <v>126</v>
      </c>
      <c r="BJ264" s="33" t="s">
        <v>100</v>
      </c>
      <c r="BK264" s="68">
        <f t="shared" si="255"/>
        <v>0.51700000000000002</v>
      </c>
      <c r="BL264" s="68">
        <f t="shared" si="256"/>
        <v>0.45200000000000001</v>
      </c>
      <c r="BM264" s="68">
        <f t="shared" si="257"/>
        <v>0.44</v>
      </c>
      <c r="BN264" s="68">
        <f t="shared" si="258"/>
        <v>0.52400000000000002</v>
      </c>
      <c r="BO264" s="68">
        <f t="shared" si="259"/>
        <v>0.51900000000000002</v>
      </c>
      <c r="BP264" s="68">
        <f t="shared" si="260"/>
        <v>0.72399999999999998</v>
      </c>
      <c r="BQ264" s="68">
        <f t="shared" si="261"/>
        <v>0.876</v>
      </c>
      <c r="BR264" s="68">
        <f t="shared" si="262"/>
        <v>-0.31900000000000001</v>
      </c>
      <c r="BS264" s="69">
        <f t="shared" si="263"/>
        <v>0.58399999999999996</v>
      </c>
      <c r="BU264" s="31" t="s">
        <v>126</v>
      </c>
      <c r="BV264" s="33" t="s">
        <v>100</v>
      </c>
      <c r="BW264" s="50">
        <f t="shared" si="264"/>
        <v>254354</v>
      </c>
      <c r="BX264" s="50">
        <f t="shared" si="236"/>
        <v>169548</v>
      </c>
      <c r="BY264" s="50">
        <f t="shared" si="237"/>
        <v>145675</v>
      </c>
      <c r="BZ264" s="50">
        <f t="shared" si="238"/>
        <v>23873</v>
      </c>
      <c r="CA264" s="50">
        <f t="shared" si="239"/>
        <v>23829</v>
      </c>
      <c r="CB264" s="50">
        <f t="shared" si="240"/>
        <v>60977</v>
      </c>
      <c r="CC264" s="50">
        <f t="shared" si="241"/>
        <v>30672</v>
      </c>
      <c r="CD264" s="50">
        <f t="shared" si="242"/>
        <v>1560</v>
      </c>
      <c r="CE264" s="51">
        <f t="shared" si="243"/>
        <v>28745</v>
      </c>
    </row>
    <row r="265" spans="1:83" ht="16.5" customHeight="1">
      <c r="A265" s="29" t="s">
        <v>36</v>
      </c>
      <c r="B265" s="34" t="s">
        <v>101</v>
      </c>
      <c r="C265" s="40">
        <v>1296213</v>
      </c>
      <c r="D265" s="40">
        <v>890318</v>
      </c>
      <c r="E265" s="40">
        <v>764933</v>
      </c>
      <c r="F265" s="40">
        <v>125385</v>
      </c>
      <c r="G265" s="40">
        <v>129778</v>
      </c>
      <c r="H265" s="40">
        <v>276117</v>
      </c>
      <c r="I265" s="40">
        <v>144565</v>
      </c>
      <c r="J265" s="40">
        <v>9264</v>
      </c>
      <c r="K265" s="41">
        <v>122288</v>
      </c>
      <c r="M265" s="29" t="s">
        <v>36</v>
      </c>
      <c r="N265" s="34" t="s">
        <v>101</v>
      </c>
      <c r="O265" s="66">
        <f t="shared" si="211"/>
        <v>5.4740000000000002</v>
      </c>
      <c r="P265" s="66">
        <f t="shared" si="212"/>
        <v>3.8250000000000002</v>
      </c>
      <c r="Q265" s="66">
        <f t="shared" si="213"/>
        <v>3.6440000000000001</v>
      </c>
      <c r="R265" s="66">
        <f t="shared" si="214"/>
        <v>4.9409999999999998</v>
      </c>
      <c r="S265" s="66">
        <f t="shared" si="215"/>
        <v>2.819</v>
      </c>
      <c r="T265" s="66">
        <f t="shared" si="216"/>
        <v>12.611000000000001</v>
      </c>
      <c r="U265" s="66">
        <f t="shared" si="217"/>
        <v>17.341999999999999</v>
      </c>
      <c r="V265" s="66">
        <f t="shared" si="218"/>
        <v>5.2009999999999996</v>
      </c>
      <c r="W265" s="67">
        <f t="shared" si="219"/>
        <v>8.0380000000000003</v>
      </c>
      <c r="Y265" s="29" t="s">
        <v>36</v>
      </c>
      <c r="Z265" s="34" t="s">
        <v>101</v>
      </c>
      <c r="AA265" s="66">
        <f t="shared" si="244"/>
        <v>100</v>
      </c>
      <c r="AB265" s="66">
        <f t="shared" si="220"/>
        <v>68.7</v>
      </c>
      <c r="AC265" s="66">
        <f t="shared" si="221"/>
        <v>59</v>
      </c>
      <c r="AD265" s="66">
        <f t="shared" si="222"/>
        <v>9.6999999999999993</v>
      </c>
      <c r="AE265" s="66">
        <f t="shared" si="223"/>
        <v>10</v>
      </c>
      <c r="AF265" s="66">
        <f t="shared" si="224"/>
        <v>21.3</v>
      </c>
      <c r="AG265" s="66">
        <f t="shared" si="225"/>
        <v>11.2</v>
      </c>
      <c r="AH265" s="66">
        <f t="shared" si="226"/>
        <v>0.7</v>
      </c>
      <c r="AI265" s="67">
        <f t="shared" si="227"/>
        <v>9.4</v>
      </c>
      <c r="AK265" s="29" t="s">
        <v>36</v>
      </c>
      <c r="AL265" s="34" t="s">
        <v>101</v>
      </c>
      <c r="AM265" s="66">
        <f t="shared" si="245"/>
        <v>41.1</v>
      </c>
      <c r="AN265" s="66">
        <f t="shared" si="246"/>
        <v>41</v>
      </c>
      <c r="AO265" s="66">
        <f t="shared" si="247"/>
        <v>41</v>
      </c>
      <c r="AP265" s="66">
        <f t="shared" si="248"/>
        <v>40.6</v>
      </c>
      <c r="AQ265" s="66">
        <f t="shared" si="249"/>
        <v>53.2</v>
      </c>
      <c r="AR265" s="66">
        <f t="shared" si="250"/>
        <v>37.6</v>
      </c>
      <c r="AS265" s="66">
        <f t="shared" si="251"/>
        <v>34.5</v>
      </c>
      <c r="AT265" s="66">
        <f t="shared" si="252"/>
        <v>57</v>
      </c>
      <c r="AU265" s="67">
        <f t="shared" si="253"/>
        <v>40.9</v>
      </c>
      <c r="AW265" s="29" t="s">
        <v>36</v>
      </c>
      <c r="AX265" s="34" t="s">
        <v>101</v>
      </c>
      <c r="AY265" s="66">
        <f t="shared" si="254"/>
        <v>5.4740000000000002</v>
      </c>
      <c r="AZ265" s="66">
        <f t="shared" si="228"/>
        <v>2.669</v>
      </c>
      <c r="BA265" s="66">
        <f t="shared" si="229"/>
        <v>2.1880000000000002</v>
      </c>
      <c r="BB265" s="66">
        <f t="shared" si="230"/>
        <v>0.48</v>
      </c>
      <c r="BC265" s="66">
        <f t="shared" si="231"/>
        <v>0.28999999999999998</v>
      </c>
      <c r="BD265" s="66">
        <f t="shared" si="232"/>
        <v>2.516</v>
      </c>
      <c r="BE265" s="66">
        <f t="shared" si="233"/>
        <v>1.738</v>
      </c>
      <c r="BF265" s="66">
        <f t="shared" si="234"/>
        <v>3.6999999999999998E-2</v>
      </c>
      <c r="BG265" s="67">
        <f t="shared" si="235"/>
        <v>0.74</v>
      </c>
      <c r="BI265" s="29" t="s">
        <v>36</v>
      </c>
      <c r="BJ265" s="34" t="s">
        <v>101</v>
      </c>
      <c r="BK265" s="66">
        <f t="shared" si="255"/>
        <v>2.2549999999999999</v>
      </c>
      <c r="BL265" s="66">
        <f t="shared" si="256"/>
        <v>1.5680000000000001</v>
      </c>
      <c r="BM265" s="66">
        <f t="shared" si="257"/>
        <v>1.496</v>
      </c>
      <c r="BN265" s="66">
        <f t="shared" si="258"/>
        <v>2.0059999999999998</v>
      </c>
      <c r="BO265" s="66">
        <f t="shared" si="259"/>
        <v>1.4990000000000001</v>
      </c>
      <c r="BP265" s="66">
        <f t="shared" si="260"/>
        <v>4.7229999999999999</v>
      </c>
      <c r="BQ265" s="66">
        <f t="shared" si="261"/>
        <v>5.9219999999999997</v>
      </c>
      <c r="BR265" s="66">
        <f t="shared" si="262"/>
        <v>3.105</v>
      </c>
      <c r="BS265" s="67">
        <f t="shared" si="263"/>
        <v>3.2589999999999999</v>
      </c>
      <c r="BU265" s="29" t="s">
        <v>36</v>
      </c>
      <c r="BV265" s="34" t="s">
        <v>101</v>
      </c>
      <c r="BW265" s="48">
        <f t="shared" si="264"/>
        <v>1228935</v>
      </c>
      <c r="BX265" s="48">
        <f t="shared" si="236"/>
        <v>857519</v>
      </c>
      <c r="BY265" s="48">
        <f t="shared" si="237"/>
        <v>738038</v>
      </c>
      <c r="BZ265" s="48">
        <f t="shared" si="238"/>
        <v>119481</v>
      </c>
      <c r="CA265" s="48">
        <f t="shared" si="239"/>
        <v>126220</v>
      </c>
      <c r="CB265" s="48">
        <f t="shared" si="240"/>
        <v>245196</v>
      </c>
      <c r="CC265" s="48">
        <f t="shared" si="241"/>
        <v>123200</v>
      </c>
      <c r="CD265" s="48">
        <f t="shared" si="242"/>
        <v>8806</v>
      </c>
      <c r="CE265" s="49">
        <f t="shared" si="243"/>
        <v>113190</v>
      </c>
    </row>
    <row r="266" spans="1:83" ht="16.5" customHeight="1">
      <c r="A266" s="29" t="s">
        <v>37</v>
      </c>
      <c r="B266" s="34" t="s">
        <v>102</v>
      </c>
      <c r="C266" s="40">
        <v>540996</v>
      </c>
      <c r="D266" s="40">
        <v>405317</v>
      </c>
      <c r="E266" s="40">
        <v>347825</v>
      </c>
      <c r="F266" s="40">
        <v>57492</v>
      </c>
      <c r="G266" s="40">
        <v>27072</v>
      </c>
      <c r="H266" s="40">
        <v>108607</v>
      </c>
      <c r="I266" s="40">
        <v>52882</v>
      </c>
      <c r="J266" s="40">
        <v>1807</v>
      </c>
      <c r="K266" s="41">
        <v>53918</v>
      </c>
      <c r="M266" s="29" t="s">
        <v>37</v>
      </c>
      <c r="N266" s="34" t="s">
        <v>102</v>
      </c>
      <c r="O266" s="66">
        <f t="shared" si="211"/>
        <v>5.7119999999999997</v>
      </c>
      <c r="P266" s="66">
        <f t="shared" si="212"/>
        <v>4.6269999999999998</v>
      </c>
      <c r="Q266" s="66">
        <f t="shared" si="213"/>
        <v>4.47</v>
      </c>
      <c r="R266" s="66">
        <f t="shared" si="214"/>
        <v>5.5910000000000002</v>
      </c>
      <c r="S266" s="66">
        <f t="shared" si="215"/>
        <v>6.1230000000000002</v>
      </c>
      <c r="T266" s="66">
        <f t="shared" si="216"/>
        <v>9.8550000000000004</v>
      </c>
      <c r="U266" s="66">
        <f t="shared" si="217"/>
        <v>17.036999999999999</v>
      </c>
      <c r="V266" s="66">
        <f t="shared" si="218"/>
        <v>-47.271999999999998</v>
      </c>
      <c r="W266" s="67">
        <f t="shared" si="219"/>
        <v>7.2930000000000001</v>
      </c>
      <c r="Y266" s="29" t="s">
        <v>37</v>
      </c>
      <c r="Z266" s="34" t="s">
        <v>102</v>
      </c>
      <c r="AA266" s="66">
        <f t="shared" si="244"/>
        <v>100</v>
      </c>
      <c r="AB266" s="66">
        <f t="shared" si="220"/>
        <v>74.900000000000006</v>
      </c>
      <c r="AC266" s="66">
        <f t="shared" si="221"/>
        <v>64.3</v>
      </c>
      <c r="AD266" s="66">
        <f t="shared" si="222"/>
        <v>10.6</v>
      </c>
      <c r="AE266" s="66">
        <f t="shared" si="223"/>
        <v>5</v>
      </c>
      <c r="AF266" s="66">
        <f t="shared" si="224"/>
        <v>20.100000000000001</v>
      </c>
      <c r="AG266" s="66">
        <f t="shared" si="225"/>
        <v>9.8000000000000007</v>
      </c>
      <c r="AH266" s="66">
        <f t="shared" si="226"/>
        <v>0.3</v>
      </c>
      <c r="AI266" s="67">
        <f t="shared" si="227"/>
        <v>10</v>
      </c>
      <c r="AK266" s="29" t="s">
        <v>37</v>
      </c>
      <c r="AL266" s="34" t="s">
        <v>102</v>
      </c>
      <c r="AM266" s="66">
        <f t="shared" si="245"/>
        <v>17.2</v>
      </c>
      <c r="AN266" s="66">
        <f t="shared" si="246"/>
        <v>18.7</v>
      </c>
      <c r="AO266" s="66">
        <f t="shared" si="247"/>
        <v>18.7</v>
      </c>
      <c r="AP266" s="66">
        <f t="shared" si="248"/>
        <v>18.600000000000001</v>
      </c>
      <c r="AQ266" s="66">
        <f t="shared" si="249"/>
        <v>11.1</v>
      </c>
      <c r="AR266" s="66">
        <f t="shared" si="250"/>
        <v>14.8</v>
      </c>
      <c r="AS266" s="66">
        <f t="shared" si="251"/>
        <v>12.6</v>
      </c>
      <c r="AT266" s="66">
        <f t="shared" si="252"/>
        <v>11.1</v>
      </c>
      <c r="AU266" s="67">
        <f t="shared" si="253"/>
        <v>18</v>
      </c>
      <c r="AW266" s="29" t="s">
        <v>37</v>
      </c>
      <c r="AX266" s="34" t="s">
        <v>102</v>
      </c>
      <c r="AY266" s="66">
        <f t="shared" si="254"/>
        <v>5.7119999999999997</v>
      </c>
      <c r="AZ266" s="66">
        <f t="shared" si="228"/>
        <v>3.5030000000000001</v>
      </c>
      <c r="BA266" s="66">
        <f t="shared" si="229"/>
        <v>2.9079999999999999</v>
      </c>
      <c r="BB266" s="66">
        <f t="shared" si="230"/>
        <v>0.59499999999999997</v>
      </c>
      <c r="BC266" s="66">
        <f t="shared" si="231"/>
        <v>0.30499999999999999</v>
      </c>
      <c r="BD266" s="66">
        <f t="shared" si="232"/>
        <v>1.9039999999999999</v>
      </c>
      <c r="BE266" s="66">
        <f t="shared" si="233"/>
        <v>1.504</v>
      </c>
      <c r="BF266" s="66">
        <f t="shared" si="234"/>
        <v>-0.317</v>
      </c>
      <c r="BG266" s="67">
        <f t="shared" si="235"/>
        <v>0.71599999999999997</v>
      </c>
      <c r="BI266" s="29" t="s">
        <v>37</v>
      </c>
      <c r="BJ266" s="34" t="s">
        <v>102</v>
      </c>
      <c r="BK266" s="66">
        <f t="shared" si="255"/>
        <v>0.98</v>
      </c>
      <c r="BL266" s="66">
        <f t="shared" si="256"/>
        <v>0.85699999999999998</v>
      </c>
      <c r="BM266" s="66">
        <f t="shared" si="257"/>
        <v>0.82799999999999996</v>
      </c>
      <c r="BN266" s="66">
        <f t="shared" si="258"/>
        <v>1.034</v>
      </c>
      <c r="BO266" s="66">
        <f t="shared" si="259"/>
        <v>0.65800000000000003</v>
      </c>
      <c r="BP266" s="66">
        <f t="shared" si="260"/>
        <v>1.488</v>
      </c>
      <c r="BQ266" s="66">
        <f t="shared" si="261"/>
        <v>2.1339999999999999</v>
      </c>
      <c r="BR266" s="66">
        <f t="shared" si="262"/>
        <v>-10.981999999999999</v>
      </c>
      <c r="BS266" s="67">
        <f t="shared" si="263"/>
        <v>1.3129999999999999</v>
      </c>
      <c r="BU266" s="29" t="s">
        <v>37</v>
      </c>
      <c r="BV266" s="34" t="s">
        <v>102</v>
      </c>
      <c r="BW266" s="48">
        <f t="shared" si="264"/>
        <v>511766</v>
      </c>
      <c r="BX266" s="48">
        <f t="shared" si="236"/>
        <v>387392</v>
      </c>
      <c r="BY266" s="48">
        <f t="shared" si="237"/>
        <v>332944</v>
      </c>
      <c r="BZ266" s="48">
        <f t="shared" si="238"/>
        <v>54448</v>
      </c>
      <c r="CA266" s="48">
        <f t="shared" si="239"/>
        <v>25510</v>
      </c>
      <c r="CB266" s="48">
        <f t="shared" si="240"/>
        <v>98864</v>
      </c>
      <c r="CC266" s="48">
        <f t="shared" si="241"/>
        <v>45184</v>
      </c>
      <c r="CD266" s="48">
        <f t="shared" si="242"/>
        <v>3427</v>
      </c>
      <c r="CE266" s="49">
        <f t="shared" si="243"/>
        <v>50253</v>
      </c>
    </row>
    <row r="267" spans="1:83" ht="16.5" customHeight="1">
      <c r="A267" s="29" t="s">
        <v>127</v>
      </c>
      <c r="B267" s="34" t="s">
        <v>103</v>
      </c>
      <c r="C267" s="40">
        <v>814224</v>
      </c>
      <c r="D267" s="40">
        <v>537021</v>
      </c>
      <c r="E267" s="40">
        <v>459922</v>
      </c>
      <c r="F267" s="40">
        <v>77099</v>
      </c>
      <c r="G267" s="40">
        <v>51430</v>
      </c>
      <c r="H267" s="40">
        <v>225773</v>
      </c>
      <c r="I267" s="40">
        <v>160036</v>
      </c>
      <c r="J267" s="40">
        <v>2073</v>
      </c>
      <c r="K267" s="41">
        <v>63664</v>
      </c>
      <c r="M267" s="29" t="s">
        <v>127</v>
      </c>
      <c r="N267" s="34" t="s">
        <v>103</v>
      </c>
      <c r="O267" s="66">
        <f t="shared" si="211"/>
        <v>5.7910000000000004</v>
      </c>
      <c r="P267" s="66">
        <f t="shared" si="212"/>
        <v>2.9670000000000001</v>
      </c>
      <c r="Q267" s="66">
        <f t="shared" si="213"/>
        <v>2.8119999999999998</v>
      </c>
      <c r="R267" s="66">
        <f t="shared" si="214"/>
        <v>3.9060000000000001</v>
      </c>
      <c r="S267" s="66">
        <f t="shared" si="215"/>
        <v>-0.77200000000000002</v>
      </c>
      <c r="T267" s="66">
        <f t="shared" si="216"/>
        <v>15.025</v>
      </c>
      <c r="U267" s="66">
        <f t="shared" si="217"/>
        <v>15.919</v>
      </c>
      <c r="V267" s="66">
        <f t="shared" si="218"/>
        <v>261.072</v>
      </c>
      <c r="W267" s="67">
        <f t="shared" si="219"/>
        <v>6.9790000000000001</v>
      </c>
      <c r="Y267" s="29" t="s">
        <v>127</v>
      </c>
      <c r="Z267" s="34" t="s">
        <v>103</v>
      </c>
      <c r="AA267" s="66">
        <f t="shared" si="244"/>
        <v>100</v>
      </c>
      <c r="AB267" s="66">
        <f t="shared" si="220"/>
        <v>66</v>
      </c>
      <c r="AC267" s="66">
        <f t="shared" si="221"/>
        <v>56.5</v>
      </c>
      <c r="AD267" s="66">
        <f t="shared" si="222"/>
        <v>9.5</v>
      </c>
      <c r="AE267" s="66">
        <f t="shared" si="223"/>
        <v>6.3</v>
      </c>
      <c r="AF267" s="66">
        <f t="shared" si="224"/>
        <v>27.7</v>
      </c>
      <c r="AG267" s="66">
        <f t="shared" si="225"/>
        <v>19.7</v>
      </c>
      <c r="AH267" s="66">
        <f t="shared" si="226"/>
        <v>0.3</v>
      </c>
      <c r="AI267" s="67">
        <f t="shared" si="227"/>
        <v>7.8</v>
      </c>
      <c r="AK267" s="29" t="s">
        <v>127</v>
      </c>
      <c r="AL267" s="34" t="s">
        <v>103</v>
      </c>
      <c r="AM267" s="66">
        <f t="shared" si="245"/>
        <v>25.8</v>
      </c>
      <c r="AN267" s="66">
        <f t="shared" si="246"/>
        <v>24.7</v>
      </c>
      <c r="AO267" s="66">
        <f t="shared" si="247"/>
        <v>24.7</v>
      </c>
      <c r="AP267" s="66">
        <f t="shared" si="248"/>
        <v>25</v>
      </c>
      <c r="AQ267" s="66">
        <f t="shared" si="249"/>
        <v>21.1</v>
      </c>
      <c r="AR267" s="66">
        <f t="shared" si="250"/>
        <v>30.7</v>
      </c>
      <c r="AS267" s="66">
        <f t="shared" si="251"/>
        <v>38.200000000000003</v>
      </c>
      <c r="AT267" s="66">
        <f t="shared" si="252"/>
        <v>12.8</v>
      </c>
      <c r="AU267" s="67">
        <f t="shared" si="253"/>
        <v>21.3</v>
      </c>
      <c r="AW267" s="29" t="s">
        <v>127</v>
      </c>
      <c r="AX267" s="34" t="s">
        <v>103</v>
      </c>
      <c r="AY267" s="66">
        <f t="shared" si="254"/>
        <v>5.7910000000000004</v>
      </c>
      <c r="AZ267" s="66">
        <f t="shared" si="228"/>
        <v>2.0110000000000001</v>
      </c>
      <c r="BA267" s="66">
        <f t="shared" si="229"/>
        <v>1.6339999999999999</v>
      </c>
      <c r="BB267" s="66">
        <f t="shared" si="230"/>
        <v>0.377</v>
      </c>
      <c r="BC267" s="66">
        <f t="shared" si="231"/>
        <v>-5.1999999999999998E-2</v>
      </c>
      <c r="BD267" s="66">
        <f t="shared" si="232"/>
        <v>3.8319999999999999</v>
      </c>
      <c r="BE267" s="66">
        <f t="shared" si="233"/>
        <v>2.8559999999999999</v>
      </c>
      <c r="BF267" s="66">
        <f t="shared" si="234"/>
        <v>0.437</v>
      </c>
      <c r="BG267" s="67">
        <f t="shared" si="235"/>
        <v>0.54</v>
      </c>
      <c r="BI267" s="29" t="s">
        <v>127</v>
      </c>
      <c r="BJ267" s="34" t="s">
        <v>103</v>
      </c>
      <c r="BK267" s="66">
        <f t="shared" si="255"/>
        <v>1.4930000000000001</v>
      </c>
      <c r="BL267" s="66">
        <f t="shared" si="256"/>
        <v>0.74</v>
      </c>
      <c r="BM267" s="66">
        <f t="shared" si="257"/>
        <v>0.7</v>
      </c>
      <c r="BN267" s="66">
        <f t="shared" si="258"/>
        <v>0.98499999999999999</v>
      </c>
      <c r="BO267" s="66">
        <f t="shared" si="259"/>
        <v>-0.16800000000000001</v>
      </c>
      <c r="BP267" s="66">
        <f t="shared" si="260"/>
        <v>4.5049999999999999</v>
      </c>
      <c r="BQ267" s="66">
        <f t="shared" si="261"/>
        <v>6.0919999999999996</v>
      </c>
      <c r="BR267" s="66">
        <f t="shared" si="262"/>
        <v>22.777000000000001</v>
      </c>
      <c r="BS267" s="67">
        <f t="shared" si="263"/>
        <v>1.488</v>
      </c>
      <c r="BU267" s="29" t="s">
        <v>127</v>
      </c>
      <c r="BV267" s="34" t="s">
        <v>103</v>
      </c>
      <c r="BW267" s="48">
        <f t="shared" si="264"/>
        <v>769657</v>
      </c>
      <c r="BX267" s="48">
        <f t="shared" si="236"/>
        <v>521545</v>
      </c>
      <c r="BY267" s="48">
        <f t="shared" si="237"/>
        <v>447344</v>
      </c>
      <c r="BZ267" s="48">
        <f t="shared" si="238"/>
        <v>74201</v>
      </c>
      <c r="CA267" s="48">
        <f t="shared" si="239"/>
        <v>51830</v>
      </c>
      <c r="CB267" s="48">
        <f t="shared" si="240"/>
        <v>196282</v>
      </c>
      <c r="CC267" s="48">
        <f t="shared" si="241"/>
        <v>138058</v>
      </c>
      <c r="CD267" s="48">
        <f t="shared" si="242"/>
        <v>-1287</v>
      </c>
      <c r="CE267" s="49">
        <f t="shared" si="243"/>
        <v>59511</v>
      </c>
    </row>
    <row r="268" spans="1:83" ht="16.5" customHeight="1">
      <c r="A268" s="29" t="s">
        <v>128</v>
      </c>
      <c r="B268" s="34" t="s">
        <v>104</v>
      </c>
      <c r="C268" s="40">
        <v>108645</v>
      </c>
      <c r="D268" s="40">
        <v>76864</v>
      </c>
      <c r="E268" s="40">
        <v>65789</v>
      </c>
      <c r="F268" s="40">
        <v>11075</v>
      </c>
      <c r="G268" s="40">
        <v>5069</v>
      </c>
      <c r="H268" s="40">
        <v>26712</v>
      </c>
      <c r="I268" s="40">
        <v>12617</v>
      </c>
      <c r="J268" s="40">
        <v>795</v>
      </c>
      <c r="K268" s="41">
        <v>13300</v>
      </c>
      <c r="M268" s="29" t="s">
        <v>128</v>
      </c>
      <c r="N268" s="34" t="s">
        <v>104</v>
      </c>
      <c r="O268" s="66">
        <f t="shared" si="211"/>
        <v>3.073</v>
      </c>
      <c r="P268" s="66">
        <f t="shared" si="212"/>
        <v>1.925</v>
      </c>
      <c r="Q268" s="66">
        <f t="shared" si="213"/>
        <v>1.8220000000000001</v>
      </c>
      <c r="R268" s="66">
        <f t="shared" si="214"/>
        <v>2.5459999999999998</v>
      </c>
      <c r="S268" s="66">
        <f t="shared" si="215"/>
        <v>3.7450000000000001</v>
      </c>
      <c r="T268" s="66">
        <f t="shared" si="216"/>
        <v>6.3879999999999999</v>
      </c>
      <c r="U268" s="66">
        <f t="shared" si="217"/>
        <v>14.378</v>
      </c>
      <c r="V268" s="66">
        <f t="shared" si="218"/>
        <v>-35.783999999999999</v>
      </c>
      <c r="W268" s="67">
        <f t="shared" si="219"/>
        <v>3.5910000000000002</v>
      </c>
      <c r="Y268" s="29" t="s">
        <v>128</v>
      </c>
      <c r="Z268" s="34" t="s">
        <v>104</v>
      </c>
      <c r="AA268" s="66">
        <f t="shared" si="244"/>
        <v>100</v>
      </c>
      <c r="AB268" s="66">
        <f t="shared" si="220"/>
        <v>70.7</v>
      </c>
      <c r="AC268" s="66">
        <f t="shared" si="221"/>
        <v>60.6</v>
      </c>
      <c r="AD268" s="66">
        <f t="shared" si="222"/>
        <v>10.199999999999999</v>
      </c>
      <c r="AE268" s="66">
        <f t="shared" si="223"/>
        <v>4.7</v>
      </c>
      <c r="AF268" s="66">
        <f t="shared" si="224"/>
        <v>24.6</v>
      </c>
      <c r="AG268" s="66">
        <f t="shared" si="225"/>
        <v>11.6</v>
      </c>
      <c r="AH268" s="66">
        <f t="shared" si="226"/>
        <v>0.7</v>
      </c>
      <c r="AI268" s="67">
        <f t="shared" si="227"/>
        <v>12.2</v>
      </c>
      <c r="AK268" s="29" t="s">
        <v>128</v>
      </c>
      <c r="AL268" s="34" t="s">
        <v>104</v>
      </c>
      <c r="AM268" s="66">
        <f t="shared" si="245"/>
        <v>3.4</v>
      </c>
      <c r="AN268" s="66">
        <f t="shared" si="246"/>
        <v>3.5</v>
      </c>
      <c r="AO268" s="66">
        <f t="shared" si="247"/>
        <v>3.5</v>
      </c>
      <c r="AP268" s="66">
        <f t="shared" si="248"/>
        <v>3.6</v>
      </c>
      <c r="AQ268" s="66">
        <f t="shared" si="249"/>
        <v>2.1</v>
      </c>
      <c r="AR268" s="66">
        <f t="shared" si="250"/>
        <v>3.6</v>
      </c>
      <c r="AS268" s="66">
        <f t="shared" si="251"/>
        <v>3</v>
      </c>
      <c r="AT268" s="66">
        <f t="shared" si="252"/>
        <v>4.9000000000000004</v>
      </c>
      <c r="AU268" s="67">
        <f t="shared" si="253"/>
        <v>4.4000000000000004</v>
      </c>
      <c r="AW268" s="29" t="s">
        <v>128</v>
      </c>
      <c r="AX268" s="34" t="s">
        <v>104</v>
      </c>
      <c r="AY268" s="66">
        <f t="shared" si="254"/>
        <v>3.073</v>
      </c>
      <c r="AZ268" s="66">
        <f t="shared" si="228"/>
        <v>1.3779999999999999</v>
      </c>
      <c r="BA268" s="66">
        <f t="shared" si="229"/>
        <v>1.117</v>
      </c>
      <c r="BB268" s="66">
        <f t="shared" si="230"/>
        <v>0.26100000000000001</v>
      </c>
      <c r="BC268" s="66">
        <f t="shared" si="231"/>
        <v>0.17399999999999999</v>
      </c>
      <c r="BD268" s="66">
        <f t="shared" si="232"/>
        <v>1.522</v>
      </c>
      <c r="BE268" s="66">
        <f t="shared" si="233"/>
        <v>1.5049999999999999</v>
      </c>
      <c r="BF268" s="66">
        <f t="shared" si="234"/>
        <v>-0.42</v>
      </c>
      <c r="BG268" s="67">
        <f t="shared" si="235"/>
        <v>0.437</v>
      </c>
      <c r="BI268" s="29" t="s">
        <v>128</v>
      </c>
      <c r="BJ268" s="34" t="s">
        <v>104</v>
      </c>
      <c r="BK268" s="66">
        <f t="shared" si="255"/>
        <v>0.109</v>
      </c>
      <c r="BL268" s="66">
        <f t="shared" si="256"/>
        <v>6.9000000000000006E-2</v>
      </c>
      <c r="BM268" s="66">
        <f t="shared" si="257"/>
        <v>6.5000000000000002E-2</v>
      </c>
      <c r="BN268" s="66">
        <f t="shared" si="258"/>
        <v>9.2999999999999999E-2</v>
      </c>
      <c r="BO268" s="66">
        <f t="shared" si="259"/>
        <v>7.6999999999999999E-2</v>
      </c>
      <c r="BP268" s="66">
        <f t="shared" si="260"/>
        <v>0.245</v>
      </c>
      <c r="BQ268" s="66">
        <f t="shared" si="261"/>
        <v>0.44</v>
      </c>
      <c r="BR268" s="66">
        <f t="shared" si="262"/>
        <v>-3.0030000000000001</v>
      </c>
      <c r="BS268" s="67">
        <f t="shared" si="263"/>
        <v>0.16500000000000001</v>
      </c>
      <c r="BU268" s="29" t="s">
        <v>128</v>
      </c>
      <c r="BV268" s="34" t="s">
        <v>104</v>
      </c>
      <c r="BW268" s="48">
        <f t="shared" si="264"/>
        <v>105406</v>
      </c>
      <c r="BX268" s="48">
        <f t="shared" si="236"/>
        <v>75412</v>
      </c>
      <c r="BY268" s="48">
        <f t="shared" si="237"/>
        <v>64612</v>
      </c>
      <c r="BZ268" s="48">
        <f t="shared" si="238"/>
        <v>10800</v>
      </c>
      <c r="CA268" s="48">
        <f t="shared" si="239"/>
        <v>4886</v>
      </c>
      <c r="CB268" s="48">
        <f t="shared" si="240"/>
        <v>25108</v>
      </c>
      <c r="CC268" s="48">
        <f t="shared" si="241"/>
        <v>11031</v>
      </c>
      <c r="CD268" s="48">
        <f t="shared" si="242"/>
        <v>1238</v>
      </c>
      <c r="CE268" s="49">
        <f t="shared" si="243"/>
        <v>12839</v>
      </c>
    </row>
    <row r="269" spans="1:83" ht="16.5" customHeight="1">
      <c r="A269" s="30" t="s">
        <v>129</v>
      </c>
      <c r="B269" s="28" t="s">
        <v>105</v>
      </c>
      <c r="C269" s="44">
        <v>121490</v>
      </c>
      <c r="D269" s="44">
        <v>84577</v>
      </c>
      <c r="E269" s="44">
        <v>72468</v>
      </c>
      <c r="F269" s="44">
        <v>12109</v>
      </c>
      <c r="G269" s="44">
        <v>5474</v>
      </c>
      <c r="H269" s="44">
        <v>31439</v>
      </c>
      <c r="I269" s="44">
        <v>15263</v>
      </c>
      <c r="J269" s="44">
        <v>800</v>
      </c>
      <c r="K269" s="45">
        <v>15376</v>
      </c>
      <c r="M269" s="30" t="s">
        <v>129</v>
      </c>
      <c r="N269" s="28" t="s">
        <v>105</v>
      </c>
      <c r="O269" s="70">
        <f t="shared" si="211"/>
        <v>6.556</v>
      </c>
      <c r="P269" s="70">
        <f t="shared" si="212"/>
        <v>4.8680000000000003</v>
      </c>
      <c r="Q269" s="70">
        <f t="shared" si="213"/>
        <v>4.7359999999999998</v>
      </c>
      <c r="R269" s="70">
        <f t="shared" si="214"/>
        <v>5.6630000000000003</v>
      </c>
      <c r="S269" s="70">
        <f t="shared" si="215"/>
        <v>6.7060000000000004</v>
      </c>
      <c r="T269" s="70">
        <f t="shared" si="216"/>
        <v>11.352</v>
      </c>
      <c r="U269" s="70">
        <f t="shared" si="217"/>
        <v>20.972000000000001</v>
      </c>
      <c r="V269" s="70">
        <f t="shared" si="218"/>
        <v>-20.635000000000002</v>
      </c>
      <c r="W269" s="71">
        <f t="shared" si="219"/>
        <v>5.25</v>
      </c>
      <c r="Y269" s="30" t="s">
        <v>129</v>
      </c>
      <c r="Z269" s="28" t="s">
        <v>105</v>
      </c>
      <c r="AA269" s="70">
        <f t="shared" si="244"/>
        <v>100</v>
      </c>
      <c r="AB269" s="70">
        <f t="shared" si="220"/>
        <v>69.599999999999994</v>
      </c>
      <c r="AC269" s="70">
        <f t="shared" si="221"/>
        <v>59.6</v>
      </c>
      <c r="AD269" s="70">
        <f t="shared" si="222"/>
        <v>10</v>
      </c>
      <c r="AE269" s="70">
        <f t="shared" si="223"/>
        <v>4.5</v>
      </c>
      <c r="AF269" s="70">
        <f t="shared" si="224"/>
        <v>25.9</v>
      </c>
      <c r="AG269" s="70">
        <f t="shared" si="225"/>
        <v>12.6</v>
      </c>
      <c r="AH269" s="70">
        <f t="shared" si="226"/>
        <v>0.7</v>
      </c>
      <c r="AI269" s="71">
        <f t="shared" si="227"/>
        <v>12.7</v>
      </c>
      <c r="AK269" s="30" t="s">
        <v>129</v>
      </c>
      <c r="AL269" s="28" t="s">
        <v>105</v>
      </c>
      <c r="AM269" s="70">
        <f t="shared" si="245"/>
        <v>3.9</v>
      </c>
      <c r="AN269" s="70">
        <f t="shared" si="246"/>
        <v>3.9</v>
      </c>
      <c r="AO269" s="70">
        <f t="shared" si="247"/>
        <v>3.9</v>
      </c>
      <c r="AP269" s="70">
        <f t="shared" si="248"/>
        <v>3.9</v>
      </c>
      <c r="AQ269" s="70">
        <f t="shared" si="249"/>
        <v>2.2000000000000002</v>
      </c>
      <c r="AR269" s="70">
        <f t="shared" si="250"/>
        <v>4.3</v>
      </c>
      <c r="AS269" s="70">
        <f t="shared" si="251"/>
        <v>3.6</v>
      </c>
      <c r="AT269" s="70">
        <f t="shared" si="252"/>
        <v>4.9000000000000004</v>
      </c>
      <c r="AU269" s="71">
        <f t="shared" si="253"/>
        <v>5.0999999999999996</v>
      </c>
      <c r="AW269" s="30" t="s">
        <v>129</v>
      </c>
      <c r="AX269" s="28" t="s">
        <v>105</v>
      </c>
      <c r="AY269" s="70">
        <f t="shared" si="254"/>
        <v>6.556</v>
      </c>
      <c r="AZ269" s="70">
        <f t="shared" si="228"/>
        <v>3.4430000000000001</v>
      </c>
      <c r="BA269" s="70">
        <f t="shared" si="229"/>
        <v>2.8740000000000001</v>
      </c>
      <c r="BB269" s="70">
        <f t="shared" si="230"/>
        <v>0.56899999999999995</v>
      </c>
      <c r="BC269" s="70">
        <f t="shared" si="231"/>
        <v>0.30199999999999999</v>
      </c>
      <c r="BD269" s="70">
        <f t="shared" si="232"/>
        <v>2.8109999999999999</v>
      </c>
      <c r="BE269" s="70">
        <f t="shared" si="233"/>
        <v>2.3210000000000002</v>
      </c>
      <c r="BF269" s="70">
        <f t="shared" si="234"/>
        <v>-0.182</v>
      </c>
      <c r="BG269" s="71">
        <f t="shared" si="235"/>
        <v>0.67300000000000004</v>
      </c>
      <c r="BI269" s="30" t="s">
        <v>129</v>
      </c>
      <c r="BJ269" s="28" t="s">
        <v>105</v>
      </c>
      <c r="BK269" s="70">
        <f t="shared" si="255"/>
        <v>0.25</v>
      </c>
      <c r="BL269" s="70">
        <f t="shared" si="256"/>
        <v>0.188</v>
      </c>
      <c r="BM269" s="70">
        <f t="shared" si="257"/>
        <v>0.182</v>
      </c>
      <c r="BN269" s="70">
        <f t="shared" si="258"/>
        <v>0.221</v>
      </c>
      <c r="BO269" s="70">
        <f t="shared" si="259"/>
        <v>0.14499999999999999</v>
      </c>
      <c r="BP269" s="70">
        <f t="shared" si="260"/>
        <v>0.49</v>
      </c>
      <c r="BQ269" s="70">
        <f t="shared" si="261"/>
        <v>0.73299999999999998</v>
      </c>
      <c r="BR269" s="70">
        <f t="shared" si="262"/>
        <v>-1.41</v>
      </c>
      <c r="BS269" s="71">
        <f t="shared" si="263"/>
        <v>0.27500000000000002</v>
      </c>
      <c r="BU269" s="30" t="s">
        <v>129</v>
      </c>
      <c r="BV269" s="28" t="s">
        <v>105</v>
      </c>
      <c r="BW269" s="52">
        <f t="shared" si="264"/>
        <v>114015</v>
      </c>
      <c r="BX269" s="52">
        <f t="shared" si="236"/>
        <v>80651</v>
      </c>
      <c r="BY269" s="52">
        <f t="shared" si="237"/>
        <v>69191</v>
      </c>
      <c r="BZ269" s="52">
        <f t="shared" si="238"/>
        <v>11460</v>
      </c>
      <c r="CA269" s="52">
        <f t="shared" si="239"/>
        <v>5130</v>
      </c>
      <c r="CB269" s="52">
        <f t="shared" si="240"/>
        <v>28234</v>
      </c>
      <c r="CC269" s="52">
        <f t="shared" si="241"/>
        <v>12617</v>
      </c>
      <c r="CD269" s="52">
        <f t="shared" si="242"/>
        <v>1008</v>
      </c>
      <c r="CE269" s="53">
        <f t="shared" si="243"/>
        <v>14609</v>
      </c>
    </row>
    <row r="272" spans="1:83" ht="16.5" customHeight="1">
      <c r="A272" s="36">
        <f>A218+1</f>
        <v>28</v>
      </c>
      <c r="B272" s="20" t="str">
        <f>IF(A272&lt;22,"令和"&amp;A272&amp;"年度","平成"&amp;A272&amp;"年度")</f>
        <v>平成28年度</v>
      </c>
      <c r="C272" s="1" t="s">
        <v>48</v>
      </c>
      <c r="N272" s="20" t="str">
        <f>B272</f>
        <v>平成28年度</v>
      </c>
      <c r="O272" s="1" t="s">
        <v>131</v>
      </c>
      <c r="Z272" s="20" t="str">
        <f>B272</f>
        <v>平成28年度</v>
      </c>
      <c r="AA272" s="1" t="s">
        <v>132</v>
      </c>
      <c r="AL272" s="20" t="str">
        <f>B272</f>
        <v>平成28年度</v>
      </c>
      <c r="AM272" s="1" t="s">
        <v>133</v>
      </c>
      <c r="AX272" s="20" t="str">
        <f>N272</f>
        <v>平成28年度</v>
      </c>
      <c r="AY272" s="1" t="s">
        <v>134</v>
      </c>
      <c r="BJ272" s="20" t="str">
        <f>Z272</f>
        <v>平成28年度</v>
      </c>
      <c r="BK272" s="1" t="s">
        <v>135</v>
      </c>
      <c r="BU272" s="36">
        <f>IF(A272=1,30,A272-1)</f>
        <v>27</v>
      </c>
      <c r="BV272" s="20" t="str">
        <f>IF(BU272&lt;22,"令和"&amp;BU272&amp;"年度","平成"&amp;BU272&amp;"年度")</f>
        <v>平成27年度</v>
      </c>
      <c r="BW272" s="1" t="s">
        <v>130</v>
      </c>
    </row>
    <row r="273" spans="1:83" ht="16.5" customHeight="1">
      <c r="A273" s="21"/>
      <c r="B273" s="5"/>
      <c r="C273" s="4" t="s">
        <v>49</v>
      </c>
      <c r="D273" s="24"/>
      <c r="E273" s="24"/>
      <c r="F273" s="24"/>
      <c r="G273" s="24"/>
      <c r="H273" s="24"/>
      <c r="I273" s="24"/>
      <c r="J273" s="24"/>
      <c r="K273" s="15"/>
      <c r="M273" s="21"/>
      <c r="N273" s="5"/>
      <c r="O273" s="4" t="s">
        <v>49</v>
      </c>
      <c r="P273" s="24"/>
      <c r="Q273" s="24"/>
      <c r="R273" s="24"/>
      <c r="S273" s="24"/>
      <c r="T273" s="24"/>
      <c r="U273" s="24"/>
      <c r="V273" s="24"/>
      <c r="W273" s="15"/>
      <c r="Y273" s="21"/>
      <c r="Z273" s="5"/>
      <c r="AA273" s="4" t="s">
        <v>49</v>
      </c>
      <c r="AB273" s="24"/>
      <c r="AC273" s="24"/>
      <c r="AD273" s="24"/>
      <c r="AE273" s="24"/>
      <c r="AF273" s="24"/>
      <c r="AG273" s="24"/>
      <c r="AH273" s="24"/>
      <c r="AI273" s="15"/>
      <c r="AK273" s="21"/>
      <c r="AL273" s="5"/>
      <c r="AM273" s="4" t="s">
        <v>49</v>
      </c>
      <c r="AN273" s="24"/>
      <c r="AO273" s="24"/>
      <c r="AP273" s="24"/>
      <c r="AQ273" s="24"/>
      <c r="AR273" s="24"/>
      <c r="AS273" s="24"/>
      <c r="AT273" s="24"/>
      <c r="AU273" s="15"/>
      <c r="AW273" s="21"/>
      <c r="AX273" s="5"/>
      <c r="AY273" s="4" t="s">
        <v>49</v>
      </c>
      <c r="AZ273" s="24"/>
      <c r="BA273" s="24"/>
      <c r="BB273" s="24"/>
      <c r="BC273" s="24"/>
      <c r="BD273" s="24"/>
      <c r="BE273" s="24"/>
      <c r="BF273" s="24"/>
      <c r="BG273" s="15"/>
      <c r="BI273" s="21"/>
      <c r="BJ273" s="5"/>
      <c r="BK273" s="4" t="s">
        <v>49</v>
      </c>
      <c r="BL273" s="24"/>
      <c r="BM273" s="24"/>
      <c r="BN273" s="24"/>
      <c r="BO273" s="24"/>
      <c r="BP273" s="24"/>
      <c r="BQ273" s="24"/>
      <c r="BR273" s="24"/>
      <c r="BS273" s="15"/>
      <c r="BU273" s="21"/>
      <c r="BV273" s="5"/>
      <c r="BW273" s="4" t="s">
        <v>49</v>
      </c>
      <c r="BX273" s="24"/>
      <c r="BY273" s="24"/>
      <c r="BZ273" s="24"/>
      <c r="CA273" s="24"/>
      <c r="CB273" s="24"/>
      <c r="CC273" s="24"/>
      <c r="CD273" s="24"/>
      <c r="CE273" s="15"/>
    </row>
    <row r="274" spans="1:83" ht="16.5" customHeight="1">
      <c r="A274" s="22"/>
      <c r="B274" s="8"/>
      <c r="C274" s="7"/>
      <c r="D274" s="27" t="s">
        <v>50</v>
      </c>
      <c r="E274" s="24"/>
      <c r="F274" s="15"/>
      <c r="G274" s="6" t="s">
        <v>53</v>
      </c>
      <c r="H274" s="27" t="s">
        <v>54</v>
      </c>
      <c r="I274" s="24"/>
      <c r="J274" s="24"/>
      <c r="K274" s="15"/>
      <c r="M274" s="22"/>
      <c r="N274" s="8"/>
      <c r="O274" s="7"/>
      <c r="P274" s="27" t="s">
        <v>50</v>
      </c>
      <c r="Q274" s="24"/>
      <c r="R274" s="15"/>
      <c r="S274" s="6" t="s">
        <v>53</v>
      </c>
      <c r="T274" s="27" t="s">
        <v>54</v>
      </c>
      <c r="U274" s="24"/>
      <c r="V274" s="24"/>
      <c r="W274" s="15"/>
      <c r="Y274" s="22"/>
      <c r="Z274" s="8"/>
      <c r="AA274" s="7"/>
      <c r="AB274" s="27" t="s">
        <v>50</v>
      </c>
      <c r="AC274" s="24"/>
      <c r="AD274" s="15"/>
      <c r="AE274" s="6" t="s">
        <v>53</v>
      </c>
      <c r="AF274" s="27" t="s">
        <v>54</v>
      </c>
      <c r="AG274" s="24"/>
      <c r="AH274" s="24"/>
      <c r="AI274" s="15"/>
      <c r="AK274" s="22"/>
      <c r="AL274" s="8"/>
      <c r="AM274" s="7"/>
      <c r="AN274" s="27" t="s">
        <v>50</v>
      </c>
      <c r="AO274" s="24"/>
      <c r="AP274" s="15"/>
      <c r="AQ274" s="6" t="s">
        <v>53</v>
      </c>
      <c r="AR274" s="27" t="s">
        <v>54</v>
      </c>
      <c r="AS274" s="24"/>
      <c r="AT274" s="24"/>
      <c r="AU274" s="15"/>
      <c r="AW274" s="22"/>
      <c r="AX274" s="8"/>
      <c r="AY274" s="7"/>
      <c r="AZ274" s="27" t="s">
        <v>50</v>
      </c>
      <c r="BA274" s="24"/>
      <c r="BB274" s="15"/>
      <c r="BC274" s="6" t="s">
        <v>53</v>
      </c>
      <c r="BD274" s="27" t="s">
        <v>54</v>
      </c>
      <c r="BE274" s="24"/>
      <c r="BF274" s="24"/>
      <c r="BG274" s="15"/>
      <c r="BI274" s="22"/>
      <c r="BJ274" s="8"/>
      <c r="BK274" s="7"/>
      <c r="BL274" s="27" t="s">
        <v>50</v>
      </c>
      <c r="BM274" s="24"/>
      <c r="BN274" s="15"/>
      <c r="BO274" s="6" t="s">
        <v>53</v>
      </c>
      <c r="BP274" s="27" t="s">
        <v>54</v>
      </c>
      <c r="BQ274" s="24"/>
      <c r="BR274" s="24"/>
      <c r="BS274" s="15"/>
      <c r="BU274" s="22"/>
      <c r="BV274" s="8"/>
      <c r="BW274" s="7"/>
      <c r="BX274" s="27" t="s">
        <v>50</v>
      </c>
      <c r="BY274" s="24"/>
      <c r="BZ274" s="15"/>
      <c r="CA274" s="6" t="s">
        <v>53</v>
      </c>
      <c r="CB274" s="27" t="s">
        <v>54</v>
      </c>
      <c r="CC274" s="24"/>
      <c r="CD274" s="24"/>
      <c r="CE274" s="15"/>
    </row>
    <row r="275" spans="1:83" ht="27" customHeight="1">
      <c r="A275" s="23"/>
      <c r="B275" s="11"/>
      <c r="C275" s="10"/>
      <c r="D275" s="10"/>
      <c r="E275" s="16" t="s">
        <v>51</v>
      </c>
      <c r="F275" s="26" t="s">
        <v>52</v>
      </c>
      <c r="G275" s="12"/>
      <c r="H275" s="12"/>
      <c r="I275" s="16" t="s">
        <v>55</v>
      </c>
      <c r="J275" s="16" t="s">
        <v>56</v>
      </c>
      <c r="K275" s="16" t="s">
        <v>57</v>
      </c>
      <c r="M275" s="23"/>
      <c r="N275" s="11"/>
      <c r="O275" s="10"/>
      <c r="P275" s="10"/>
      <c r="Q275" s="16" t="s">
        <v>51</v>
      </c>
      <c r="R275" s="26" t="s">
        <v>52</v>
      </c>
      <c r="S275" s="12"/>
      <c r="T275" s="12"/>
      <c r="U275" s="16" t="s">
        <v>55</v>
      </c>
      <c r="V275" s="16" t="s">
        <v>56</v>
      </c>
      <c r="W275" s="16" t="s">
        <v>57</v>
      </c>
      <c r="Y275" s="23"/>
      <c r="Z275" s="11"/>
      <c r="AA275" s="10"/>
      <c r="AB275" s="10"/>
      <c r="AC275" s="16" t="s">
        <v>51</v>
      </c>
      <c r="AD275" s="26" t="s">
        <v>52</v>
      </c>
      <c r="AE275" s="12"/>
      <c r="AF275" s="12"/>
      <c r="AG275" s="16" t="s">
        <v>55</v>
      </c>
      <c r="AH275" s="16" t="s">
        <v>56</v>
      </c>
      <c r="AI275" s="16" t="s">
        <v>57</v>
      </c>
      <c r="AK275" s="23"/>
      <c r="AL275" s="11"/>
      <c r="AM275" s="10"/>
      <c r="AN275" s="10"/>
      <c r="AO275" s="16" t="s">
        <v>51</v>
      </c>
      <c r="AP275" s="26" t="s">
        <v>52</v>
      </c>
      <c r="AQ275" s="12"/>
      <c r="AR275" s="12"/>
      <c r="AS275" s="16" t="s">
        <v>55</v>
      </c>
      <c r="AT275" s="16" t="s">
        <v>56</v>
      </c>
      <c r="AU275" s="16" t="s">
        <v>57</v>
      </c>
      <c r="AW275" s="23"/>
      <c r="AX275" s="11"/>
      <c r="AY275" s="10"/>
      <c r="AZ275" s="10"/>
      <c r="BA275" s="16" t="s">
        <v>51</v>
      </c>
      <c r="BB275" s="26" t="s">
        <v>52</v>
      </c>
      <c r="BC275" s="12"/>
      <c r="BD275" s="12"/>
      <c r="BE275" s="16" t="s">
        <v>55</v>
      </c>
      <c r="BF275" s="16" t="s">
        <v>56</v>
      </c>
      <c r="BG275" s="16" t="s">
        <v>57</v>
      </c>
      <c r="BI275" s="23"/>
      <c r="BJ275" s="11"/>
      <c r="BK275" s="10"/>
      <c r="BL275" s="10"/>
      <c r="BM275" s="16" t="s">
        <v>51</v>
      </c>
      <c r="BN275" s="26" t="s">
        <v>52</v>
      </c>
      <c r="BO275" s="12"/>
      <c r="BP275" s="12"/>
      <c r="BQ275" s="16" t="s">
        <v>55</v>
      </c>
      <c r="BR275" s="16" t="s">
        <v>56</v>
      </c>
      <c r="BS275" s="16" t="s">
        <v>57</v>
      </c>
      <c r="BU275" s="23"/>
      <c r="BV275" s="11"/>
      <c r="BW275" s="10"/>
      <c r="BX275" s="10"/>
      <c r="BY275" s="16" t="s">
        <v>51</v>
      </c>
      <c r="BZ275" s="26" t="s">
        <v>52</v>
      </c>
      <c r="CA275" s="12"/>
      <c r="CB275" s="12"/>
      <c r="CC275" s="16" t="s">
        <v>55</v>
      </c>
      <c r="CD275" s="16" t="s">
        <v>56</v>
      </c>
      <c r="CE275" s="16" t="s">
        <v>57</v>
      </c>
    </row>
    <row r="276" spans="1:83" ht="16.5" customHeight="1">
      <c r="A276" s="31" t="s">
        <v>58</v>
      </c>
      <c r="B276" s="33" t="s">
        <v>106</v>
      </c>
      <c r="C276" s="13">
        <v>3292209</v>
      </c>
      <c r="D276" s="13">
        <v>2285262</v>
      </c>
      <c r="E276" s="13">
        <v>1968795</v>
      </c>
      <c r="F276" s="13">
        <v>316467</v>
      </c>
      <c r="G276" s="13">
        <v>251258</v>
      </c>
      <c r="H276" s="13">
        <v>755689</v>
      </c>
      <c r="I276" s="13">
        <v>423964</v>
      </c>
      <c r="J276" s="13">
        <v>20540</v>
      </c>
      <c r="K276" s="14">
        <v>311185</v>
      </c>
      <c r="M276" s="31" t="s">
        <v>58</v>
      </c>
      <c r="N276" s="33" t="s">
        <v>106</v>
      </c>
      <c r="O276" s="66">
        <f t="shared" ref="O276:O323" si="265">IF(C276="X","X",IF(BW276="X","X",IF(BW276&lt;&gt;0,ROUND((C276-BW276)/ABS(BW276)*100,3),"-")))</f>
        <v>4.47</v>
      </c>
      <c r="P276" s="66">
        <f t="shared" ref="P276:P323" si="266">IF(D276="X","X",IF(BX276="X","X",IF(BX276&lt;&gt;0,ROUND((D276-BX276)/ABS(BX276)*100,3),"-")))</f>
        <v>5.1609999999999996</v>
      </c>
      <c r="Q276" s="66">
        <f t="shared" ref="Q276:Q323" si="267">IF(E276="X","X",IF(BY276="X","X",IF(BY276&lt;&gt;0,ROUND((E276-BY276)/ABS(BY276)*100,3),"-")))</f>
        <v>5.5919999999999996</v>
      </c>
      <c r="R276" s="66">
        <f t="shared" ref="R276:R323" si="268">IF(F276="X","X",IF(BZ276="X","X",IF(BZ276&lt;&gt;0,ROUND((F276-BZ276)/ABS(BZ276)*100,3),"-")))</f>
        <v>2.5579999999999998</v>
      </c>
      <c r="S276" s="66">
        <f t="shared" ref="S276:S323" si="269">IF(G276="X","X",IF(CA276="X","X",IF(CA276&lt;&gt;0,ROUND((G276-CA276)/ABS(CA276)*100,3),"-")))</f>
        <v>3.024</v>
      </c>
      <c r="T276" s="66">
        <f t="shared" ref="T276:T323" si="270">IF(H276="X","X",IF(CB276="X","X",IF(CB276&lt;&gt;0,ROUND((H276-CB276)/ABS(CB276)*100,3),"-")))</f>
        <v>2.903</v>
      </c>
      <c r="U276" s="66">
        <f t="shared" ref="U276:U323" si="271">IF(I276="X","X",IF(CC276="X","X",IF(CC276&lt;&gt;0,ROUND((I276-CC276)/ABS(CC276)*100,3),"-")))</f>
        <v>1.1379999999999999</v>
      </c>
      <c r="V276" s="66">
        <f t="shared" ref="V276:V323" si="272">IF(J276="X","X",IF(CD276="X","X",IF(CD276&lt;&gt;0,ROUND((J276-CD276)/ABS(CD276)*100,3),"-")))</f>
        <v>26.384</v>
      </c>
      <c r="W276" s="67">
        <f t="shared" ref="W276:W323" si="273">IF(K276="X","X",IF(CE276="X","X",IF(CE276&lt;&gt;0,ROUND((K276-CE276)/ABS(CE276)*100,3),"-")))</f>
        <v>4.1029999999999998</v>
      </c>
      <c r="Y276" s="31" t="s">
        <v>58</v>
      </c>
      <c r="Z276" s="33" t="s">
        <v>106</v>
      </c>
      <c r="AA276" s="66">
        <f>IF(C276=0,"-",IF(C276="X","X",ROUND(C276/$C276*100,1)))</f>
        <v>100</v>
      </c>
      <c r="AB276" s="66">
        <f t="shared" ref="AB276:AB323" si="274">IF(D276=0,"-",IF(D276="X","X",ROUND(D276/$C276*100,1)))</f>
        <v>69.400000000000006</v>
      </c>
      <c r="AC276" s="66">
        <f t="shared" ref="AC276:AC323" si="275">IF(E276=0,"-",IF(E276="X","X",ROUND(E276/$C276*100,1)))</f>
        <v>59.8</v>
      </c>
      <c r="AD276" s="66">
        <f t="shared" ref="AD276:AD323" si="276">IF(F276=0,"-",IF(F276="X","X",ROUND(F276/$C276*100,1)))</f>
        <v>9.6</v>
      </c>
      <c r="AE276" s="66">
        <f t="shared" ref="AE276:AE323" si="277">IF(G276=0,"-",IF(G276="X","X",ROUND(G276/$C276*100,1)))</f>
        <v>7.6</v>
      </c>
      <c r="AF276" s="66">
        <f t="shared" ref="AF276:AF323" si="278">IF(H276=0,"-",IF(H276="X","X",ROUND(H276/$C276*100,1)))</f>
        <v>23</v>
      </c>
      <c r="AG276" s="66">
        <f t="shared" ref="AG276:AG323" si="279">IF(I276=0,"-",IF(I276="X","X",ROUND(I276/$C276*100,1)))</f>
        <v>12.9</v>
      </c>
      <c r="AH276" s="66">
        <f t="shared" ref="AH276:AH323" si="280">IF(J276=0,"-",IF(J276="X","X",ROUND(J276/$C276*100,1)))</f>
        <v>0.6</v>
      </c>
      <c r="AI276" s="67">
        <f t="shared" ref="AI276:AI323" si="281">IF(K276=0,"-",IF(K276="X","X",ROUND(K276/$C276*100,1)))</f>
        <v>9.5</v>
      </c>
      <c r="AK276" s="31" t="s">
        <v>58</v>
      </c>
      <c r="AL276" s="33" t="s">
        <v>106</v>
      </c>
      <c r="AM276" s="66">
        <f>IF(C276=0,"-",IF(C276="X","X",ROUND(C276/$C$276*100,1)))</f>
        <v>100</v>
      </c>
      <c r="AN276" s="66">
        <f>IF(D276=0,"-",IF(D276="X","X",ROUND(D276/$D$276*100,1)))</f>
        <v>100</v>
      </c>
      <c r="AO276" s="66">
        <f>IF(E276=0,"-",IF(E276="X","X",ROUND(E276/$E$276*100,1)))</f>
        <v>100</v>
      </c>
      <c r="AP276" s="66">
        <f>IF(F276=0,"-",IF(F276="X","X",ROUND(F276/$F$276*100,1)))</f>
        <v>100</v>
      </c>
      <c r="AQ276" s="66">
        <f>IF(G276=0,"-",IF(G276="X","X",ROUND(G276/$G$276*100,1)))</f>
        <v>100</v>
      </c>
      <c r="AR276" s="66">
        <f>IF(H276=0,"-",IF(H276="X","X",ROUND(H276/$H$276*100,1)))</f>
        <v>100</v>
      </c>
      <c r="AS276" s="66">
        <f>IF(I276=0,"-",IF(I276="X","X",ROUND(I276/$I$276*100,1)))</f>
        <v>100</v>
      </c>
      <c r="AT276" s="66">
        <f>IF(J276=0,"-",IF(J276="X","X",ROUND(J276/$J$276*100,1)))</f>
        <v>100</v>
      </c>
      <c r="AU276" s="67">
        <f>IF(K276=0,"-",IF(K276="X","X",ROUND(K276/$K$276*100,1)))</f>
        <v>100</v>
      </c>
      <c r="AW276" s="31" t="s">
        <v>58</v>
      </c>
      <c r="AX276" s="33" t="s">
        <v>106</v>
      </c>
      <c r="AY276" s="66">
        <f>IF(C276="X","X",IF(BW276="X","X",IF(BW276&lt;&gt;0,ROUND((C276-BW276)/$BW276*100,3),"-")))</f>
        <v>4.47</v>
      </c>
      <c r="AZ276" s="66">
        <f t="shared" ref="AZ276:AZ323" si="282">IF(D276="X","X",IF(BX276="X","X",IF(BX276&lt;&gt;0,ROUND((D276-BX276)/$BW276*100,3),"-")))</f>
        <v>3.5590000000000002</v>
      </c>
      <c r="BA276" s="66">
        <f t="shared" ref="BA276:BA323" si="283">IF(E276="X","X",IF(BY276="X","X",IF(BY276&lt;&gt;0,ROUND((E276-BY276)/$BW276*100,3),"-")))</f>
        <v>3.3090000000000002</v>
      </c>
      <c r="BB276" s="66">
        <f t="shared" ref="BB276:BB323" si="284">IF(F276="X","X",IF(BZ276="X","X",IF(BZ276&lt;&gt;0,ROUND((F276-BZ276)/$BW276*100,3),"-")))</f>
        <v>0.25</v>
      </c>
      <c r="BC276" s="66">
        <f t="shared" ref="BC276:BC323" si="285">IF(G276="X","X",IF(CA276="X","X",IF(CA276&lt;&gt;0,ROUND((G276-CA276)/$BW276*100,3),"-")))</f>
        <v>0.23400000000000001</v>
      </c>
      <c r="BD276" s="66">
        <f t="shared" ref="BD276:BD323" si="286">IF(H276="X","X",IF(CB276="X","X",IF(CB276&lt;&gt;0,ROUND((H276-CB276)/$BW276*100,3),"-")))</f>
        <v>0.67700000000000005</v>
      </c>
      <c r="BE276" s="66">
        <f t="shared" ref="BE276:BE323" si="287">IF(I276="X","X",IF(CC276="X","X",IF(CC276&lt;&gt;0,ROUND((I276-CC276)/$BW276*100,3),"-")))</f>
        <v>0.151</v>
      </c>
      <c r="BF276" s="66">
        <f t="shared" ref="BF276:BF323" si="288">IF(J276="X","X",IF(CD276="X","X",IF(CD276&lt;&gt;0,ROUND((J276-CD276)/$BW276*100,3),"-")))</f>
        <v>0.13600000000000001</v>
      </c>
      <c r="BG276" s="67">
        <f t="shared" ref="BG276:BG323" si="289">IF(K276="X","X",IF(CE276="X","X",IF(CE276&lt;&gt;0,ROUND((K276-CE276)/$BW276*100,3),"-")))</f>
        <v>0.38900000000000001</v>
      </c>
      <c r="BI276" s="31" t="s">
        <v>58</v>
      </c>
      <c r="BJ276" s="33" t="s">
        <v>106</v>
      </c>
      <c r="BK276" s="66">
        <f>IF(C276="X","X",IF(BW276="X","X",IF(BW276&lt;&gt;0,ROUND((C276-BW276)/$BW$276*100,3),"-")))</f>
        <v>4.47</v>
      </c>
      <c r="BL276" s="66">
        <f>IF(D276="X","X",IF(BX276="X","X",IF(BX276&lt;&gt;0,ROUND((D276-BX276)/$BX$276*100,3),"-")))</f>
        <v>5.1609999999999996</v>
      </c>
      <c r="BM276" s="66">
        <f>IF(E276="X","X",IF(BY276="X","X",IF(BY276&lt;&gt;0,ROUND((E276-BY276)/$BY$276*100,3),"-")))</f>
        <v>5.5919999999999996</v>
      </c>
      <c r="BN276" s="66">
        <f>IF(F276="X","X",IF(BZ276="X","X",IF(BZ276&lt;&gt;0,ROUND((F276-BZ276)/$BZ$276*100,3),"-")))</f>
        <v>2.5579999999999998</v>
      </c>
      <c r="BO276" s="66">
        <f>IF(G276="X","X",IF(CA276="X","X",IF(CA276&lt;&gt;0,ROUND((G276-CA276)/$CA$276*100,3),"-")))</f>
        <v>3.024</v>
      </c>
      <c r="BP276" s="66">
        <f>IF(H276="X","X",IF(CB276="X","X",IF(CB276&lt;&gt;0,ROUND((H276-CB276)/$CB$276*100,3),"-")))</f>
        <v>2.903</v>
      </c>
      <c r="BQ276" s="66">
        <f>IF(I276="X","X",IF(CC276="X","X",IF(CC276&lt;&gt;0,ROUND((I276-CC276)/$CC$276*100,3),"-")))</f>
        <v>1.1379999999999999</v>
      </c>
      <c r="BR276" s="66">
        <f>IF(J276="X","X",IF(CD276="X","X",IF(CD276&lt;&gt;0,ROUND((J276-CD276)/$CD$276*100,3),"-")))</f>
        <v>26.384</v>
      </c>
      <c r="BS276" s="67">
        <f>IF(K276="X","X",IF(CE276="X","X",IF(CE276&lt;&gt;0,ROUND((K276-CE276)/$CE$276*100,3),"-")))</f>
        <v>4.1029999999999998</v>
      </c>
      <c r="BU276" s="31" t="s">
        <v>58</v>
      </c>
      <c r="BV276" s="33" t="s">
        <v>106</v>
      </c>
      <c r="BW276" s="48">
        <f>C222</f>
        <v>3151352</v>
      </c>
      <c r="BX276" s="48">
        <f t="shared" ref="BX276:BX323" si="290">D222</f>
        <v>2173102</v>
      </c>
      <c r="BY276" s="48">
        <f t="shared" ref="BY276:BY323" si="291">E222</f>
        <v>1864528</v>
      </c>
      <c r="BZ276" s="48">
        <f t="shared" ref="BZ276:BZ323" si="292">F222</f>
        <v>308574</v>
      </c>
      <c r="CA276" s="48">
        <f t="shared" ref="CA276:CA323" si="293">G222</f>
        <v>243883</v>
      </c>
      <c r="CB276" s="48">
        <f t="shared" ref="CB276:CB323" si="294">H222</f>
        <v>734367</v>
      </c>
      <c r="CC276" s="48">
        <f t="shared" ref="CC276:CC323" si="295">I222</f>
        <v>419194</v>
      </c>
      <c r="CD276" s="48">
        <f t="shared" ref="CD276:CD323" si="296">J222</f>
        <v>16252</v>
      </c>
      <c r="CE276" s="49">
        <f t="shared" ref="CE276:CE323" si="297">K222</f>
        <v>298921</v>
      </c>
    </row>
    <row r="277" spans="1:83" ht="16.5" customHeight="1">
      <c r="A277" s="29" t="s">
        <v>107</v>
      </c>
      <c r="B277" s="34" t="s">
        <v>59</v>
      </c>
      <c r="C277" s="40">
        <v>849620</v>
      </c>
      <c r="D277" s="40">
        <v>567307</v>
      </c>
      <c r="E277" s="40">
        <v>488019</v>
      </c>
      <c r="F277" s="40">
        <v>79288</v>
      </c>
      <c r="G277" s="40">
        <v>53462</v>
      </c>
      <c r="H277" s="40">
        <v>228851</v>
      </c>
      <c r="I277" s="40">
        <v>158016</v>
      </c>
      <c r="J277" s="40">
        <v>8511</v>
      </c>
      <c r="K277" s="41">
        <v>62324</v>
      </c>
      <c r="M277" s="29" t="s">
        <v>107</v>
      </c>
      <c r="N277" s="34" t="s">
        <v>59</v>
      </c>
      <c r="O277" s="66">
        <f t="shared" si="265"/>
        <v>4.3470000000000004</v>
      </c>
      <c r="P277" s="66">
        <f t="shared" si="266"/>
        <v>5.64</v>
      </c>
      <c r="Q277" s="66">
        <f t="shared" si="267"/>
        <v>6.109</v>
      </c>
      <c r="R277" s="66">
        <f t="shared" si="268"/>
        <v>2.839</v>
      </c>
      <c r="S277" s="66">
        <f t="shared" si="269"/>
        <v>3.9510000000000001</v>
      </c>
      <c r="T277" s="66">
        <f t="shared" si="270"/>
        <v>1.363</v>
      </c>
      <c r="U277" s="66">
        <f t="shared" si="271"/>
        <v>-1.262</v>
      </c>
      <c r="V277" s="66">
        <f t="shared" si="272"/>
        <v>310.56400000000002</v>
      </c>
      <c r="W277" s="67">
        <f t="shared" si="273"/>
        <v>-2.105</v>
      </c>
      <c r="Y277" s="29" t="s">
        <v>107</v>
      </c>
      <c r="Z277" s="34" t="s">
        <v>59</v>
      </c>
      <c r="AA277" s="66">
        <f t="shared" ref="AA277:AA323" si="298">IF(C277=0,"-",IF(C277="X","X",ROUND(C277/$C277*100,1)))</f>
        <v>100</v>
      </c>
      <c r="AB277" s="66">
        <f t="shared" si="274"/>
        <v>66.8</v>
      </c>
      <c r="AC277" s="66">
        <f t="shared" si="275"/>
        <v>57.4</v>
      </c>
      <c r="AD277" s="66">
        <f t="shared" si="276"/>
        <v>9.3000000000000007</v>
      </c>
      <c r="AE277" s="66">
        <f t="shared" si="277"/>
        <v>6.3</v>
      </c>
      <c r="AF277" s="66">
        <f t="shared" si="278"/>
        <v>26.9</v>
      </c>
      <c r="AG277" s="66">
        <f t="shared" si="279"/>
        <v>18.600000000000001</v>
      </c>
      <c r="AH277" s="66">
        <f t="shared" si="280"/>
        <v>1</v>
      </c>
      <c r="AI277" s="67">
        <f t="shared" si="281"/>
        <v>7.3</v>
      </c>
      <c r="AK277" s="29" t="s">
        <v>107</v>
      </c>
      <c r="AL277" s="34" t="s">
        <v>59</v>
      </c>
      <c r="AM277" s="66">
        <f t="shared" ref="AM277:AM323" si="299">IF(C277=0,"-",IF(C277="X","X",ROUND(C277/$C$276*100,1)))</f>
        <v>25.8</v>
      </c>
      <c r="AN277" s="66">
        <f t="shared" ref="AN277:AN323" si="300">IF(D277=0,"-",IF(D277="X","X",ROUND(D277/$D$276*100,1)))</f>
        <v>24.8</v>
      </c>
      <c r="AO277" s="66">
        <f t="shared" ref="AO277:AO323" si="301">IF(E277=0,"-",IF(E277="X","X",ROUND(E277/$E$276*100,1)))</f>
        <v>24.8</v>
      </c>
      <c r="AP277" s="66">
        <f t="shared" ref="AP277:AP323" si="302">IF(F277=0,"-",IF(F277="X","X",ROUND(F277/$F$276*100,1)))</f>
        <v>25.1</v>
      </c>
      <c r="AQ277" s="66">
        <f t="shared" ref="AQ277:AQ323" si="303">IF(G277=0,"-",IF(G277="X","X",ROUND(G277/$G$276*100,1)))</f>
        <v>21.3</v>
      </c>
      <c r="AR277" s="66">
        <f t="shared" ref="AR277:AR323" si="304">IF(H277=0,"-",IF(H277="X","X",ROUND(H277/$H$276*100,1)))</f>
        <v>30.3</v>
      </c>
      <c r="AS277" s="66">
        <f t="shared" ref="AS277:AS323" si="305">IF(I277=0,"-",IF(I277="X","X",ROUND(I277/$I$276*100,1)))</f>
        <v>37.299999999999997</v>
      </c>
      <c r="AT277" s="66">
        <f t="shared" ref="AT277:AT323" si="306">IF(J277=0,"-",IF(J277="X","X",ROUND(J277/$J$276*100,1)))</f>
        <v>41.4</v>
      </c>
      <c r="AU277" s="67">
        <f t="shared" ref="AU277:AU323" si="307">IF(K277=0,"-",IF(K277="X","X",ROUND(K277/$K$276*100,1)))</f>
        <v>20</v>
      </c>
      <c r="AW277" s="29" t="s">
        <v>107</v>
      </c>
      <c r="AX277" s="34" t="s">
        <v>59</v>
      </c>
      <c r="AY277" s="66">
        <f t="shared" ref="AY277:AY323" si="308">IF(C277="X","X",IF(BW277="X","X",IF(BW277&lt;&gt;0,ROUND((C277-BW277)/$BW277*100,3),"-")))</f>
        <v>4.3470000000000004</v>
      </c>
      <c r="AZ277" s="66">
        <f t="shared" si="282"/>
        <v>3.72</v>
      </c>
      <c r="BA277" s="66">
        <f t="shared" si="283"/>
        <v>3.4510000000000001</v>
      </c>
      <c r="BB277" s="66">
        <f t="shared" si="284"/>
        <v>0.26900000000000002</v>
      </c>
      <c r="BC277" s="66">
        <f t="shared" si="285"/>
        <v>0.25</v>
      </c>
      <c r="BD277" s="66">
        <f t="shared" si="286"/>
        <v>0.378</v>
      </c>
      <c r="BE277" s="66">
        <f t="shared" si="287"/>
        <v>-0.248</v>
      </c>
      <c r="BF277" s="66">
        <f t="shared" si="288"/>
        <v>0.79100000000000004</v>
      </c>
      <c r="BG277" s="67">
        <f t="shared" si="289"/>
        <v>-0.16500000000000001</v>
      </c>
      <c r="BI277" s="29" t="s">
        <v>107</v>
      </c>
      <c r="BJ277" s="34" t="s">
        <v>59</v>
      </c>
      <c r="BK277" s="66">
        <f t="shared" ref="BK277:BK323" si="309">IF(C277="X","X",IF(BW277="X","X",IF(BW277&lt;&gt;0,ROUND((C277-BW277)/$BW$276*100,3),"-")))</f>
        <v>1.123</v>
      </c>
      <c r="BL277" s="66">
        <f t="shared" ref="BL277:BL323" si="310">IF(D277="X","X",IF(BX277="X","X",IF(BX277&lt;&gt;0,ROUND((D277-BX277)/$BX$276*100,3),"-")))</f>
        <v>1.3939999999999999</v>
      </c>
      <c r="BM277" s="66">
        <f t="shared" ref="BM277:BM323" si="311">IF(E277="X","X",IF(BY277="X","X",IF(BY277&lt;&gt;0,ROUND((E277-BY277)/$BY$276*100,3),"-")))</f>
        <v>1.5069999999999999</v>
      </c>
      <c r="BN277" s="66">
        <f t="shared" ref="BN277:BN323" si="312">IF(F277="X","X",IF(BZ277="X","X",IF(BZ277&lt;&gt;0,ROUND((F277-BZ277)/$BZ$276*100,3),"-")))</f>
        <v>0.70899999999999996</v>
      </c>
      <c r="BO277" s="66">
        <f t="shared" ref="BO277:BO323" si="313">IF(G277="X","X",IF(CA277="X","X",IF(CA277&lt;&gt;0,ROUND((G277-CA277)/$CA$276*100,3),"-")))</f>
        <v>0.83299999999999996</v>
      </c>
      <c r="BP277" s="66">
        <f t="shared" ref="BP277:BP323" si="314">IF(H277="X","X",IF(CB277="X","X",IF(CB277&lt;&gt;0,ROUND((H277-CB277)/$CB$276*100,3),"-")))</f>
        <v>0.41899999999999998</v>
      </c>
      <c r="BQ277" s="66">
        <f t="shared" ref="BQ277:BQ323" si="315">IF(I277="X","X",IF(CC277="X","X",IF(CC277&lt;&gt;0,ROUND((I277-CC277)/$CC$276*100,3),"-")))</f>
        <v>-0.48199999999999998</v>
      </c>
      <c r="BR277" s="66">
        <f t="shared" ref="BR277:BR323" si="316">IF(J277="X","X",IF(CD277="X","X",IF(CD277&lt;&gt;0,ROUND((J277-CD277)/$CD$276*100,3),"-")))</f>
        <v>39.613999999999997</v>
      </c>
      <c r="BS277" s="67">
        <f t="shared" ref="BS277:BS323" si="317">IF(K277="X","X",IF(CE277="X","X",IF(CE277&lt;&gt;0,ROUND((K277-CE277)/$CE$276*100,3),"-")))</f>
        <v>-0.44800000000000001</v>
      </c>
      <c r="BU277" s="29" t="s">
        <v>107</v>
      </c>
      <c r="BV277" s="34" t="s">
        <v>59</v>
      </c>
      <c r="BW277" s="48">
        <f t="shared" ref="BW277:BW323" si="318">C223</f>
        <v>814224</v>
      </c>
      <c r="BX277" s="48">
        <f t="shared" si="290"/>
        <v>537021</v>
      </c>
      <c r="BY277" s="48">
        <f t="shared" si="291"/>
        <v>459922</v>
      </c>
      <c r="BZ277" s="48">
        <f t="shared" si="292"/>
        <v>77099</v>
      </c>
      <c r="CA277" s="48">
        <f t="shared" si="293"/>
        <v>51430</v>
      </c>
      <c r="CB277" s="48">
        <f t="shared" si="294"/>
        <v>225773</v>
      </c>
      <c r="CC277" s="48">
        <f t="shared" si="295"/>
        <v>160036</v>
      </c>
      <c r="CD277" s="48">
        <f t="shared" si="296"/>
        <v>2073</v>
      </c>
      <c r="CE277" s="49">
        <f t="shared" si="297"/>
        <v>63664</v>
      </c>
    </row>
    <row r="278" spans="1:83" ht="16.5" customHeight="1">
      <c r="A278" s="29" t="s">
        <v>14</v>
      </c>
      <c r="B278" s="34" t="s">
        <v>60</v>
      </c>
      <c r="C278" s="40">
        <v>211702</v>
      </c>
      <c r="D278" s="40">
        <v>152499</v>
      </c>
      <c r="E278" s="40">
        <v>131612</v>
      </c>
      <c r="F278" s="40">
        <v>20887</v>
      </c>
      <c r="G278" s="40">
        <v>18889</v>
      </c>
      <c r="H278" s="40">
        <v>40314</v>
      </c>
      <c r="I278" s="40">
        <v>21600</v>
      </c>
      <c r="J278" s="40">
        <v>1286</v>
      </c>
      <c r="K278" s="41">
        <v>17428</v>
      </c>
      <c r="M278" s="29" t="s">
        <v>14</v>
      </c>
      <c r="N278" s="34" t="s">
        <v>60</v>
      </c>
      <c r="O278" s="66">
        <f t="shared" si="265"/>
        <v>3.665</v>
      </c>
      <c r="P278" s="66">
        <f t="shared" si="266"/>
        <v>4.6920000000000002</v>
      </c>
      <c r="Q278" s="66">
        <f t="shared" si="267"/>
        <v>5.0890000000000004</v>
      </c>
      <c r="R278" s="66">
        <f t="shared" si="268"/>
        <v>2.2570000000000001</v>
      </c>
      <c r="S278" s="66">
        <f t="shared" si="269"/>
        <v>1.762</v>
      </c>
      <c r="T278" s="66">
        <f t="shared" si="270"/>
        <v>0.81</v>
      </c>
      <c r="U278" s="66">
        <f t="shared" si="271"/>
        <v>1.1000000000000001</v>
      </c>
      <c r="V278" s="66">
        <f t="shared" si="272"/>
        <v>76.164000000000001</v>
      </c>
      <c r="W278" s="67">
        <f t="shared" si="273"/>
        <v>-2.61</v>
      </c>
      <c r="Y278" s="29" t="s">
        <v>14</v>
      </c>
      <c r="Z278" s="34" t="s">
        <v>60</v>
      </c>
      <c r="AA278" s="66">
        <f t="shared" si="298"/>
        <v>100</v>
      </c>
      <c r="AB278" s="66">
        <f t="shared" si="274"/>
        <v>72</v>
      </c>
      <c r="AC278" s="66">
        <f t="shared" si="275"/>
        <v>62.2</v>
      </c>
      <c r="AD278" s="66">
        <f t="shared" si="276"/>
        <v>9.9</v>
      </c>
      <c r="AE278" s="66">
        <f t="shared" si="277"/>
        <v>8.9</v>
      </c>
      <c r="AF278" s="66">
        <f t="shared" si="278"/>
        <v>19</v>
      </c>
      <c r="AG278" s="66">
        <f t="shared" si="279"/>
        <v>10.199999999999999</v>
      </c>
      <c r="AH278" s="66">
        <f t="shared" si="280"/>
        <v>0.6</v>
      </c>
      <c r="AI278" s="67">
        <f t="shared" si="281"/>
        <v>8.1999999999999993</v>
      </c>
      <c r="AK278" s="29" t="s">
        <v>14</v>
      </c>
      <c r="AL278" s="34" t="s">
        <v>60</v>
      </c>
      <c r="AM278" s="66">
        <f t="shared" si="299"/>
        <v>6.4</v>
      </c>
      <c r="AN278" s="66">
        <f t="shared" si="300"/>
        <v>6.7</v>
      </c>
      <c r="AO278" s="66">
        <f t="shared" si="301"/>
        <v>6.7</v>
      </c>
      <c r="AP278" s="66">
        <f t="shared" si="302"/>
        <v>6.6</v>
      </c>
      <c r="AQ278" s="66">
        <f t="shared" si="303"/>
        <v>7.5</v>
      </c>
      <c r="AR278" s="66">
        <f t="shared" si="304"/>
        <v>5.3</v>
      </c>
      <c r="AS278" s="66">
        <f t="shared" si="305"/>
        <v>5.0999999999999996</v>
      </c>
      <c r="AT278" s="66">
        <f t="shared" si="306"/>
        <v>6.3</v>
      </c>
      <c r="AU278" s="67">
        <f t="shared" si="307"/>
        <v>5.6</v>
      </c>
      <c r="AW278" s="29" t="s">
        <v>14</v>
      </c>
      <c r="AX278" s="34" t="s">
        <v>60</v>
      </c>
      <c r="AY278" s="66">
        <f t="shared" si="308"/>
        <v>3.665</v>
      </c>
      <c r="AZ278" s="66">
        <f t="shared" si="282"/>
        <v>3.3460000000000001</v>
      </c>
      <c r="BA278" s="66">
        <f t="shared" si="283"/>
        <v>3.121</v>
      </c>
      <c r="BB278" s="66">
        <f t="shared" si="284"/>
        <v>0.22600000000000001</v>
      </c>
      <c r="BC278" s="66">
        <f t="shared" si="285"/>
        <v>0.16</v>
      </c>
      <c r="BD278" s="66">
        <f t="shared" si="286"/>
        <v>0.159</v>
      </c>
      <c r="BE278" s="66">
        <f t="shared" si="287"/>
        <v>0.115</v>
      </c>
      <c r="BF278" s="66">
        <f t="shared" si="288"/>
        <v>0.27200000000000002</v>
      </c>
      <c r="BG278" s="67">
        <f t="shared" si="289"/>
        <v>-0.22900000000000001</v>
      </c>
      <c r="BI278" s="29" t="s">
        <v>14</v>
      </c>
      <c r="BJ278" s="34" t="s">
        <v>60</v>
      </c>
      <c r="BK278" s="66">
        <f t="shared" si="309"/>
        <v>0.23799999999999999</v>
      </c>
      <c r="BL278" s="66">
        <f t="shared" si="310"/>
        <v>0.314</v>
      </c>
      <c r="BM278" s="66">
        <f t="shared" si="311"/>
        <v>0.34200000000000003</v>
      </c>
      <c r="BN278" s="66">
        <f t="shared" si="312"/>
        <v>0.14899999999999999</v>
      </c>
      <c r="BO278" s="66">
        <f t="shared" si="313"/>
        <v>0.13400000000000001</v>
      </c>
      <c r="BP278" s="66">
        <f t="shared" si="314"/>
        <v>4.3999999999999997E-2</v>
      </c>
      <c r="BQ278" s="66">
        <f t="shared" si="315"/>
        <v>5.6000000000000001E-2</v>
      </c>
      <c r="BR278" s="66">
        <f t="shared" si="316"/>
        <v>3.4209999999999998</v>
      </c>
      <c r="BS278" s="67">
        <f t="shared" si="317"/>
        <v>-0.156</v>
      </c>
      <c r="BU278" s="29" t="s">
        <v>14</v>
      </c>
      <c r="BV278" s="34" t="s">
        <v>60</v>
      </c>
      <c r="BW278" s="48">
        <f t="shared" si="318"/>
        <v>204217</v>
      </c>
      <c r="BX278" s="48">
        <f t="shared" si="290"/>
        <v>145665</v>
      </c>
      <c r="BY278" s="48">
        <f t="shared" si="291"/>
        <v>125239</v>
      </c>
      <c r="BZ278" s="48">
        <f t="shared" si="292"/>
        <v>20426</v>
      </c>
      <c r="CA278" s="48">
        <f t="shared" si="293"/>
        <v>18562</v>
      </c>
      <c r="CB278" s="48">
        <f t="shared" si="294"/>
        <v>39990</v>
      </c>
      <c r="CC278" s="48">
        <f t="shared" si="295"/>
        <v>21365</v>
      </c>
      <c r="CD278" s="48">
        <f t="shared" si="296"/>
        <v>730</v>
      </c>
      <c r="CE278" s="49">
        <f t="shared" si="297"/>
        <v>17895</v>
      </c>
    </row>
    <row r="279" spans="1:83" ht="16.5" customHeight="1">
      <c r="A279" s="29" t="s">
        <v>15</v>
      </c>
      <c r="B279" s="34" t="s">
        <v>61</v>
      </c>
      <c r="C279" s="40">
        <v>109654</v>
      </c>
      <c r="D279" s="40">
        <v>75972</v>
      </c>
      <c r="E279" s="40">
        <v>65354</v>
      </c>
      <c r="F279" s="40">
        <v>10618</v>
      </c>
      <c r="G279" s="40">
        <v>4889</v>
      </c>
      <c r="H279" s="40">
        <v>28793</v>
      </c>
      <c r="I279" s="40">
        <v>13657</v>
      </c>
      <c r="J279" s="40">
        <v>515</v>
      </c>
      <c r="K279" s="41">
        <v>14621</v>
      </c>
      <c r="M279" s="29" t="s">
        <v>15</v>
      </c>
      <c r="N279" s="34" t="s">
        <v>61</v>
      </c>
      <c r="O279" s="66">
        <f t="shared" si="265"/>
        <v>3.2570000000000001</v>
      </c>
      <c r="P279" s="66">
        <f t="shared" si="266"/>
        <v>2.169</v>
      </c>
      <c r="Q279" s="66">
        <f t="shared" si="267"/>
        <v>2.6080000000000001</v>
      </c>
      <c r="R279" s="66">
        <f t="shared" si="268"/>
        <v>-0.45</v>
      </c>
      <c r="S279" s="66">
        <f t="shared" si="269"/>
        <v>2.883</v>
      </c>
      <c r="T279" s="66">
        <f t="shared" si="270"/>
        <v>6.31</v>
      </c>
      <c r="U279" s="66">
        <f t="shared" si="271"/>
        <v>3.9820000000000002</v>
      </c>
      <c r="V279" s="66">
        <f t="shared" si="272"/>
        <v>-29.837</v>
      </c>
      <c r="W279" s="67">
        <f t="shared" si="273"/>
        <v>10.631</v>
      </c>
      <c r="Y279" s="29" t="s">
        <v>15</v>
      </c>
      <c r="Z279" s="34" t="s">
        <v>61</v>
      </c>
      <c r="AA279" s="66">
        <f t="shared" si="298"/>
        <v>100</v>
      </c>
      <c r="AB279" s="66">
        <f t="shared" si="274"/>
        <v>69.3</v>
      </c>
      <c r="AC279" s="66">
        <f t="shared" si="275"/>
        <v>59.6</v>
      </c>
      <c r="AD279" s="66">
        <f t="shared" si="276"/>
        <v>9.6999999999999993</v>
      </c>
      <c r="AE279" s="66">
        <f t="shared" si="277"/>
        <v>4.5</v>
      </c>
      <c r="AF279" s="66">
        <f t="shared" si="278"/>
        <v>26.3</v>
      </c>
      <c r="AG279" s="66">
        <f t="shared" si="279"/>
        <v>12.5</v>
      </c>
      <c r="AH279" s="66">
        <f t="shared" si="280"/>
        <v>0.5</v>
      </c>
      <c r="AI279" s="67">
        <f t="shared" si="281"/>
        <v>13.3</v>
      </c>
      <c r="AK279" s="29" t="s">
        <v>15</v>
      </c>
      <c r="AL279" s="34" t="s">
        <v>61</v>
      </c>
      <c r="AM279" s="66">
        <f t="shared" si="299"/>
        <v>3.3</v>
      </c>
      <c r="AN279" s="66">
        <f t="shared" si="300"/>
        <v>3.3</v>
      </c>
      <c r="AO279" s="66">
        <f t="shared" si="301"/>
        <v>3.3</v>
      </c>
      <c r="AP279" s="66">
        <f t="shared" si="302"/>
        <v>3.4</v>
      </c>
      <c r="AQ279" s="66">
        <f t="shared" si="303"/>
        <v>1.9</v>
      </c>
      <c r="AR279" s="66">
        <f t="shared" si="304"/>
        <v>3.8</v>
      </c>
      <c r="AS279" s="66">
        <f t="shared" si="305"/>
        <v>3.2</v>
      </c>
      <c r="AT279" s="66">
        <f t="shared" si="306"/>
        <v>2.5</v>
      </c>
      <c r="AU279" s="67">
        <f t="shared" si="307"/>
        <v>4.7</v>
      </c>
      <c r="AW279" s="29" t="s">
        <v>15</v>
      </c>
      <c r="AX279" s="34" t="s">
        <v>61</v>
      </c>
      <c r="AY279" s="66">
        <f t="shared" si="308"/>
        <v>3.2570000000000001</v>
      </c>
      <c r="AZ279" s="66">
        <f t="shared" si="282"/>
        <v>1.5189999999999999</v>
      </c>
      <c r="BA279" s="66">
        <f t="shared" si="283"/>
        <v>1.5640000000000001</v>
      </c>
      <c r="BB279" s="66">
        <f t="shared" si="284"/>
        <v>-4.4999999999999998E-2</v>
      </c>
      <c r="BC279" s="66">
        <f t="shared" si="285"/>
        <v>0.129</v>
      </c>
      <c r="BD279" s="66">
        <f t="shared" si="286"/>
        <v>1.609</v>
      </c>
      <c r="BE279" s="66">
        <f t="shared" si="287"/>
        <v>0.49199999999999999</v>
      </c>
      <c r="BF279" s="66">
        <f t="shared" si="288"/>
        <v>-0.20599999999999999</v>
      </c>
      <c r="BG279" s="67">
        <f t="shared" si="289"/>
        <v>1.323</v>
      </c>
      <c r="BI279" s="29" t="s">
        <v>15</v>
      </c>
      <c r="BJ279" s="34" t="s">
        <v>61</v>
      </c>
      <c r="BK279" s="66">
        <f t="shared" si="309"/>
        <v>0.11</v>
      </c>
      <c r="BL279" s="66">
        <f t="shared" si="310"/>
        <v>7.3999999999999996E-2</v>
      </c>
      <c r="BM279" s="66">
        <f t="shared" si="311"/>
        <v>8.8999999999999996E-2</v>
      </c>
      <c r="BN279" s="66">
        <f t="shared" si="312"/>
        <v>-1.6E-2</v>
      </c>
      <c r="BO279" s="66">
        <f t="shared" si="313"/>
        <v>5.6000000000000001E-2</v>
      </c>
      <c r="BP279" s="66">
        <f t="shared" si="314"/>
        <v>0.23300000000000001</v>
      </c>
      <c r="BQ279" s="66">
        <f t="shared" si="315"/>
        <v>0.125</v>
      </c>
      <c r="BR279" s="66">
        <f t="shared" si="316"/>
        <v>-1.3480000000000001</v>
      </c>
      <c r="BS279" s="67">
        <f t="shared" si="317"/>
        <v>0.47</v>
      </c>
      <c r="BU279" s="29" t="s">
        <v>15</v>
      </c>
      <c r="BV279" s="34" t="s">
        <v>61</v>
      </c>
      <c r="BW279" s="48">
        <f t="shared" si="318"/>
        <v>106195</v>
      </c>
      <c r="BX279" s="48">
        <f t="shared" si="290"/>
        <v>74359</v>
      </c>
      <c r="BY279" s="48">
        <f t="shared" si="291"/>
        <v>63693</v>
      </c>
      <c r="BZ279" s="48">
        <f t="shared" si="292"/>
        <v>10666</v>
      </c>
      <c r="CA279" s="48">
        <f t="shared" si="293"/>
        <v>4752</v>
      </c>
      <c r="CB279" s="48">
        <f t="shared" si="294"/>
        <v>27084</v>
      </c>
      <c r="CC279" s="48">
        <f t="shared" si="295"/>
        <v>13134</v>
      </c>
      <c r="CD279" s="48">
        <f t="shared" si="296"/>
        <v>734</v>
      </c>
      <c r="CE279" s="49">
        <f t="shared" si="297"/>
        <v>13216</v>
      </c>
    </row>
    <row r="280" spans="1:83" ht="16.5" customHeight="1">
      <c r="A280" s="29" t="s">
        <v>16</v>
      </c>
      <c r="B280" s="34" t="s">
        <v>62</v>
      </c>
      <c r="C280" s="40">
        <v>280316</v>
      </c>
      <c r="D280" s="40">
        <v>194077</v>
      </c>
      <c r="E280" s="40">
        <v>167418</v>
      </c>
      <c r="F280" s="40">
        <v>26659</v>
      </c>
      <c r="G280" s="40">
        <v>17433</v>
      </c>
      <c r="H280" s="40">
        <v>68806</v>
      </c>
      <c r="I280" s="40">
        <v>41628</v>
      </c>
      <c r="J280" s="40">
        <v>7331</v>
      </c>
      <c r="K280" s="41">
        <v>19847</v>
      </c>
      <c r="M280" s="29" t="s">
        <v>16</v>
      </c>
      <c r="N280" s="34" t="s">
        <v>62</v>
      </c>
      <c r="O280" s="66">
        <f t="shared" si="265"/>
        <v>3.9860000000000002</v>
      </c>
      <c r="P280" s="66">
        <f t="shared" si="266"/>
        <v>5.7670000000000003</v>
      </c>
      <c r="Q280" s="66">
        <f t="shared" si="267"/>
        <v>6.1950000000000003</v>
      </c>
      <c r="R280" s="66">
        <f t="shared" si="268"/>
        <v>3.1539999999999999</v>
      </c>
      <c r="S280" s="66">
        <f t="shared" si="269"/>
        <v>3.0680000000000001</v>
      </c>
      <c r="T280" s="66">
        <f t="shared" si="270"/>
        <v>-0.51600000000000001</v>
      </c>
      <c r="U280" s="66">
        <f t="shared" si="271"/>
        <v>1.8120000000000001</v>
      </c>
      <c r="V280" s="66">
        <f t="shared" si="272"/>
        <v>-9.1349999999999998</v>
      </c>
      <c r="W280" s="67">
        <f t="shared" si="273"/>
        <v>-1.786</v>
      </c>
      <c r="Y280" s="29" t="s">
        <v>16</v>
      </c>
      <c r="Z280" s="34" t="s">
        <v>62</v>
      </c>
      <c r="AA280" s="66">
        <f t="shared" si="298"/>
        <v>100</v>
      </c>
      <c r="AB280" s="66">
        <f t="shared" si="274"/>
        <v>69.2</v>
      </c>
      <c r="AC280" s="66">
        <f t="shared" si="275"/>
        <v>59.7</v>
      </c>
      <c r="AD280" s="66">
        <f t="shared" si="276"/>
        <v>9.5</v>
      </c>
      <c r="AE280" s="66">
        <f t="shared" si="277"/>
        <v>6.2</v>
      </c>
      <c r="AF280" s="66">
        <f t="shared" si="278"/>
        <v>24.5</v>
      </c>
      <c r="AG280" s="66">
        <f t="shared" si="279"/>
        <v>14.9</v>
      </c>
      <c r="AH280" s="66">
        <f t="shared" si="280"/>
        <v>2.6</v>
      </c>
      <c r="AI280" s="67">
        <f t="shared" si="281"/>
        <v>7.1</v>
      </c>
      <c r="AK280" s="29" t="s">
        <v>16</v>
      </c>
      <c r="AL280" s="34" t="s">
        <v>62</v>
      </c>
      <c r="AM280" s="66">
        <f t="shared" si="299"/>
        <v>8.5</v>
      </c>
      <c r="AN280" s="66">
        <f t="shared" si="300"/>
        <v>8.5</v>
      </c>
      <c r="AO280" s="66">
        <f t="shared" si="301"/>
        <v>8.5</v>
      </c>
      <c r="AP280" s="66">
        <f t="shared" si="302"/>
        <v>8.4</v>
      </c>
      <c r="AQ280" s="66">
        <f t="shared" si="303"/>
        <v>6.9</v>
      </c>
      <c r="AR280" s="66">
        <f t="shared" si="304"/>
        <v>9.1</v>
      </c>
      <c r="AS280" s="66">
        <f t="shared" si="305"/>
        <v>9.8000000000000007</v>
      </c>
      <c r="AT280" s="66">
        <f t="shared" si="306"/>
        <v>35.700000000000003</v>
      </c>
      <c r="AU280" s="67">
        <f t="shared" si="307"/>
        <v>6.4</v>
      </c>
      <c r="AW280" s="29" t="s">
        <v>16</v>
      </c>
      <c r="AX280" s="34" t="s">
        <v>62</v>
      </c>
      <c r="AY280" s="66">
        <f t="shared" si="308"/>
        <v>3.9860000000000002</v>
      </c>
      <c r="AZ280" s="66">
        <f t="shared" si="282"/>
        <v>3.9249999999999998</v>
      </c>
      <c r="BA280" s="66">
        <f t="shared" si="283"/>
        <v>3.6230000000000002</v>
      </c>
      <c r="BB280" s="66">
        <f t="shared" si="284"/>
        <v>0.30199999999999999</v>
      </c>
      <c r="BC280" s="66">
        <f t="shared" si="285"/>
        <v>0.193</v>
      </c>
      <c r="BD280" s="66">
        <f t="shared" si="286"/>
        <v>-0.13200000000000001</v>
      </c>
      <c r="BE280" s="66">
        <f t="shared" si="287"/>
        <v>0.27500000000000002</v>
      </c>
      <c r="BF280" s="66">
        <f t="shared" si="288"/>
        <v>-0.27300000000000002</v>
      </c>
      <c r="BG280" s="67">
        <f t="shared" si="289"/>
        <v>-0.13400000000000001</v>
      </c>
      <c r="BI280" s="29" t="s">
        <v>16</v>
      </c>
      <c r="BJ280" s="34" t="s">
        <v>62</v>
      </c>
      <c r="BK280" s="66">
        <f t="shared" si="309"/>
        <v>0.34100000000000003</v>
      </c>
      <c r="BL280" s="66">
        <f t="shared" si="310"/>
        <v>0.48699999999999999</v>
      </c>
      <c r="BM280" s="66">
        <f t="shared" si="311"/>
        <v>0.52400000000000002</v>
      </c>
      <c r="BN280" s="66">
        <f t="shared" si="312"/>
        <v>0.26400000000000001</v>
      </c>
      <c r="BO280" s="66">
        <f t="shared" si="313"/>
        <v>0.21299999999999999</v>
      </c>
      <c r="BP280" s="66">
        <f t="shared" si="314"/>
        <v>-4.9000000000000002E-2</v>
      </c>
      <c r="BQ280" s="66">
        <f t="shared" si="315"/>
        <v>0.17699999999999999</v>
      </c>
      <c r="BR280" s="66">
        <f t="shared" si="316"/>
        <v>-4.5350000000000001</v>
      </c>
      <c r="BS280" s="67">
        <f t="shared" si="317"/>
        <v>-0.121</v>
      </c>
      <c r="BU280" s="29" t="s">
        <v>16</v>
      </c>
      <c r="BV280" s="34" t="s">
        <v>62</v>
      </c>
      <c r="BW280" s="48">
        <f t="shared" si="318"/>
        <v>269572</v>
      </c>
      <c r="BX280" s="48">
        <f t="shared" si="290"/>
        <v>183495</v>
      </c>
      <c r="BY280" s="48">
        <f t="shared" si="291"/>
        <v>157651</v>
      </c>
      <c r="BZ280" s="48">
        <f t="shared" si="292"/>
        <v>25844</v>
      </c>
      <c r="CA280" s="48">
        <f t="shared" si="293"/>
        <v>16914</v>
      </c>
      <c r="CB280" s="48">
        <f t="shared" si="294"/>
        <v>69163</v>
      </c>
      <c r="CC280" s="48">
        <f t="shared" si="295"/>
        <v>40887</v>
      </c>
      <c r="CD280" s="48">
        <f t="shared" si="296"/>
        <v>8068</v>
      </c>
      <c r="CE280" s="49">
        <f t="shared" si="297"/>
        <v>20208</v>
      </c>
    </row>
    <row r="281" spans="1:83" ht="16.5" customHeight="1">
      <c r="A281" s="29" t="s">
        <v>17</v>
      </c>
      <c r="B281" s="34" t="s">
        <v>63</v>
      </c>
      <c r="C281" s="40">
        <v>134500</v>
      </c>
      <c r="D281" s="40">
        <v>92569</v>
      </c>
      <c r="E281" s="40">
        <v>79845</v>
      </c>
      <c r="F281" s="40">
        <v>12724</v>
      </c>
      <c r="G281" s="40">
        <v>9278</v>
      </c>
      <c r="H281" s="40">
        <v>32653</v>
      </c>
      <c r="I281" s="40">
        <v>19126</v>
      </c>
      <c r="J281" s="40">
        <v>738</v>
      </c>
      <c r="K281" s="41">
        <v>12789</v>
      </c>
      <c r="M281" s="29" t="s">
        <v>17</v>
      </c>
      <c r="N281" s="34" t="s">
        <v>63</v>
      </c>
      <c r="O281" s="66">
        <f t="shared" si="265"/>
        <v>4.7679999999999998</v>
      </c>
      <c r="P281" s="66">
        <f t="shared" si="266"/>
        <v>5.9249999999999998</v>
      </c>
      <c r="Q281" s="66">
        <f t="shared" si="267"/>
        <v>6.3819999999999997</v>
      </c>
      <c r="R281" s="66">
        <f t="shared" si="268"/>
        <v>3.145</v>
      </c>
      <c r="S281" s="66">
        <f t="shared" si="269"/>
        <v>3.1</v>
      </c>
      <c r="T281" s="66">
        <f t="shared" si="270"/>
        <v>2.0760000000000001</v>
      </c>
      <c r="U281" s="66">
        <f t="shared" si="271"/>
        <v>1.3460000000000001</v>
      </c>
      <c r="V281" s="66">
        <f t="shared" si="272"/>
        <v>-26.64</v>
      </c>
      <c r="W281" s="67">
        <f t="shared" si="273"/>
        <v>5.5979999999999999</v>
      </c>
      <c r="Y281" s="29" t="s">
        <v>17</v>
      </c>
      <c r="Z281" s="34" t="s">
        <v>63</v>
      </c>
      <c r="AA281" s="66">
        <f t="shared" si="298"/>
        <v>100</v>
      </c>
      <c r="AB281" s="66">
        <f t="shared" si="274"/>
        <v>68.8</v>
      </c>
      <c r="AC281" s="66">
        <f t="shared" si="275"/>
        <v>59.4</v>
      </c>
      <c r="AD281" s="66">
        <f t="shared" si="276"/>
        <v>9.5</v>
      </c>
      <c r="AE281" s="66">
        <f t="shared" si="277"/>
        <v>6.9</v>
      </c>
      <c r="AF281" s="66">
        <f t="shared" si="278"/>
        <v>24.3</v>
      </c>
      <c r="AG281" s="66">
        <f t="shared" si="279"/>
        <v>14.2</v>
      </c>
      <c r="AH281" s="66">
        <f t="shared" si="280"/>
        <v>0.5</v>
      </c>
      <c r="AI281" s="67">
        <f t="shared" si="281"/>
        <v>9.5</v>
      </c>
      <c r="AK281" s="29" t="s">
        <v>17</v>
      </c>
      <c r="AL281" s="34" t="s">
        <v>63</v>
      </c>
      <c r="AM281" s="66">
        <f t="shared" si="299"/>
        <v>4.0999999999999996</v>
      </c>
      <c r="AN281" s="66">
        <f t="shared" si="300"/>
        <v>4.0999999999999996</v>
      </c>
      <c r="AO281" s="66">
        <f t="shared" si="301"/>
        <v>4.0999999999999996</v>
      </c>
      <c r="AP281" s="66">
        <f t="shared" si="302"/>
        <v>4</v>
      </c>
      <c r="AQ281" s="66">
        <f t="shared" si="303"/>
        <v>3.7</v>
      </c>
      <c r="AR281" s="66">
        <f t="shared" si="304"/>
        <v>4.3</v>
      </c>
      <c r="AS281" s="66">
        <f t="shared" si="305"/>
        <v>4.5</v>
      </c>
      <c r="AT281" s="66">
        <f t="shared" si="306"/>
        <v>3.6</v>
      </c>
      <c r="AU281" s="67">
        <f t="shared" si="307"/>
        <v>4.0999999999999996</v>
      </c>
      <c r="AW281" s="29" t="s">
        <v>17</v>
      </c>
      <c r="AX281" s="34" t="s">
        <v>63</v>
      </c>
      <c r="AY281" s="66">
        <f t="shared" si="308"/>
        <v>4.7679999999999998</v>
      </c>
      <c r="AZ281" s="66">
        <f t="shared" si="282"/>
        <v>4.0330000000000004</v>
      </c>
      <c r="BA281" s="66">
        <f t="shared" si="283"/>
        <v>3.7309999999999999</v>
      </c>
      <c r="BB281" s="66">
        <f t="shared" si="284"/>
        <v>0.30199999999999999</v>
      </c>
      <c r="BC281" s="66">
        <f t="shared" si="285"/>
        <v>0.217</v>
      </c>
      <c r="BD281" s="66">
        <f t="shared" si="286"/>
        <v>0.51700000000000002</v>
      </c>
      <c r="BE281" s="66">
        <f t="shared" si="287"/>
        <v>0.19800000000000001</v>
      </c>
      <c r="BF281" s="66">
        <f t="shared" si="288"/>
        <v>-0.20899999999999999</v>
      </c>
      <c r="BG281" s="67">
        <f t="shared" si="289"/>
        <v>0.52800000000000002</v>
      </c>
      <c r="BI281" s="29" t="s">
        <v>17</v>
      </c>
      <c r="BJ281" s="34" t="s">
        <v>63</v>
      </c>
      <c r="BK281" s="66">
        <f t="shared" si="309"/>
        <v>0.19400000000000001</v>
      </c>
      <c r="BL281" s="66">
        <f t="shared" si="310"/>
        <v>0.23799999999999999</v>
      </c>
      <c r="BM281" s="66">
        <f t="shared" si="311"/>
        <v>0.25700000000000001</v>
      </c>
      <c r="BN281" s="66">
        <f t="shared" si="312"/>
        <v>0.126</v>
      </c>
      <c r="BO281" s="66">
        <f t="shared" si="313"/>
        <v>0.114</v>
      </c>
      <c r="BP281" s="66">
        <f t="shared" si="314"/>
        <v>0.09</v>
      </c>
      <c r="BQ281" s="66">
        <f t="shared" si="315"/>
        <v>6.0999999999999999E-2</v>
      </c>
      <c r="BR281" s="66">
        <f t="shared" si="316"/>
        <v>-1.649</v>
      </c>
      <c r="BS281" s="67">
        <f t="shared" si="317"/>
        <v>0.22700000000000001</v>
      </c>
      <c r="BU281" s="29" t="s">
        <v>17</v>
      </c>
      <c r="BV281" s="34" t="s">
        <v>63</v>
      </c>
      <c r="BW281" s="48">
        <f t="shared" si="318"/>
        <v>128379</v>
      </c>
      <c r="BX281" s="48">
        <f t="shared" si="290"/>
        <v>87391</v>
      </c>
      <c r="BY281" s="48">
        <f t="shared" si="291"/>
        <v>75055</v>
      </c>
      <c r="BZ281" s="48">
        <f t="shared" si="292"/>
        <v>12336</v>
      </c>
      <c r="CA281" s="48">
        <f t="shared" si="293"/>
        <v>8999</v>
      </c>
      <c r="CB281" s="48">
        <f t="shared" si="294"/>
        <v>31989</v>
      </c>
      <c r="CC281" s="48">
        <f t="shared" si="295"/>
        <v>18872</v>
      </c>
      <c r="CD281" s="48">
        <f t="shared" si="296"/>
        <v>1006</v>
      </c>
      <c r="CE281" s="49">
        <f t="shared" si="297"/>
        <v>12111</v>
      </c>
    </row>
    <row r="282" spans="1:83" ht="16.5" customHeight="1">
      <c r="A282" s="29" t="s">
        <v>18</v>
      </c>
      <c r="B282" s="34" t="s">
        <v>64</v>
      </c>
      <c r="C282" s="40">
        <v>124279</v>
      </c>
      <c r="D282" s="40">
        <v>91333</v>
      </c>
      <c r="E282" s="40">
        <v>78868</v>
      </c>
      <c r="F282" s="40">
        <v>12465</v>
      </c>
      <c r="G282" s="40">
        <v>6220</v>
      </c>
      <c r="H282" s="40">
        <v>26726</v>
      </c>
      <c r="I282" s="40">
        <v>13180</v>
      </c>
      <c r="J282" s="40">
        <v>293</v>
      </c>
      <c r="K282" s="41">
        <v>13253</v>
      </c>
      <c r="M282" s="29" t="s">
        <v>18</v>
      </c>
      <c r="N282" s="34" t="s">
        <v>64</v>
      </c>
      <c r="O282" s="66">
        <f t="shared" si="265"/>
        <v>5.0369999999999999</v>
      </c>
      <c r="P282" s="66">
        <f t="shared" si="266"/>
        <v>4.7009999999999996</v>
      </c>
      <c r="Q282" s="66">
        <f t="shared" si="267"/>
        <v>5.1180000000000003</v>
      </c>
      <c r="R282" s="66">
        <f t="shared" si="268"/>
        <v>2.1389999999999998</v>
      </c>
      <c r="S282" s="66">
        <f t="shared" si="269"/>
        <v>3.7360000000000002</v>
      </c>
      <c r="T282" s="66">
        <f t="shared" si="270"/>
        <v>6.516</v>
      </c>
      <c r="U282" s="66">
        <f t="shared" si="271"/>
        <v>5.7279999999999998</v>
      </c>
      <c r="V282" s="66">
        <f t="shared" si="272"/>
        <v>-16.045999999999999</v>
      </c>
      <c r="W282" s="67">
        <f t="shared" si="273"/>
        <v>7.9589999999999996</v>
      </c>
      <c r="Y282" s="29" t="s">
        <v>18</v>
      </c>
      <c r="Z282" s="34" t="s">
        <v>64</v>
      </c>
      <c r="AA282" s="66">
        <f t="shared" si="298"/>
        <v>100</v>
      </c>
      <c r="AB282" s="66">
        <f t="shared" si="274"/>
        <v>73.5</v>
      </c>
      <c r="AC282" s="66">
        <f t="shared" si="275"/>
        <v>63.5</v>
      </c>
      <c r="AD282" s="66">
        <f t="shared" si="276"/>
        <v>10</v>
      </c>
      <c r="AE282" s="66">
        <f t="shared" si="277"/>
        <v>5</v>
      </c>
      <c r="AF282" s="66">
        <f t="shared" si="278"/>
        <v>21.5</v>
      </c>
      <c r="AG282" s="66">
        <f t="shared" si="279"/>
        <v>10.6</v>
      </c>
      <c r="AH282" s="66">
        <f t="shared" si="280"/>
        <v>0.2</v>
      </c>
      <c r="AI282" s="67">
        <f t="shared" si="281"/>
        <v>10.7</v>
      </c>
      <c r="AK282" s="29" t="s">
        <v>18</v>
      </c>
      <c r="AL282" s="34" t="s">
        <v>64</v>
      </c>
      <c r="AM282" s="66">
        <f t="shared" si="299"/>
        <v>3.8</v>
      </c>
      <c r="AN282" s="66">
        <f t="shared" si="300"/>
        <v>4</v>
      </c>
      <c r="AO282" s="66">
        <f t="shared" si="301"/>
        <v>4</v>
      </c>
      <c r="AP282" s="66">
        <f t="shared" si="302"/>
        <v>3.9</v>
      </c>
      <c r="AQ282" s="66">
        <f t="shared" si="303"/>
        <v>2.5</v>
      </c>
      <c r="AR282" s="66">
        <f t="shared" si="304"/>
        <v>3.5</v>
      </c>
      <c r="AS282" s="66">
        <f t="shared" si="305"/>
        <v>3.1</v>
      </c>
      <c r="AT282" s="66">
        <f t="shared" si="306"/>
        <v>1.4</v>
      </c>
      <c r="AU282" s="67">
        <f t="shared" si="307"/>
        <v>4.3</v>
      </c>
      <c r="AW282" s="29" t="s">
        <v>18</v>
      </c>
      <c r="AX282" s="34" t="s">
        <v>64</v>
      </c>
      <c r="AY282" s="66">
        <f t="shared" si="308"/>
        <v>5.0369999999999999</v>
      </c>
      <c r="AZ282" s="66">
        <f t="shared" si="282"/>
        <v>3.4660000000000002</v>
      </c>
      <c r="BA282" s="66">
        <f t="shared" si="283"/>
        <v>3.2450000000000001</v>
      </c>
      <c r="BB282" s="66">
        <f t="shared" si="284"/>
        <v>0.221</v>
      </c>
      <c r="BC282" s="66">
        <f t="shared" si="285"/>
        <v>0.189</v>
      </c>
      <c r="BD282" s="66">
        <f t="shared" si="286"/>
        <v>1.3819999999999999</v>
      </c>
      <c r="BE282" s="66">
        <f t="shared" si="287"/>
        <v>0.60299999999999998</v>
      </c>
      <c r="BF282" s="66">
        <f t="shared" si="288"/>
        <v>-4.7E-2</v>
      </c>
      <c r="BG282" s="67">
        <f t="shared" si="289"/>
        <v>0.82599999999999996</v>
      </c>
      <c r="BI282" s="29" t="s">
        <v>18</v>
      </c>
      <c r="BJ282" s="34" t="s">
        <v>64</v>
      </c>
      <c r="BK282" s="66">
        <f t="shared" si="309"/>
        <v>0.189</v>
      </c>
      <c r="BL282" s="66">
        <f t="shared" si="310"/>
        <v>0.189</v>
      </c>
      <c r="BM282" s="66">
        <f t="shared" si="311"/>
        <v>0.20599999999999999</v>
      </c>
      <c r="BN282" s="66">
        <f t="shared" si="312"/>
        <v>8.5000000000000006E-2</v>
      </c>
      <c r="BO282" s="66">
        <f t="shared" si="313"/>
        <v>9.1999999999999998E-2</v>
      </c>
      <c r="BP282" s="66">
        <f t="shared" si="314"/>
        <v>0.223</v>
      </c>
      <c r="BQ282" s="66">
        <f t="shared" si="315"/>
        <v>0.17</v>
      </c>
      <c r="BR282" s="66">
        <f t="shared" si="316"/>
        <v>-0.34499999999999997</v>
      </c>
      <c r="BS282" s="67">
        <f t="shared" si="317"/>
        <v>0.32700000000000001</v>
      </c>
      <c r="BU282" s="29" t="s">
        <v>18</v>
      </c>
      <c r="BV282" s="34" t="s">
        <v>64</v>
      </c>
      <c r="BW282" s="48">
        <f t="shared" si="318"/>
        <v>118319</v>
      </c>
      <c r="BX282" s="48">
        <f t="shared" si="290"/>
        <v>87232</v>
      </c>
      <c r="BY282" s="48">
        <f t="shared" si="291"/>
        <v>75028</v>
      </c>
      <c r="BZ282" s="48">
        <f t="shared" si="292"/>
        <v>12204</v>
      </c>
      <c r="CA282" s="48">
        <f t="shared" si="293"/>
        <v>5996</v>
      </c>
      <c r="CB282" s="48">
        <f t="shared" si="294"/>
        <v>25091</v>
      </c>
      <c r="CC282" s="48">
        <f t="shared" si="295"/>
        <v>12466</v>
      </c>
      <c r="CD282" s="48">
        <f t="shared" si="296"/>
        <v>349</v>
      </c>
      <c r="CE282" s="49">
        <f t="shared" si="297"/>
        <v>12276</v>
      </c>
    </row>
    <row r="283" spans="1:83" ht="16.5" customHeight="1">
      <c r="A283" s="29" t="s">
        <v>19</v>
      </c>
      <c r="B283" s="34" t="s">
        <v>65</v>
      </c>
      <c r="C283" s="40">
        <v>269327</v>
      </c>
      <c r="D283" s="40">
        <v>187161</v>
      </c>
      <c r="E283" s="40">
        <v>161322</v>
      </c>
      <c r="F283" s="40">
        <v>25839</v>
      </c>
      <c r="G283" s="40">
        <v>30846</v>
      </c>
      <c r="H283" s="40">
        <v>51320</v>
      </c>
      <c r="I283" s="40">
        <v>25059</v>
      </c>
      <c r="J283" s="40">
        <v>388</v>
      </c>
      <c r="K283" s="41">
        <v>25873</v>
      </c>
      <c r="M283" s="29" t="s">
        <v>19</v>
      </c>
      <c r="N283" s="34" t="s">
        <v>65</v>
      </c>
      <c r="O283" s="66">
        <f t="shared" si="265"/>
        <v>3.931</v>
      </c>
      <c r="P283" s="66">
        <f t="shared" si="266"/>
        <v>5.91</v>
      </c>
      <c r="Q283" s="66">
        <f t="shared" si="267"/>
        <v>6.2839999999999998</v>
      </c>
      <c r="R283" s="66">
        <f t="shared" si="268"/>
        <v>3.6339999999999999</v>
      </c>
      <c r="S283" s="66">
        <f t="shared" si="269"/>
        <v>2.3290000000000002</v>
      </c>
      <c r="T283" s="66">
        <f t="shared" si="270"/>
        <v>-1.8360000000000001</v>
      </c>
      <c r="U283" s="66">
        <f t="shared" si="271"/>
        <v>-1.887</v>
      </c>
      <c r="V283" s="66">
        <f t="shared" si="272"/>
        <v>-64.468999999999994</v>
      </c>
      <c r="W283" s="67">
        <f t="shared" si="273"/>
        <v>0.88100000000000001</v>
      </c>
      <c r="Y283" s="29" t="s">
        <v>19</v>
      </c>
      <c r="Z283" s="34" t="s">
        <v>65</v>
      </c>
      <c r="AA283" s="66">
        <f t="shared" si="298"/>
        <v>100</v>
      </c>
      <c r="AB283" s="66">
        <f t="shared" si="274"/>
        <v>69.5</v>
      </c>
      <c r="AC283" s="66">
        <f t="shared" si="275"/>
        <v>59.9</v>
      </c>
      <c r="AD283" s="66">
        <f t="shared" si="276"/>
        <v>9.6</v>
      </c>
      <c r="AE283" s="66">
        <f t="shared" si="277"/>
        <v>11.5</v>
      </c>
      <c r="AF283" s="66">
        <f t="shared" si="278"/>
        <v>19.100000000000001</v>
      </c>
      <c r="AG283" s="66">
        <f t="shared" si="279"/>
        <v>9.3000000000000007</v>
      </c>
      <c r="AH283" s="66">
        <f t="shared" si="280"/>
        <v>0.1</v>
      </c>
      <c r="AI283" s="67">
        <f t="shared" si="281"/>
        <v>9.6</v>
      </c>
      <c r="AK283" s="29" t="s">
        <v>19</v>
      </c>
      <c r="AL283" s="34" t="s">
        <v>65</v>
      </c>
      <c r="AM283" s="66">
        <f t="shared" si="299"/>
        <v>8.1999999999999993</v>
      </c>
      <c r="AN283" s="66">
        <f t="shared" si="300"/>
        <v>8.1999999999999993</v>
      </c>
      <c r="AO283" s="66">
        <f t="shared" si="301"/>
        <v>8.1999999999999993</v>
      </c>
      <c r="AP283" s="66">
        <f t="shared" si="302"/>
        <v>8.1999999999999993</v>
      </c>
      <c r="AQ283" s="66">
        <f t="shared" si="303"/>
        <v>12.3</v>
      </c>
      <c r="AR283" s="66">
        <f t="shared" si="304"/>
        <v>6.8</v>
      </c>
      <c r="AS283" s="66">
        <f t="shared" si="305"/>
        <v>5.9</v>
      </c>
      <c r="AT283" s="66">
        <f t="shared" si="306"/>
        <v>1.9</v>
      </c>
      <c r="AU283" s="67">
        <f t="shared" si="307"/>
        <v>8.3000000000000007</v>
      </c>
      <c r="AW283" s="29" t="s">
        <v>19</v>
      </c>
      <c r="AX283" s="34" t="s">
        <v>65</v>
      </c>
      <c r="AY283" s="66">
        <f t="shared" si="308"/>
        <v>3.931</v>
      </c>
      <c r="AZ283" s="66">
        <f t="shared" si="282"/>
        <v>4.03</v>
      </c>
      <c r="BA283" s="66">
        <f t="shared" si="283"/>
        <v>3.681</v>
      </c>
      <c r="BB283" s="66">
        <f t="shared" si="284"/>
        <v>0.35</v>
      </c>
      <c r="BC283" s="66">
        <f t="shared" si="285"/>
        <v>0.27100000000000002</v>
      </c>
      <c r="BD283" s="66">
        <f t="shared" si="286"/>
        <v>-0.37</v>
      </c>
      <c r="BE283" s="66">
        <f t="shared" si="287"/>
        <v>-0.186</v>
      </c>
      <c r="BF283" s="66">
        <f t="shared" si="288"/>
        <v>-0.27200000000000002</v>
      </c>
      <c r="BG283" s="67">
        <f t="shared" si="289"/>
        <v>8.6999999999999994E-2</v>
      </c>
      <c r="BI283" s="29" t="s">
        <v>19</v>
      </c>
      <c r="BJ283" s="34" t="s">
        <v>65</v>
      </c>
      <c r="BK283" s="66">
        <f t="shared" si="309"/>
        <v>0.32300000000000001</v>
      </c>
      <c r="BL283" s="66">
        <f t="shared" si="310"/>
        <v>0.48099999999999998</v>
      </c>
      <c r="BM283" s="66">
        <f t="shared" si="311"/>
        <v>0.51200000000000001</v>
      </c>
      <c r="BN283" s="66">
        <f t="shared" si="312"/>
        <v>0.29399999999999998</v>
      </c>
      <c r="BO283" s="66">
        <f t="shared" si="313"/>
        <v>0.28799999999999998</v>
      </c>
      <c r="BP283" s="66">
        <f t="shared" si="314"/>
        <v>-0.13100000000000001</v>
      </c>
      <c r="BQ283" s="66">
        <f t="shared" si="315"/>
        <v>-0.115</v>
      </c>
      <c r="BR283" s="66">
        <f t="shared" si="316"/>
        <v>-4.3319999999999999</v>
      </c>
      <c r="BS283" s="67">
        <f t="shared" si="317"/>
        <v>7.5999999999999998E-2</v>
      </c>
      <c r="BU283" s="29" t="s">
        <v>19</v>
      </c>
      <c r="BV283" s="34" t="s">
        <v>65</v>
      </c>
      <c r="BW283" s="48">
        <f t="shared" si="318"/>
        <v>259141</v>
      </c>
      <c r="BX283" s="48">
        <f t="shared" si="290"/>
        <v>176717</v>
      </c>
      <c r="BY283" s="48">
        <f t="shared" si="291"/>
        <v>151784</v>
      </c>
      <c r="BZ283" s="48">
        <f t="shared" si="292"/>
        <v>24933</v>
      </c>
      <c r="CA283" s="48">
        <f t="shared" si="293"/>
        <v>30144</v>
      </c>
      <c r="CB283" s="48">
        <f t="shared" si="294"/>
        <v>52280</v>
      </c>
      <c r="CC283" s="48">
        <f t="shared" si="295"/>
        <v>25541</v>
      </c>
      <c r="CD283" s="48">
        <f t="shared" si="296"/>
        <v>1092</v>
      </c>
      <c r="CE283" s="49">
        <f t="shared" si="297"/>
        <v>25647</v>
      </c>
    </row>
    <row r="284" spans="1:83" ht="16.5" customHeight="1">
      <c r="A284" s="29" t="s">
        <v>20</v>
      </c>
      <c r="B284" s="34" t="s">
        <v>66</v>
      </c>
      <c r="C284" s="40">
        <v>136815</v>
      </c>
      <c r="D284" s="40">
        <v>102488</v>
      </c>
      <c r="E284" s="40">
        <v>88401</v>
      </c>
      <c r="F284" s="40">
        <v>14087</v>
      </c>
      <c r="G284" s="40">
        <v>7011</v>
      </c>
      <c r="H284" s="40">
        <v>27316</v>
      </c>
      <c r="I284" s="40">
        <v>15039</v>
      </c>
      <c r="J284" s="40">
        <v>348</v>
      </c>
      <c r="K284" s="41">
        <v>11929</v>
      </c>
      <c r="M284" s="29" t="s">
        <v>20</v>
      </c>
      <c r="N284" s="34" t="s">
        <v>66</v>
      </c>
      <c r="O284" s="66">
        <f t="shared" si="265"/>
        <v>5.5350000000000001</v>
      </c>
      <c r="P284" s="66">
        <f t="shared" si="266"/>
        <v>6.3319999999999999</v>
      </c>
      <c r="Q284" s="66">
        <f t="shared" si="267"/>
        <v>6.798</v>
      </c>
      <c r="R284" s="66">
        <f t="shared" si="268"/>
        <v>3.4969999999999999</v>
      </c>
      <c r="S284" s="66">
        <f t="shared" si="269"/>
        <v>4.4550000000000001</v>
      </c>
      <c r="T284" s="66">
        <f t="shared" si="270"/>
        <v>2.9159999999999999</v>
      </c>
      <c r="U284" s="66">
        <f t="shared" si="271"/>
        <v>1.629</v>
      </c>
      <c r="V284" s="66">
        <f t="shared" si="272"/>
        <v>1.754</v>
      </c>
      <c r="W284" s="67">
        <f t="shared" si="273"/>
        <v>4.6219999999999999</v>
      </c>
      <c r="Y284" s="29" t="s">
        <v>20</v>
      </c>
      <c r="Z284" s="34" t="s">
        <v>66</v>
      </c>
      <c r="AA284" s="66">
        <f t="shared" si="298"/>
        <v>100</v>
      </c>
      <c r="AB284" s="66">
        <f t="shared" si="274"/>
        <v>74.900000000000006</v>
      </c>
      <c r="AC284" s="66">
        <f t="shared" si="275"/>
        <v>64.599999999999994</v>
      </c>
      <c r="AD284" s="66">
        <f t="shared" si="276"/>
        <v>10.3</v>
      </c>
      <c r="AE284" s="66">
        <f t="shared" si="277"/>
        <v>5.0999999999999996</v>
      </c>
      <c r="AF284" s="66">
        <f t="shared" si="278"/>
        <v>20</v>
      </c>
      <c r="AG284" s="66">
        <f t="shared" si="279"/>
        <v>11</v>
      </c>
      <c r="AH284" s="66">
        <f t="shared" si="280"/>
        <v>0.3</v>
      </c>
      <c r="AI284" s="67">
        <f t="shared" si="281"/>
        <v>8.6999999999999993</v>
      </c>
      <c r="AK284" s="29" t="s">
        <v>20</v>
      </c>
      <c r="AL284" s="34" t="s">
        <v>66</v>
      </c>
      <c r="AM284" s="66">
        <f t="shared" si="299"/>
        <v>4.2</v>
      </c>
      <c r="AN284" s="66">
        <f t="shared" si="300"/>
        <v>4.5</v>
      </c>
      <c r="AO284" s="66">
        <f t="shared" si="301"/>
        <v>4.5</v>
      </c>
      <c r="AP284" s="66">
        <f t="shared" si="302"/>
        <v>4.5</v>
      </c>
      <c r="AQ284" s="66">
        <f t="shared" si="303"/>
        <v>2.8</v>
      </c>
      <c r="AR284" s="66">
        <f t="shared" si="304"/>
        <v>3.6</v>
      </c>
      <c r="AS284" s="66">
        <f t="shared" si="305"/>
        <v>3.5</v>
      </c>
      <c r="AT284" s="66">
        <f t="shared" si="306"/>
        <v>1.7</v>
      </c>
      <c r="AU284" s="67">
        <f t="shared" si="307"/>
        <v>3.8</v>
      </c>
      <c r="AW284" s="29" t="s">
        <v>20</v>
      </c>
      <c r="AX284" s="34" t="s">
        <v>66</v>
      </c>
      <c r="AY284" s="66">
        <f t="shared" si="308"/>
        <v>5.5350000000000001</v>
      </c>
      <c r="AZ284" s="66">
        <f t="shared" si="282"/>
        <v>4.7080000000000002</v>
      </c>
      <c r="BA284" s="66">
        <f t="shared" si="283"/>
        <v>4.3410000000000002</v>
      </c>
      <c r="BB284" s="66">
        <f t="shared" si="284"/>
        <v>0.36699999999999999</v>
      </c>
      <c r="BC284" s="66">
        <f t="shared" si="285"/>
        <v>0.23100000000000001</v>
      </c>
      <c r="BD284" s="66">
        <f t="shared" si="286"/>
        <v>0.59699999999999998</v>
      </c>
      <c r="BE284" s="66">
        <f t="shared" si="287"/>
        <v>0.186</v>
      </c>
      <c r="BF284" s="66">
        <f t="shared" si="288"/>
        <v>5.0000000000000001E-3</v>
      </c>
      <c r="BG284" s="67">
        <f t="shared" si="289"/>
        <v>0.40699999999999997</v>
      </c>
      <c r="BI284" s="29" t="s">
        <v>20</v>
      </c>
      <c r="BJ284" s="34" t="s">
        <v>66</v>
      </c>
      <c r="BK284" s="66">
        <f t="shared" si="309"/>
        <v>0.22800000000000001</v>
      </c>
      <c r="BL284" s="66">
        <f t="shared" si="310"/>
        <v>0.28100000000000003</v>
      </c>
      <c r="BM284" s="66">
        <f t="shared" si="311"/>
        <v>0.30199999999999999</v>
      </c>
      <c r="BN284" s="66">
        <f t="shared" si="312"/>
        <v>0.154</v>
      </c>
      <c r="BO284" s="66">
        <f t="shared" si="313"/>
        <v>0.123</v>
      </c>
      <c r="BP284" s="66">
        <f t="shared" si="314"/>
        <v>0.105</v>
      </c>
      <c r="BQ284" s="66">
        <f t="shared" si="315"/>
        <v>5.7000000000000002E-2</v>
      </c>
      <c r="BR284" s="66">
        <f t="shared" si="316"/>
        <v>3.6999999999999998E-2</v>
      </c>
      <c r="BS284" s="67">
        <f t="shared" si="317"/>
        <v>0.17599999999999999</v>
      </c>
      <c r="BU284" s="29" t="s">
        <v>20</v>
      </c>
      <c r="BV284" s="34" t="s">
        <v>66</v>
      </c>
      <c r="BW284" s="48">
        <f t="shared" si="318"/>
        <v>129639</v>
      </c>
      <c r="BX284" s="48">
        <f t="shared" si="290"/>
        <v>96385</v>
      </c>
      <c r="BY284" s="48">
        <f t="shared" si="291"/>
        <v>82774</v>
      </c>
      <c r="BZ284" s="48">
        <f t="shared" si="292"/>
        <v>13611</v>
      </c>
      <c r="CA284" s="48">
        <f t="shared" si="293"/>
        <v>6712</v>
      </c>
      <c r="CB284" s="48">
        <f t="shared" si="294"/>
        <v>26542</v>
      </c>
      <c r="CC284" s="48">
        <f t="shared" si="295"/>
        <v>14798</v>
      </c>
      <c r="CD284" s="48">
        <f t="shared" si="296"/>
        <v>342</v>
      </c>
      <c r="CE284" s="49">
        <f t="shared" si="297"/>
        <v>11402</v>
      </c>
    </row>
    <row r="285" spans="1:83" ht="16.5" customHeight="1">
      <c r="A285" s="29" t="s">
        <v>21</v>
      </c>
      <c r="B285" s="34" t="s">
        <v>67</v>
      </c>
      <c r="C285" s="40">
        <v>212838</v>
      </c>
      <c r="D285" s="40">
        <v>153011</v>
      </c>
      <c r="E285" s="40">
        <v>131976</v>
      </c>
      <c r="F285" s="40">
        <v>21035</v>
      </c>
      <c r="G285" s="40">
        <v>14404</v>
      </c>
      <c r="H285" s="40">
        <v>45423</v>
      </c>
      <c r="I285" s="40">
        <v>20962</v>
      </c>
      <c r="J285" s="40">
        <v>569</v>
      </c>
      <c r="K285" s="41">
        <v>23892</v>
      </c>
      <c r="M285" s="29" t="s">
        <v>21</v>
      </c>
      <c r="N285" s="34" t="s">
        <v>67</v>
      </c>
      <c r="O285" s="66">
        <f t="shared" si="265"/>
        <v>2.742</v>
      </c>
      <c r="P285" s="66">
        <f t="shared" si="266"/>
        <v>3.5169999999999999</v>
      </c>
      <c r="Q285" s="66">
        <f t="shared" si="267"/>
        <v>3.8860000000000001</v>
      </c>
      <c r="R285" s="66">
        <f t="shared" si="268"/>
        <v>1.2609999999999999</v>
      </c>
      <c r="S285" s="66">
        <f t="shared" si="269"/>
        <v>2.1560000000000001</v>
      </c>
      <c r="T285" s="66">
        <f t="shared" si="270"/>
        <v>0.39300000000000002</v>
      </c>
      <c r="U285" s="66">
        <f t="shared" si="271"/>
        <v>0.66800000000000004</v>
      </c>
      <c r="V285" s="66">
        <f t="shared" si="272"/>
        <v>-39.274000000000001</v>
      </c>
      <c r="W285" s="67">
        <f t="shared" si="273"/>
        <v>1.7330000000000001</v>
      </c>
      <c r="Y285" s="29" t="s">
        <v>21</v>
      </c>
      <c r="Z285" s="34" t="s">
        <v>67</v>
      </c>
      <c r="AA285" s="66">
        <f t="shared" si="298"/>
        <v>100</v>
      </c>
      <c r="AB285" s="66">
        <f t="shared" si="274"/>
        <v>71.900000000000006</v>
      </c>
      <c r="AC285" s="66">
        <f t="shared" si="275"/>
        <v>62</v>
      </c>
      <c r="AD285" s="66">
        <f t="shared" si="276"/>
        <v>9.9</v>
      </c>
      <c r="AE285" s="66">
        <f t="shared" si="277"/>
        <v>6.8</v>
      </c>
      <c r="AF285" s="66">
        <f t="shared" si="278"/>
        <v>21.3</v>
      </c>
      <c r="AG285" s="66">
        <f t="shared" si="279"/>
        <v>9.8000000000000007</v>
      </c>
      <c r="AH285" s="66">
        <f t="shared" si="280"/>
        <v>0.3</v>
      </c>
      <c r="AI285" s="67">
        <f t="shared" si="281"/>
        <v>11.2</v>
      </c>
      <c r="AK285" s="29" t="s">
        <v>21</v>
      </c>
      <c r="AL285" s="34" t="s">
        <v>67</v>
      </c>
      <c r="AM285" s="66">
        <f t="shared" si="299"/>
        <v>6.5</v>
      </c>
      <c r="AN285" s="66">
        <f t="shared" si="300"/>
        <v>6.7</v>
      </c>
      <c r="AO285" s="66">
        <f t="shared" si="301"/>
        <v>6.7</v>
      </c>
      <c r="AP285" s="66">
        <f t="shared" si="302"/>
        <v>6.6</v>
      </c>
      <c r="AQ285" s="66">
        <f t="shared" si="303"/>
        <v>5.7</v>
      </c>
      <c r="AR285" s="66">
        <f t="shared" si="304"/>
        <v>6</v>
      </c>
      <c r="AS285" s="66">
        <f t="shared" si="305"/>
        <v>4.9000000000000004</v>
      </c>
      <c r="AT285" s="66">
        <f t="shared" si="306"/>
        <v>2.8</v>
      </c>
      <c r="AU285" s="67">
        <f t="shared" si="307"/>
        <v>7.7</v>
      </c>
      <c r="AW285" s="29" t="s">
        <v>21</v>
      </c>
      <c r="AX285" s="34" t="s">
        <v>67</v>
      </c>
      <c r="AY285" s="66">
        <f t="shared" si="308"/>
        <v>2.742</v>
      </c>
      <c r="AZ285" s="66">
        <f t="shared" si="282"/>
        <v>2.5099999999999998</v>
      </c>
      <c r="BA285" s="66">
        <f t="shared" si="283"/>
        <v>2.383</v>
      </c>
      <c r="BB285" s="66">
        <f t="shared" si="284"/>
        <v>0.126</v>
      </c>
      <c r="BC285" s="66">
        <f t="shared" si="285"/>
        <v>0.14699999999999999</v>
      </c>
      <c r="BD285" s="66">
        <f t="shared" si="286"/>
        <v>8.5999999999999993E-2</v>
      </c>
      <c r="BE285" s="66">
        <f t="shared" si="287"/>
        <v>6.7000000000000004E-2</v>
      </c>
      <c r="BF285" s="66">
        <f t="shared" si="288"/>
        <v>-0.17799999999999999</v>
      </c>
      <c r="BG285" s="67">
        <f t="shared" si="289"/>
        <v>0.19600000000000001</v>
      </c>
      <c r="BI285" s="29" t="s">
        <v>21</v>
      </c>
      <c r="BJ285" s="34" t="s">
        <v>67</v>
      </c>
      <c r="BK285" s="66">
        <f t="shared" si="309"/>
        <v>0.18</v>
      </c>
      <c r="BL285" s="66">
        <f t="shared" si="310"/>
        <v>0.23899999999999999</v>
      </c>
      <c r="BM285" s="66">
        <f t="shared" si="311"/>
        <v>0.26500000000000001</v>
      </c>
      <c r="BN285" s="66">
        <f t="shared" si="312"/>
        <v>8.5000000000000006E-2</v>
      </c>
      <c r="BO285" s="66">
        <f t="shared" si="313"/>
        <v>0.125</v>
      </c>
      <c r="BP285" s="66">
        <f t="shared" si="314"/>
        <v>2.4E-2</v>
      </c>
      <c r="BQ285" s="66">
        <f t="shared" si="315"/>
        <v>3.3000000000000002E-2</v>
      </c>
      <c r="BR285" s="66">
        <f t="shared" si="316"/>
        <v>-2.2639999999999998</v>
      </c>
      <c r="BS285" s="67">
        <f t="shared" si="317"/>
        <v>0.13600000000000001</v>
      </c>
      <c r="BU285" s="29" t="s">
        <v>21</v>
      </c>
      <c r="BV285" s="34" t="s">
        <v>67</v>
      </c>
      <c r="BW285" s="48">
        <f t="shared" si="318"/>
        <v>207157</v>
      </c>
      <c r="BX285" s="48">
        <f t="shared" si="290"/>
        <v>147812</v>
      </c>
      <c r="BY285" s="48">
        <f t="shared" si="291"/>
        <v>127039</v>
      </c>
      <c r="BZ285" s="48">
        <f t="shared" si="292"/>
        <v>20773</v>
      </c>
      <c r="CA285" s="48">
        <f t="shared" si="293"/>
        <v>14100</v>
      </c>
      <c r="CB285" s="48">
        <f t="shared" si="294"/>
        <v>45245</v>
      </c>
      <c r="CC285" s="48">
        <f t="shared" si="295"/>
        <v>20823</v>
      </c>
      <c r="CD285" s="48">
        <f t="shared" si="296"/>
        <v>937</v>
      </c>
      <c r="CE285" s="49">
        <f t="shared" si="297"/>
        <v>23485</v>
      </c>
    </row>
    <row r="286" spans="1:83" ht="16.5" customHeight="1">
      <c r="A286" s="29" t="s">
        <v>22</v>
      </c>
      <c r="B286" s="34" t="s">
        <v>68</v>
      </c>
      <c r="C286" s="40">
        <v>112485</v>
      </c>
      <c r="D286" s="40">
        <v>77381</v>
      </c>
      <c r="E286" s="40">
        <v>66561</v>
      </c>
      <c r="F286" s="40">
        <v>10820</v>
      </c>
      <c r="G286" s="40">
        <v>5235</v>
      </c>
      <c r="H286" s="40">
        <v>29869</v>
      </c>
      <c r="I286" s="40">
        <v>13362</v>
      </c>
      <c r="J286" s="40">
        <v>662</v>
      </c>
      <c r="K286" s="41">
        <v>15845</v>
      </c>
      <c r="M286" s="29" t="s">
        <v>22</v>
      </c>
      <c r="N286" s="34" t="s">
        <v>68</v>
      </c>
      <c r="O286" s="66">
        <f t="shared" si="265"/>
        <v>5.8879999999999999</v>
      </c>
      <c r="P286" s="66">
        <f t="shared" si="266"/>
        <v>2.8889999999999998</v>
      </c>
      <c r="Q286" s="66">
        <f t="shared" si="267"/>
        <v>3.3860000000000001</v>
      </c>
      <c r="R286" s="66">
        <f t="shared" si="268"/>
        <v>-6.5000000000000002E-2</v>
      </c>
      <c r="S286" s="66">
        <f t="shared" si="269"/>
        <v>5.7359999999999998</v>
      </c>
      <c r="T286" s="66">
        <f t="shared" si="270"/>
        <v>14.568</v>
      </c>
      <c r="U286" s="66">
        <f t="shared" si="271"/>
        <v>8.1509999999999998</v>
      </c>
      <c r="V286" s="66">
        <f t="shared" si="272"/>
        <v>-16.202999999999999</v>
      </c>
      <c r="W286" s="67">
        <f t="shared" si="273"/>
        <v>22.582000000000001</v>
      </c>
      <c r="Y286" s="29" t="s">
        <v>22</v>
      </c>
      <c r="Z286" s="34" t="s">
        <v>68</v>
      </c>
      <c r="AA286" s="66">
        <f t="shared" si="298"/>
        <v>100</v>
      </c>
      <c r="AB286" s="66">
        <f t="shared" si="274"/>
        <v>68.8</v>
      </c>
      <c r="AC286" s="66">
        <f t="shared" si="275"/>
        <v>59.2</v>
      </c>
      <c r="AD286" s="66">
        <f t="shared" si="276"/>
        <v>9.6</v>
      </c>
      <c r="AE286" s="66">
        <f t="shared" si="277"/>
        <v>4.7</v>
      </c>
      <c r="AF286" s="66">
        <f t="shared" si="278"/>
        <v>26.6</v>
      </c>
      <c r="AG286" s="66">
        <f t="shared" si="279"/>
        <v>11.9</v>
      </c>
      <c r="AH286" s="66">
        <f t="shared" si="280"/>
        <v>0.6</v>
      </c>
      <c r="AI286" s="67">
        <f t="shared" si="281"/>
        <v>14.1</v>
      </c>
      <c r="AK286" s="29" t="s">
        <v>22</v>
      </c>
      <c r="AL286" s="34" t="s">
        <v>68</v>
      </c>
      <c r="AM286" s="66">
        <f t="shared" si="299"/>
        <v>3.4</v>
      </c>
      <c r="AN286" s="66">
        <f t="shared" si="300"/>
        <v>3.4</v>
      </c>
      <c r="AO286" s="66">
        <f t="shared" si="301"/>
        <v>3.4</v>
      </c>
      <c r="AP286" s="66">
        <f t="shared" si="302"/>
        <v>3.4</v>
      </c>
      <c r="AQ286" s="66">
        <f t="shared" si="303"/>
        <v>2.1</v>
      </c>
      <c r="AR286" s="66">
        <f t="shared" si="304"/>
        <v>4</v>
      </c>
      <c r="AS286" s="66">
        <f t="shared" si="305"/>
        <v>3.2</v>
      </c>
      <c r="AT286" s="66">
        <f t="shared" si="306"/>
        <v>3.2</v>
      </c>
      <c r="AU286" s="67">
        <f t="shared" si="307"/>
        <v>5.0999999999999996</v>
      </c>
      <c r="AW286" s="29" t="s">
        <v>22</v>
      </c>
      <c r="AX286" s="34" t="s">
        <v>68</v>
      </c>
      <c r="AY286" s="66">
        <f t="shared" si="308"/>
        <v>5.8879999999999999</v>
      </c>
      <c r="AZ286" s="66">
        <f t="shared" si="282"/>
        <v>2.0459999999999998</v>
      </c>
      <c r="BA286" s="66">
        <f t="shared" si="283"/>
        <v>2.052</v>
      </c>
      <c r="BB286" s="66">
        <f t="shared" si="284"/>
        <v>-7.0000000000000001E-3</v>
      </c>
      <c r="BC286" s="66">
        <f t="shared" si="285"/>
        <v>0.26700000000000002</v>
      </c>
      <c r="BD286" s="66">
        <f t="shared" si="286"/>
        <v>3.5750000000000002</v>
      </c>
      <c r="BE286" s="66">
        <f t="shared" si="287"/>
        <v>0.94799999999999995</v>
      </c>
      <c r="BF286" s="66">
        <f t="shared" si="288"/>
        <v>-0.12</v>
      </c>
      <c r="BG286" s="67">
        <f t="shared" si="289"/>
        <v>2.7480000000000002</v>
      </c>
      <c r="BI286" s="29" t="s">
        <v>22</v>
      </c>
      <c r="BJ286" s="34" t="s">
        <v>68</v>
      </c>
      <c r="BK286" s="66">
        <f t="shared" si="309"/>
        <v>0.19800000000000001</v>
      </c>
      <c r="BL286" s="66">
        <f t="shared" si="310"/>
        <v>0.1</v>
      </c>
      <c r="BM286" s="66">
        <f t="shared" si="311"/>
        <v>0.11700000000000001</v>
      </c>
      <c r="BN286" s="66">
        <f t="shared" si="312"/>
        <v>-2E-3</v>
      </c>
      <c r="BO286" s="66">
        <f t="shared" si="313"/>
        <v>0.11600000000000001</v>
      </c>
      <c r="BP286" s="66">
        <f t="shared" si="314"/>
        <v>0.51700000000000002</v>
      </c>
      <c r="BQ286" s="66">
        <f t="shared" si="315"/>
        <v>0.24</v>
      </c>
      <c r="BR286" s="66">
        <f t="shared" si="316"/>
        <v>-0.78800000000000003</v>
      </c>
      <c r="BS286" s="67">
        <f t="shared" si="317"/>
        <v>0.97699999999999998</v>
      </c>
      <c r="BU286" s="29" t="s">
        <v>22</v>
      </c>
      <c r="BV286" s="34" t="s">
        <v>68</v>
      </c>
      <c r="BW286" s="48">
        <f t="shared" si="318"/>
        <v>106230</v>
      </c>
      <c r="BX286" s="48">
        <f t="shared" si="290"/>
        <v>75208</v>
      </c>
      <c r="BY286" s="48">
        <f t="shared" si="291"/>
        <v>64381</v>
      </c>
      <c r="BZ286" s="48">
        <f t="shared" si="292"/>
        <v>10827</v>
      </c>
      <c r="CA286" s="48">
        <f t="shared" si="293"/>
        <v>4951</v>
      </c>
      <c r="CB286" s="48">
        <f t="shared" si="294"/>
        <v>26071</v>
      </c>
      <c r="CC286" s="48">
        <f t="shared" si="295"/>
        <v>12355</v>
      </c>
      <c r="CD286" s="48">
        <f t="shared" si="296"/>
        <v>790</v>
      </c>
      <c r="CE286" s="49">
        <f t="shared" si="297"/>
        <v>12926</v>
      </c>
    </row>
    <row r="287" spans="1:83" ht="16.5" customHeight="1">
      <c r="A287" s="29" t="s">
        <v>23</v>
      </c>
      <c r="B287" s="34" t="s">
        <v>69</v>
      </c>
      <c r="C287" s="40">
        <v>85656</v>
      </c>
      <c r="D287" s="40">
        <v>64669</v>
      </c>
      <c r="E287" s="40">
        <v>55624</v>
      </c>
      <c r="F287" s="40">
        <v>9045</v>
      </c>
      <c r="G287" s="40">
        <v>4392</v>
      </c>
      <c r="H287" s="40">
        <v>16595</v>
      </c>
      <c r="I287" s="40">
        <v>5927</v>
      </c>
      <c r="J287" s="40">
        <v>119</v>
      </c>
      <c r="K287" s="41">
        <v>10549</v>
      </c>
      <c r="M287" s="29" t="s">
        <v>23</v>
      </c>
      <c r="N287" s="34" t="s">
        <v>69</v>
      </c>
      <c r="O287" s="66">
        <f t="shared" si="265"/>
        <v>5.0209999999999999</v>
      </c>
      <c r="P287" s="66">
        <f t="shared" si="266"/>
        <v>4.5949999999999998</v>
      </c>
      <c r="Q287" s="66">
        <f t="shared" si="267"/>
        <v>5.0540000000000003</v>
      </c>
      <c r="R287" s="66">
        <f t="shared" si="268"/>
        <v>1.8580000000000001</v>
      </c>
      <c r="S287" s="66">
        <f t="shared" si="269"/>
        <v>4.4470000000000001</v>
      </c>
      <c r="T287" s="66">
        <f t="shared" si="270"/>
        <v>6.8710000000000004</v>
      </c>
      <c r="U287" s="66">
        <f t="shared" si="271"/>
        <v>3.673</v>
      </c>
      <c r="V287" s="66">
        <f t="shared" si="272"/>
        <v>-0.83299999999999996</v>
      </c>
      <c r="W287" s="67">
        <f t="shared" si="273"/>
        <v>8.8539999999999992</v>
      </c>
      <c r="Y287" s="29" t="s">
        <v>23</v>
      </c>
      <c r="Z287" s="34" t="s">
        <v>69</v>
      </c>
      <c r="AA287" s="66">
        <f t="shared" si="298"/>
        <v>100</v>
      </c>
      <c r="AB287" s="66">
        <f t="shared" si="274"/>
        <v>75.5</v>
      </c>
      <c r="AC287" s="66">
        <f t="shared" si="275"/>
        <v>64.900000000000006</v>
      </c>
      <c r="AD287" s="66">
        <f t="shared" si="276"/>
        <v>10.6</v>
      </c>
      <c r="AE287" s="66">
        <f t="shared" si="277"/>
        <v>5.0999999999999996</v>
      </c>
      <c r="AF287" s="66">
        <f t="shared" si="278"/>
        <v>19.399999999999999</v>
      </c>
      <c r="AG287" s="66">
        <f t="shared" si="279"/>
        <v>6.9</v>
      </c>
      <c r="AH287" s="66">
        <f t="shared" si="280"/>
        <v>0.1</v>
      </c>
      <c r="AI287" s="67">
        <f t="shared" si="281"/>
        <v>12.3</v>
      </c>
      <c r="AK287" s="29" t="s">
        <v>23</v>
      </c>
      <c r="AL287" s="34" t="s">
        <v>69</v>
      </c>
      <c r="AM287" s="66">
        <f t="shared" si="299"/>
        <v>2.6</v>
      </c>
      <c r="AN287" s="66">
        <f t="shared" si="300"/>
        <v>2.8</v>
      </c>
      <c r="AO287" s="66">
        <f t="shared" si="301"/>
        <v>2.8</v>
      </c>
      <c r="AP287" s="66">
        <f t="shared" si="302"/>
        <v>2.9</v>
      </c>
      <c r="AQ287" s="66">
        <f t="shared" si="303"/>
        <v>1.7</v>
      </c>
      <c r="AR287" s="66">
        <f t="shared" si="304"/>
        <v>2.2000000000000002</v>
      </c>
      <c r="AS287" s="66">
        <f t="shared" si="305"/>
        <v>1.4</v>
      </c>
      <c r="AT287" s="66">
        <f t="shared" si="306"/>
        <v>0.6</v>
      </c>
      <c r="AU287" s="67">
        <f t="shared" si="307"/>
        <v>3.4</v>
      </c>
      <c r="AW287" s="29" t="s">
        <v>23</v>
      </c>
      <c r="AX287" s="34" t="s">
        <v>69</v>
      </c>
      <c r="AY287" s="66">
        <f t="shared" si="308"/>
        <v>5.0209999999999999</v>
      </c>
      <c r="AZ287" s="66">
        <f t="shared" si="282"/>
        <v>3.4830000000000001</v>
      </c>
      <c r="BA287" s="66">
        <f t="shared" si="283"/>
        <v>3.2810000000000001</v>
      </c>
      <c r="BB287" s="66">
        <f t="shared" si="284"/>
        <v>0.20200000000000001</v>
      </c>
      <c r="BC287" s="66">
        <f t="shared" si="285"/>
        <v>0.22900000000000001</v>
      </c>
      <c r="BD287" s="66">
        <f t="shared" si="286"/>
        <v>1.3080000000000001</v>
      </c>
      <c r="BE287" s="66">
        <f t="shared" si="287"/>
        <v>0.25700000000000001</v>
      </c>
      <c r="BF287" s="66">
        <f t="shared" si="288"/>
        <v>-1E-3</v>
      </c>
      <c r="BG287" s="67">
        <f t="shared" si="289"/>
        <v>1.052</v>
      </c>
      <c r="BI287" s="29" t="s">
        <v>23</v>
      </c>
      <c r="BJ287" s="34" t="s">
        <v>69</v>
      </c>
      <c r="BK287" s="66">
        <f t="shared" si="309"/>
        <v>0.13</v>
      </c>
      <c r="BL287" s="66">
        <f t="shared" si="310"/>
        <v>0.13100000000000001</v>
      </c>
      <c r="BM287" s="66">
        <f t="shared" si="311"/>
        <v>0.14399999999999999</v>
      </c>
      <c r="BN287" s="66">
        <f t="shared" si="312"/>
        <v>5.2999999999999999E-2</v>
      </c>
      <c r="BO287" s="66">
        <f t="shared" si="313"/>
        <v>7.6999999999999999E-2</v>
      </c>
      <c r="BP287" s="66">
        <f t="shared" si="314"/>
        <v>0.14499999999999999</v>
      </c>
      <c r="BQ287" s="66">
        <f t="shared" si="315"/>
        <v>0.05</v>
      </c>
      <c r="BR287" s="66">
        <f t="shared" si="316"/>
        <v>-6.0000000000000001E-3</v>
      </c>
      <c r="BS287" s="67">
        <f t="shared" si="317"/>
        <v>0.28699999999999998</v>
      </c>
      <c r="BU287" s="29" t="s">
        <v>23</v>
      </c>
      <c r="BV287" s="34" t="s">
        <v>69</v>
      </c>
      <c r="BW287" s="48">
        <f t="shared" si="318"/>
        <v>81561</v>
      </c>
      <c r="BX287" s="48">
        <f t="shared" si="290"/>
        <v>61828</v>
      </c>
      <c r="BY287" s="48">
        <f t="shared" si="291"/>
        <v>52948</v>
      </c>
      <c r="BZ287" s="48">
        <f t="shared" si="292"/>
        <v>8880</v>
      </c>
      <c r="CA287" s="48">
        <f t="shared" si="293"/>
        <v>4205</v>
      </c>
      <c r="CB287" s="48">
        <f t="shared" si="294"/>
        <v>15528</v>
      </c>
      <c r="CC287" s="48">
        <f t="shared" si="295"/>
        <v>5717</v>
      </c>
      <c r="CD287" s="48">
        <f t="shared" si="296"/>
        <v>120</v>
      </c>
      <c r="CE287" s="49">
        <f t="shared" si="297"/>
        <v>9691</v>
      </c>
    </row>
    <row r="288" spans="1:83" ht="16.5" customHeight="1">
      <c r="A288" s="31" t="s">
        <v>24</v>
      </c>
      <c r="B288" s="33" t="s">
        <v>70</v>
      </c>
      <c r="C288" s="42">
        <v>10608</v>
      </c>
      <c r="D288" s="42">
        <v>6966</v>
      </c>
      <c r="E288" s="42">
        <v>5975</v>
      </c>
      <c r="F288" s="42">
        <v>991</v>
      </c>
      <c r="G288" s="42">
        <v>735</v>
      </c>
      <c r="H288" s="42">
        <v>2907</v>
      </c>
      <c r="I288" s="42">
        <v>1001</v>
      </c>
      <c r="J288" s="42">
        <v>-28</v>
      </c>
      <c r="K288" s="43">
        <v>1934</v>
      </c>
      <c r="M288" s="31" t="s">
        <v>24</v>
      </c>
      <c r="N288" s="33" t="s">
        <v>70</v>
      </c>
      <c r="O288" s="68">
        <f t="shared" si="265"/>
        <v>9.0679999999999996</v>
      </c>
      <c r="P288" s="68">
        <f t="shared" si="266"/>
        <v>3.0779999999999998</v>
      </c>
      <c r="Q288" s="68">
        <f t="shared" si="267"/>
        <v>3.4809999999999999</v>
      </c>
      <c r="R288" s="68">
        <f t="shared" si="268"/>
        <v>0.71099999999999997</v>
      </c>
      <c r="S288" s="68">
        <f t="shared" si="269"/>
        <v>6.6760000000000002</v>
      </c>
      <c r="T288" s="68">
        <f t="shared" si="270"/>
        <v>27.556000000000001</v>
      </c>
      <c r="U288" s="68">
        <f t="shared" si="271"/>
        <v>20.457000000000001</v>
      </c>
      <c r="V288" s="68">
        <f t="shared" si="272"/>
        <v>-315.38499999999999</v>
      </c>
      <c r="W288" s="69">
        <f t="shared" si="273"/>
        <v>34.774000000000001</v>
      </c>
      <c r="Y288" s="31" t="s">
        <v>24</v>
      </c>
      <c r="Z288" s="33" t="s">
        <v>70</v>
      </c>
      <c r="AA288" s="68">
        <f t="shared" si="298"/>
        <v>100</v>
      </c>
      <c r="AB288" s="68">
        <f t="shared" si="274"/>
        <v>65.7</v>
      </c>
      <c r="AC288" s="68">
        <f t="shared" si="275"/>
        <v>56.3</v>
      </c>
      <c r="AD288" s="68">
        <f t="shared" si="276"/>
        <v>9.3000000000000007</v>
      </c>
      <c r="AE288" s="68">
        <f t="shared" si="277"/>
        <v>6.9</v>
      </c>
      <c r="AF288" s="68">
        <f t="shared" si="278"/>
        <v>27.4</v>
      </c>
      <c r="AG288" s="68">
        <f t="shared" si="279"/>
        <v>9.4</v>
      </c>
      <c r="AH288" s="68">
        <f t="shared" si="280"/>
        <v>-0.3</v>
      </c>
      <c r="AI288" s="69">
        <f t="shared" si="281"/>
        <v>18.2</v>
      </c>
      <c r="AK288" s="31" t="s">
        <v>24</v>
      </c>
      <c r="AL288" s="33" t="s">
        <v>70</v>
      </c>
      <c r="AM288" s="68">
        <f t="shared" si="299"/>
        <v>0.3</v>
      </c>
      <c r="AN288" s="68">
        <f t="shared" si="300"/>
        <v>0.3</v>
      </c>
      <c r="AO288" s="68">
        <f t="shared" si="301"/>
        <v>0.3</v>
      </c>
      <c r="AP288" s="68">
        <f t="shared" si="302"/>
        <v>0.3</v>
      </c>
      <c r="AQ288" s="68">
        <f t="shared" si="303"/>
        <v>0.3</v>
      </c>
      <c r="AR288" s="68">
        <f t="shared" si="304"/>
        <v>0.4</v>
      </c>
      <c r="AS288" s="68">
        <f t="shared" si="305"/>
        <v>0.2</v>
      </c>
      <c r="AT288" s="68">
        <f t="shared" si="306"/>
        <v>-0.1</v>
      </c>
      <c r="AU288" s="69">
        <f t="shared" si="307"/>
        <v>0.6</v>
      </c>
      <c r="AW288" s="31" t="s">
        <v>24</v>
      </c>
      <c r="AX288" s="33" t="s">
        <v>70</v>
      </c>
      <c r="AY288" s="68">
        <f t="shared" si="308"/>
        <v>9.0679999999999996</v>
      </c>
      <c r="AZ288" s="68">
        <f t="shared" si="282"/>
        <v>2.1389999999999998</v>
      </c>
      <c r="BA288" s="68">
        <f t="shared" si="283"/>
        <v>2.0670000000000002</v>
      </c>
      <c r="BB288" s="68">
        <f t="shared" si="284"/>
        <v>7.1999999999999995E-2</v>
      </c>
      <c r="BC288" s="68">
        <f t="shared" si="285"/>
        <v>0.47299999999999998</v>
      </c>
      <c r="BD288" s="68">
        <f t="shared" si="286"/>
        <v>6.4569999999999999</v>
      </c>
      <c r="BE288" s="68">
        <f t="shared" si="287"/>
        <v>1.748</v>
      </c>
      <c r="BF288" s="68">
        <f t="shared" si="288"/>
        <v>-0.42199999999999999</v>
      </c>
      <c r="BG288" s="69">
        <f t="shared" si="289"/>
        <v>5.1310000000000002</v>
      </c>
      <c r="BI288" s="31" t="s">
        <v>24</v>
      </c>
      <c r="BJ288" s="33" t="s">
        <v>70</v>
      </c>
      <c r="BK288" s="68">
        <f t="shared" si="309"/>
        <v>2.8000000000000001E-2</v>
      </c>
      <c r="BL288" s="68">
        <f t="shared" si="310"/>
        <v>0.01</v>
      </c>
      <c r="BM288" s="68">
        <f t="shared" si="311"/>
        <v>1.0999999999999999E-2</v>
      </c>
      <c r="BN288" s="68">
        <f t="shared" si="312"/>
        <v>2E-3</v>
      </c>
      <c r="BO288" s="68">
        <f t="shared" si="313"/>
        <v>1.9E-2</v>
      </c>
      <c r="BP288" s="68">
        <f t="shared" si="314"/>
        <v>8.5999999999999993E-2</v>
      </c>
      <c r="BQ288" s="68">
        <f t="shared" si="315"/>
        <v>4.1000000000000002E-2</v>
      </c>
      <c r="BR288" s="68">
        <f t="shared" si="316"/>
        <v>-0.252</v>
      </c>
      <c r="BS288" s="69">
        <f t="shared" si="317"/>
        <v>0.16700000000000001</v>
      </c>
      <c r="BU288" s="31" t="s">
        <v>24</v>
      </c>
      <c r="BV288" s="33" t="s">
        <v>70</v>
      </c>
      <c r="BW288" s="50">
        <f t="shared" si="318"/>
        <v>9726</v>
      </c>
      <c r="BX288" s="50">
        <f t="shared" si="290"/>
        <v>6758</v>
      </c>
      <c r="BY288" s="50">
        <f t="shared" si="291"/>
        <v>5774</v>
      </c>
      <c r="BZ288" s="50">
        <f t="shared" si="292"/>
        <v>984</v>
      </c>
      <c r="CA288" s="50">
        <f t="shared" si="293"/>
        <v>689</v>
      </c>
      <c r="CB288" s="50">
        <f t="shared" si="294"/>
        <v>2279</v>
      </c>
      <c r="CC288" s="50">
        <f t="shared" si="295"/>
        <v>831</v>
      </c>
      <c r="CD288" s="50">
        <f t="shared" si="296"/>
        <v>13</v>
      </c>
      <c r="CE288" s="51">
        <f t="shared" si="297"/>
        <v>1435</v>
      </c>
    </row>
    <row r="289" spans="1:83" ht="16.5" customHeight="1">
      <c r="A289" s="29" t="s">
        <v>25</v>
      </c>
      <c r="B289" s="34" t="s">
        <v>71</v>
      </c>
      <c r="C289" s="40">
        <v>5930</v>
      </c>
      <c r="D289" s="40">
        <v>3601</v>
      </c>
      <c r="E289" s="40">
        <v>3094</v>
      </c>
      <c r="F289" s="40">
        <v>507</v>
      </c>
      <c r="G289" s="40">
        <v>309</v>
      </c>
      <c r="H289" s="40">
        <v>2020</v>
      </c>
      <c r="I289" s="40">
        <v>522</v>
      </c>
      <c r="J289" s="40">
        <v>-12</v>
      </c>
      <c r="K289" s="41">
        <v>1510</v>
      </c>
      <c r="M289" s="29" t="s">
        <v>25</v>
      </c>
      <c r="N289" s="34" t="s">
        <v>71</v>
      </c>
      <c r="O289" s="66">
        <f t="shared" si="265"/>
        <v>10.840999999999999</v>
      </c>
      <c r="P289" s="66">
        <f t="shared" si="266"/>
        <v>2.593</v>
      </c>
      <c r="Q289" s="66">
        <f t="shared" si="267"/>
        <v>2.996</v>
      </c>
      <c r="R289" s="66">
        <f t="shared" si="268"/>
        <v>0.19800000000000001</v>
      </c>
      <c r="S289" s="66">
        <f t="shared" si="269"/>
        <v>8.4209999999999994</v>
      </c>
      <c r="T289" s="66">
        <f t="shared" si="270"/>
        <v>29.904</v>
      </c>
      <c r="U289" s="66">
        <f t="shared" si="271"/>
        <v>-4.3959999999999999</v>
      </c>
      <c r="V289" s="66">
        <f t="shared" si="272"/>
        <v>-33.332999999999998</v>
      </c>
      <c r="W289" s="67">
        <f t="shared" si="273"/>
        <v>48.33</v>
      </c>
      <c r="Y289" s="29" t="s">
        <v>25</v>
      </c>
      <c r="Z289" s="34" t="s">
        <v>71</v>
      </c>
      <c r="AA289" s="66">
        <f t="shared" si="298"/>
        <v>100</v>
      </c>
      <c r="AB289" s="66">
        <f t="shared" si="274"/>
        <v>60.7</v>
      </c>
      <c r="AC289" s="66">
        <f t="shared" si="275"/>
        <v>52.2</v>
      </c>
      <c r="AD289" s="66">
        <f t="shared" si="276"/>
        <v>8.5</v>
      </c>
      <c r="AE289" s="66">
        <f t="shared" si="277"/>
        <v>5.2</v>
      </c>
      <c r="AF289" s="66">
        <f t="shared" si="278"/>
        <v>34.1</v>
      </c>
      <c r="AG289" s="66">
        <f t="shared" si="279"/>
        <v>8.8000000000000007</v>
      </c>
      <c r="AH289" s="66">
        <f t="shared" si="280"/>
        <v>-0.2</v>
      </c>
      <c r="AI289" s="67">
        <f t="shared" si="281"/>
        <v>25.5</v>
      </c>
      <c r="AK289" s="29" t="s">
        <v>25</v>
      </c>
      <c r="AL289" s="34" t="s">
        <v>71</v>
      </c>
      <c r="AM289" s="66">
        <f t="shared" si="299"/>
        <v>0.2</v>
      </c>
      <c r="AN289" s="66">
        <f t="shared" si="300"/>
        <v>0.2</v>
      </c>
      <c r="AO289" s="66">
        <f t="shared" si="301"/>
        <v>0.2</v>
      </c>
      <c r="AP289" s="66">
        <f t="shared" si="302"/>
        <v>0.2</v>
      </c>
      <c r="AQ289" s="66">
        <f t="shared" si="303"/>
        <v>0.1</v>
      </c>
      <c r="AR289" s="66">
        <f t="shared" si="304"/>
        <v>0.3</v>
      </c>
      <c r="AS289" s="66">
        <f t="shared" si="305"/>
        <v>0.1</v>
      </c>
      <c r="AT289" s="66">
        <f t="shared" si="306"/>
        <v>-0.1</v>
      </c>
      <c r="AU289" s="67">
        <f t="shared" si="307"/>
        <v>0.5</v>
      </c>
      <c r="AW289" s="29" t="s">
        <v>25</v>
      </c>
      <c r="AX289" s="34" t="s">
        <v>71</v>
      </c>
      <c r="AY289" s="66">
        <f t="shared" si="308"/>
        <v>10.840999999999999</v>
      </c>
      <c r="AZ289" s="66">
        <f t="shared" si="282"/>
        <v>1.7010000000000001</v>
      </c>
      <c r="BA289" s="66">
        <f t="shared" si="283"/>
        <v>1.6819999999999999</v>
      </c>
      <c r="BB289" s="66">
        <f t="shared" si="284"/>
        <v>1.9E-2</v>
      </c>
      <c r="BC289" s="66">
        <f t="shared" si="285"/>
        <v>0.44900000000000001</v>
      </c>
      <c r="BD289" s="66">
        <f t="shared" si="286"/>
        <v>8.6920000000000002</v>
      </c>
      <c r="BE289" s="66">
        <f t="shared" si="287"/>
        <v>-0.44900000000000001</v>
      </c>
      <c r="BF289" s="66">
        <f t="shared" si="288"/>
        <v>-5.6000000000000001E-2</v>
      </c>
      <c r="BG289" s="67">
        <f t="shared" si="289"/>
        <v>9.1959999999999997</v>
      </c>
      <c r="BI289" s="29" t="s">
        <v>25</v>
      </c>
      <c r="BJ289" s="34" t="s">
        <v>71</v>
      </c>
      <c r="BK289" s="66">
        <f t="shared" si="309"/>
        <v>1.7999999999999999E-2</v>
      </c>
      <c r="BL289" s="66">
        <f t="shared" si="310"/>
        <v>4.0000000000000001E-3</v>
      </c>
      <c r="BM289" s="66">
        <f t="shared" si="311"/>
        <v>5.0000000000000001E-3</v>
      </c>
      <c r="BN289" s="66">
        <f t="shared" si="312"/>
        <v>0</v>
      </c>
      <c r="BO289" s="66">
        <f t="shared" si="313"/>
        <v>0.01</v>
      </c>
      <c r="BP289" s="66">
        <f t="shared" si="314"/>
        <v>6.3E-2</v>
      </c>
      <c r="BQ289" s="66">
        <f t="shared" si="315"/>
        <v>-6.0000000000000001E-3</v>
      </c>
      <c r="BR289" s="66">
        <f t="shared" si="316"/>
        <v>-1.7999999999999999E-2</v>
      </c>
      <c r="BS289" s="67">
        <f t="shared" si="317"/>
        <v>0.16500000000000001</v>
      </c>
      <c r="BU289" s="29" t="s">
        <v>25</v>
      </c>
      <c r="BV289" s="34" t="s">
        <v>71</v>
      </c>
      <c r="BW289" s="48">
        <f t="shared" si="318"/>
        <v>5350</v>
      </c>
      <c r="BX289" s="48">
        <f t="shared" si="290"/>
        <v>3510</v>
      </c>
      <c r="BY289" s="48">
        <f t="shared" si="291"/>
        <v>3004</v>
      </c>
      <c r="BZ289" s="48">
        <f t="shared" si="292"/>
        <v>506</v>
      </c>
      <c r="CA289" s="48">
        <f t="shared" si="293"/>
        <v>285</v>
      </c>
      <c r="CB289" s="48">
        <f t="shared" si="294"/>
        <v>1555</v>
      </c>
      <c r="CC289" s="48">
        <f t="shared" si="295"/>
        <v>546</v>
      </c>
      <c r="CD289" s="48">
        <f t="shared" si="296"/>
        <v>-9</v>
      </c>
      <c r="CE289" s="49">
        <f t="shared" si="297"/>
        <v>1018</v>
      </c>
    </row>
    <row r="290" spans="1:83" ht="16.5" customHeight="1">
      <c r="A290" s="29" t="s">
        <v>26</v>
      </c>
      <c r="B290" s="34" t="s">
        <v>72</v>
      </c>
      <c r="C290" s="40">
        <v>3686</v>
      </c>
      <c r="D290" s="40">
        <v>2289</v>
      </c>
      <c r="E290" s="40">
        <v>1958</v>
      </c>
      <c r="F290" s="40">
        <v>331</v>
      </c>
      <c r="G290" s="40">
        <v>175</v>
      </c>
      <c r="H290" s="40">
        <v>1222</v>
      </c>
      <c r="I290" s="40">
        <v>370</v>
      </c>
      <c r="J290" s="40">
        <v>12</v>
      </c>
      <c r="K290" s="41">
        <v>840</v>
      </c>
      <c r="M290" s="29" t="s">
        <v>26</v>
      </c>
      <c r="N290" s="34" t="s">
        <v>72</v>
      </c>
      <c r="O290" s="66">
        <f t="shared" si="265"/>
        <v>-18.234000000000002</v>
      </c>
      <c r="P290" s="66">
        <f t="shared" si="266"/>
        <v>-26.728999999999999</v>
      </c>
      <c r="Q290" s="66">
        <f t="shared" si="267"/>
        <v>-26.667000000000002</v>
      </c>
      <c r="R290" s="66">
        <f t="shared" si="268"/>
        <v>-27.093</v>
      </c>
      <c r="S290" s="66">
        <f t="shared" si="269"/>
        <v>-19.355</v>
      </c>
      <c r="T290" s="66">
        <f t="shared" si="270"/>
        <v>4.7130000000000001</v>
      </c>
      <c r="U290" s="66">
        <f t="shared" si="271"/>
        <v>12.121</v>
      </c>
      <c r="V290" s="66">
        <f t="shared" si="272"/>
        <v>-36.841999999999999</v>
      </c>
      <c r="W290" s="67">
        <f t="shared" si="273"/>
        <v>2.6890000000000001</v>
      </c>
      <c r="Y290" s="29" t="s">
        <v>26</v>
      </c>
      <c r="Z290" s="34" t="s">
        <v>72</v>
      </c>
      <c r="AA290" s="66">
        <f t="shared" si="298"/>
        <v>100</v>
      </c>
      <c r="AB290" s="66">
        <f t="shared" si="274"/>
        <v>62.1</v>
      </c>
      <c r="AC290" s="66">
        <f t="shared" si="275"/>
        <v>53.1</v>
      </c>
      <c r="AD290" s="66">
        <f t="shared" si="276"/>
        <v>9</v>
      </c>
      <c r="AE290" s="66">
        <f t="shared" si="277"/>
        <v>4.7</v>
      </c>
      <c r="AF290" s="66">
        <f t="shared" si="278"/>
        <v>33.200000000000003</v>
      </c>
      <c r="AG290" s="66">
        <f t="shared" si="279"/>
        <v>10</v>
      </c>
      <c r="AH290" s="66">
        <f t="shared" si="280"/>
        <v>0.3</v>
      </c>
      <c r="AI290" s="67">
        <f t="shared" si="281"/>
        <v>22.8</v>
      </c>
      <c r="AK290" s="29" t="s">
        <v>26</v>
      </c>
      <c r="AL290" s="34" t="s">
        <v>72</v>
      </c>
      <c r="AM290" s="66">
        <f t="shared" si="299"/>
        <v>0.1</v>
      </c>
      <c r="AN290" s="66">
        <f t="shared" si="300"/>
        <v>0.1</v>
      </c>
      <c r="AO290" s="66">
        <f t="shared" si="301"/>
        <v>0.1</v>
      </c>
      <c r="AP290" s="66">
        <f t="shared" si="302"/>
        <v>0.1</v>
      </c>
      <c r="AQ290" s="66">
        <f t="shared" si="303"/>
        <v>0.1</v>
      </c>
      <c r="AR290" s="66">
        <f t="shared" si="304"/>
        <v>0.2</v>
      </c>
      <c r="AS290" s="66">
        <f t="shared" si="305"/>
        <v>0.1</v>
      </c>
      <c r="AT290" s="66">
        <f t="shared" si="306"/>
        <v>0.1</v>
      </c>
      <c r="AU290" s="67">
        <f t="shared" si="307"/>
        <v>0.3</v>
      </c>
      <c r="AW290" s="29" t="s">
        <v>26</v>
      </c>
      <c r="AX290" s="34" t="s">
        <v>72</v>
      </c>
      <c r="AY290" s="66">
        <f t="shared" si="308"/>
        <v>-18.234000000000002</v>
      </c>
      <c r="AZ290" s="66">
        <f t="shared" si="282"/>
        <v>-18.523</v>
      </c>
      <c r="BA290" s="66">
        <f t="shared" si="283"/>
        <v>-15.794</v>
      </c>
      <c r="BB290" s="66">
        <f t="shared" si="284"/>
        <v>-2.7280000000000002</v>
      </c>
      <c r="BC290" s="66">
        <f t="shared" si="285"/>
        <v>-0.93200000000000005</v>
      </c>
      <c r="BD290" s="66">
        <f t="shared" si="286"/>
        <v>1.22</v>
      </c>
      <c r="BE290" s="66">
        <f t="shared" si="287"/>
        <v>0.88700000000000001</v>
      </c>
      <c r="BF290" s="66">
        <f t="shared" si="288"/>
        <v>-0.155</v>
      </c>
      <c r="BG290" s="67">
        <f t="shared" si="289"/>
        <v>0.48799999999999999</v>
      </c>
      <c r="BI290" s="29" t="s">
        <v>26</v>
      </c>
      <c r="BJ290" s="34" t="s">
        <v>72</v>
      </c>
      <c r="BK290" s="66">
        <f t="shared" si="309"/>
        <v>-2.5999999999999999E-2</v>
      </c>
      <c r="BL290" s="66">
        <f t="shared" si="310"/>
        <v>-3.7999999999999999E-2</v>
      </c>
      <c r="BM290" s="66">
        <f t="shared" si="311"/>
        <v>-3.7999999999999999E-2</v>
      </c>
      <c r="BN290" s="66">
        <f t="shared" si="312"/>
        <v>-0.04</v>
      </c>
      <c r="BO290" s="66">
        <f t="shared" si="313"/>
        <v>-1.7000000000000001E-2</v>
      </c>
      <c r="BP290" s="66">
        <f t="shared" si="314"/>
        <v>7.0000000000000001E-3</v>
      </c>
      <c r="BQ290" s="66">
        <f t="shared" si="315"/>
        <v>0.01</v>
      </c>
      <c r="BR290" s="66">
        <f t="shared" si="316"/>
        <v>-4.2999999999999997E-2</v>
      </c>
      <c r="BS290" s="67">
        <f t="shared" si="317"/>
        <v>7.0000000000000001E-3</v>
      </c>
      <c r="BU290" s="29" t="s">
        <v>26</v>
      </c>
      <c r="BV290" s="34" t="s">
        <v>72</v>
      </c>
      <c r="BW290" s="48">
        <f t="shared" si="318"/>
        <v>4508</v>
      </c>
      <c r="BX290" s="48">
        <f t="shared" si="290"/>
        <v>3124</v>
      </c>
      <c r="BY290" s="48">
        <f t="shared" si="291"/>
        <v>2670</v>
      </c>
      <c r="BZ290" s="48">
        <f t="shared" si="292"/>
        <v>454</v>
      </c>
      <c r="CA290" s="48">
        <f t="shared" si="293"/>
        <v>217</v>
      </c>
      <c r="CB290" s="48">
        <f t="shared" si="294"/>
        <v>1167</v>
      </c>
      <c r="CC290" s="48">
        <f t="shared" si="295"/>
        <v>330</v>
      </c>
      <c r="CD290" s="48">
        <f t="shared" si="296"/>
        <v>19</v>
      </c>
      <c r="CE290" s="49">
        <f t="shared" si="297"/>
        <v>818</v>
      </c>
    </row>
    <row r="291" spans="1:83" ht="16.5" customHeight="1">
      <c r="A291" s="29" t="s">
        <v>27</v>
      </c>
      <c r="B291" s="34" t="s">
        <v>73</v>
      </c>
      <c r="C291" s="40">
        <v>15464</v>
      </c>
      <c r="D291" s="40">
        <v>10753</v>
      </c>
      <c r="E291" s="40">
        <v>9273</v>
      </c>
      <c r="F291" s="40">
        <v>1480</v>
      </c>
      <c r="G291" s="40">
        <v>745</v>
      </c>
      <c r="H291" s="40">
        <v>3966</v>
      </c>
      <c r="I291" s="40">
        <v>1139</v>
      </c>
      <c r="J291" s="40">
        <v>-64</v>
      </c>
      <c r="K291" s="41">
        <v>2891</v>
      </c>
      <c r="M291" s="29" t="s">
        <v>27</v>
      </c>
      <c r="N291" s="34" t="s">
        <v>73</v>
      </c>
      <c r="O291" s="66">
        <f t="shared" si="265"/>
        <v>6.7880000000000003</v>
      </c>
      <c r="P291" s="66">
        <f t="shared" si="266"/>
        <v>2.9590000000000001</v>
      </c>
      <c r="Q291" s="66">
        <f t="shared" si="267"/>
        <v>3.355</v>
      </c>
      <c r="R291" s="66">
        <f t="shared" si="268"/>
        <v>0.54300000000000004</v>
      </c>
      <c r="S291" s="66">
        <f t="shared" si="269"/>
        <v>7.04</v>
      </c>
      <c r="T291" s="66">
        <f t="shared" si="270"/>
        <v>18.707000000000001</v>
      </c>
      <c r="U291" s="66">
        <f t="shared" si="271"/>
        <v>5.0739999999999998</v>
      </c>
      <c r="V291" s="66">
        <f t="shared" si="272"/>
        <v>11.111000000000001</v>
      </c>
      <c r="W291" s="67">
        <f t="shared" si="273"/>
        <v>24.131</v>
      </c>
      <c r="Y291" s="29" t="s">
        <v>27</v>
      </c>
      <c r="Z291" s="34" t="s">
        <v>73</v>
      </c>
      <c r="AA291" s="66">
        <f t="shared" si="298"/>
        <v>100</v>
      </c>
      <c r="AB291" s="66">
        <f t="shared" si="274"/>
        <v>69.5</v>
      </c>
      <c r="AC291" s="66">
        <f t="shared" si="275"/>
        <v>60</v>
      </c>
      <c r="AD291" s="66">
        <f t="shared" si="276"/>
        <v>9.6</v>
      </c>
      <c r="AE291" s="66">
        <f t="shared" si="277"/>
        <v>4.8</v>
      </c>
      <c r="AF291" s="66">
        <f t="shared" si="278"/>
        <v>25.6</v>
      </c>
      <c r="AG291" s="66">
        <f t="shared" si="279"/>
        <v>7.4</v>
      </c>
      <c r="AH291" s="66">
        <f t="shared" si="280"/>
        <v>-0.4</v>
      </c>
      <c r="AI291" s="67">
        <f t="shared" si="281"/>
        <v>18.7</v>
      </c>
      <c r="AK291" s="29" t="s">
        <v>27</v>
      </c>
      <c r="AL291" s="34" t="s">
        <v>73</v>
      </c>
      <c r="AM291" s="66">
        <f t="shared" si="299"/>
        <v>0.5</v>
      </c>
      <c r="AN291" s="66">
        <f t="shared" si="300"/>
        <v>0.5</v>
      </c>
      <c r="AO291" s="66">
        <f t="shared" si="301"/>
        <v>0.5</v>
      </c>
      <c r="AP291" s="66">
        <f t="shared" si="302"/>
        <v>0.5</v>
      </c>
      <c r="AQ291" s="66">
        <f t="shared" si="303"/>
        <v>0.3</v>
      </c>
      <c r="AR291" s="66">
        <f t="shared" si="304"/>
        <v>0.5</v>
      </c>
      <c r="AS291" s="66">
        <f t="shared" si="305"/>
        <v>0.3</v>
      </c>
      <c r="AT291" s="66">
        <f t="shared" si="306"/>
        <v>-0.3</v>
      </c>
      <c r="AU291" s="67">
        <f t="shared" si="307"/>
        <v>0.9</v>
      </c>
      <c r="AW291" s="29" t="s">
        <v>27</v>
      </c>
      <c r="AX291" s="34" t="s">
        <v>73</v>
      </c>
      <c r="AY291" s="66">
        <f t="shared" si="308"/>
        <v>6.7880000000000003</v>
      </c>
      <c r="AZ291" s="66">
        <f t="shared" si="282"/>
        <v>2.1339999999999999</v>
      </c>
      <c r="BA291" s="66">
        <f t="shared" si="283"/>
        <v>2.0790000000000002</v>
      </c>
      <c r="BB291" s="66">
        <f t="shared" si="284"/>
        <v>5.5E-2</v>
      </c>
      <c r="BC291" s="66">
        <f t="shared" si="285"/>
        <v>0.33800000000000002</v>
      </c>
      <c r="BD291" s="66">
        <f t="shared" si="286"/>
        <v>4.3159999999999998</v>
      </c>
      <c r="BE291" s="66">
        <f t="shared" si="287"/>
        <v>0.38</v>
      </c>
      <c r="BF291" s="66">
        <f t="shared" si="288"/>
        <v>5.5E-2</v>
      </c>
      <c r="BG291" s="67">
        <f t="shared" si="289"/>
        <v>3.8809999999999998</v>
      </c>
      <c r="BI291" s="29" t="s">
        <v>27</v>
      </c>
      <c r="BJ291" s="34" t="s">
        <v>73</v>
      </c>
      <c r="BK291" s="66">
        <f t="shared" si="309"/>
        <v>3.1E-2</v>
      </c>
      <c r="BL291" s="66">
        <f t="shared" si="310"/>
        <v>1.4E-2</v>
      </c>
      <c r="BM291" s="66">
        <f t="shared" si="311"/>
        <v>1.6E-2</v>
      </c>
      <c r="BN291" s="66">
        <f t="shared" si="312"/>
        <v>3.0000000000000001E-3</v>
      </c>
      <c r="BO291" s="66">
        <f t="shared" si="313"/>
        <v>0.02</v>
      </c>
      <c r="BP291" s="66">
        <f t="shared" si="314"/>
        <v>8.5000000000000006E-2</v>
      </c>
      <c r="BQ291" s="66">
        <f t="shared" si="315"/>
        <v>1.2999999999999999E-2</v>
      </c>
      <c r="BR291" s="66">
        <f t="shared" si="316"/>
        <v>4.9000000000000002E-2</v>
      </c>
      <c r="BS291" s="67">
        <f t="shared" si="317"/>
        <v>0.188</v>
      </c>
      <c r="BU291" s="29" t="s">
        <v>27</v>
      </c>
      <c r="BV291" s="34" t="s">
        <v>73</v>
      </c>
      <c r="BW291" s="48">
        <f t="shared" si="318"/>
        <v>14481</v>
      </c>
      <c r="BX291" s="48">
        <f t="shared" si="290"/>
        <v>10444</v>
      </c>
      <c r="BY291" s="48">
        <f t="shared" si="291"/>
        <v>8972</v>
      </c>
      <c r="BZ291" s="48">
        <f t="shared" si="292"/>
        <v>1472</v>
      </c>
      <c r="CA291" s="48">
        <f t="shared" si="293"/>
        <v>696</v>
      </c>
      <c r="CB291" s="48">
        <f t="shared" si="294"/>
        <v>3341</v>
      </c>
      <c r="CC291" s="48">
        <f t="shared" si="295"/>
        <v>1084</v>
      </c>
      <c r="CD291" s="48">
        <f t="shared" si="296"/>
        <v>-72</v>
      </c>
      <c r="CE291" s="49">
        <f t="shared" si="297"/>
        <v>2329</v>
      </c>
    </row>
    <row r="292" spans="1:83" ht="16.5" customHeight="1">
      <c r="A292" s="29" t="s">
        <v>28</v>
      </c>
      <c r="B292" s="34" t="s">
        <v>74</v>
      </c>
      <c r="C292" s="40">
        <v>25647</v>
      </c>
      <c r="D292" s="40">
        <v>17337</v>
      </c>
      <c r="E292" s="40">
        <v>15011</v>
      </c>
      <c r="F292" s="40">
        <v>2326</v>
      </c>
      <c r="G292" s="40">
        <v>1148</v>
      </c>
      <c r="H292" s="40">
        <v>7162</v>
      </c>
      <c r="I292" s="40">
        <v>3168</v>
      </c>
      <c r="J292" s="40">
        <v>71</v>
      </c>
      <c r="K292" s="41">
        <v>3923</v>
      </c>
      <c r="M292" s="29" t="s">
        <v>28</v>
      </c>
      <c r="N292" s="34" t="s">
        <v>74</v>
      </c>
      <c r="O292" s="66">
        <f t="shared" si="265"/>
        <v>6.4720000000000004</v>
      </c>
      <c r="P292" s="66">
        <f t="shared" si="266"/>
        <v>5.399</v>
      </c>
      <c r="Q292" s="66">
        <f t="shared" si="267"/>
        <v>5.8529999999999998</v>
      </c>
      <c r="R292" s="66">
        <f t="shared" si="268"/>
        <v>2.5569999999999999</v>
      </c>
      <c r="S292" s="66">
        <f t="shared" si="269"/>
        <v>5.6120000000000001</v>
      </c>
      <c r="T292" s="66">
        <f t="shared" si="270"/>
        <v>9.31</v>
      </c>
      <c r="U292" s="66">
        <f t="shared" si="271"/>
        <v>10.382999999999999</v>
      </c>
      <c r="V292" s="66">
        <f t="shared" si="272"/>
        <v>-40.335999999999999</v>
      </c>
      <c r="W292" s="67">
        <f t="shared" si="273"/>
        <v>10.103999999999999</v>
      </c>
      <c r="Y292" s="29" t="s">
        <v>28</v>
      </c>
      <c r="Z292" s="34" t="s">
        <v>74</v>
      </c>
      <c r="AA292" s="66">
        <f t="shared" si="298"/>
        <v>100</v>
      </c>
      <c r="AB292" s="66">
        <f t="shared" si="274"/>
        <v>67.599999999999994</v>
      </c>
      <c r="AC292" s="66">
        <f t="shared" si="275"/>
        <v>58.5</v>
      </c>
      <c r="AD292" s="66">
        <f t="shared" si="276"/>
        <v>9.1</v>
      </c>
      <c r="AE292" s="66">
        <f t="shared" si="277"/>
        <v>4.5</v>
      </c>
      <c r="AF292" s="66">
        <f t="shared" si="278"/>
        <v>27.9</v>
      </c>
      <c r="AG292" s="66">
        <f t="shared" si="279"/>
        <v>12.4</v>
      </c>
      <c r="AH292" s="66">
        <f t="shared" si="280"/>
        <v>0.3</v>
      </c>
      <c r="AI292" s="67">
        <f t="shared" si="281"/>
        <v>15.3</v>
      </c>
      <c r="AK292" s="29" t="s">
        <v>28</v>
      </c>
      <c r="AL292" s="34" t="s">
        <v>74</v>
      </c>
      <c r="AM292" s="66">
        <f t="shared" si="299"/>
        <v>0.8</v>
      </c>
      <c r="AN292" s="66">
        <f t="shared" si="300"/>
        <v>0.8</v>
      </c>
      <c r="AO292" s="66">
        <f t="shared" si="301"/>
        <v>0.8</v>
      </c>
      <c r="AP292" s="66">
        <f t="shared" si="302"/>
        <v>0.7</v>
      </c>
      <c r="AQ292" s="66">
        <f t="shared" si="303"/>
        <v>0.5</v>
      </c>
      <c r="AR292" s="66">
        <f t="shared" si="304"/>
        <v>0.9</v>
      </c>
      <c r="AS292" s="66">
        <f t="shared" si="305"/>
        <v>0.7</v>
      </c>
      <c r="AT292" s="66">
        <f t="shared" si="306"/>
        <v>0.3</v>
      </c>
      <c r="AU292" s="67">
        <f t="shared" si="307"/>
        <v>1.3</v>
      </c>
      <c r="AW292" s="29" t="s">
        <v>28</v>
      </c>
      <c r="AX292" s="34" t="s">
        <v>74</v>
      </c>
      <c r="AY292" s="66">
        <f t="shared" si="308"/>
        <v>6.4720000000000004</v>
      </c>
      <c r="AZ292" s="66">
        <f t="shared" si="282"/>
        <v>3.6859999999999999</v>
      </c>
      <c r="BA292" s="66">
        <f t="shared" si="283"/>
        <v>3.4460000000000002</v>
      </c>
      <c r="BB292" s="66">
        <f t="shared" si="284"/>
        <v>0.24099999999999999</v>
      </c>
      <c r="BC292" s="66">
        <f t="shared" si="285"/>
        <v>0.253</v>
      </c>
      <c r="BD292" s="66">
        <f t="shared" si="286"/>
        <v>2.532</v>
      </c>
      <c r="BE292" s="66">
        <f t="shared" si="287"/>
        <v>1.2370000000000001</v>
      </c>
      <c r="BF292" s="66">
        <f t="shared" si="288"/>
        <v>-0.19900000000000001</v>
      </c>
      <c r="BG292" s="67">
        <f t="shared" si="289"/>
        <v>1.4950000000000001</v>
      </c>
      <c r="BI292" s="29" t="s">
        <v>28</v>
      </c>
      <c r="BJ292" s="34" t="s">
        <v>74</v>
      </c>
      <c r="BK292" s="66">
        <f t="shared" si="309"/>
        <v>4.9000000000000002E-2</v>
      </c>
      <c r="BL292" s="66">
        <f t="shared" si="310"/>
        <v>4.1000000000000002E-2</v>
      </c>
      <c r="BM292" s="66">
        <f t="shared" si="311"/>
        <v>4.4999999999999998E-2</v>
      </c>
      <c r="BN292" s="66">
        <f t="shared" si="312"/>
        <v>1.9E-2</v>
      </c>
      <c r="BO292" s="66">
        <f t="shared" si="313"/>
        <v>2.5000000000000001E-2</v>
      </c>
      <c r="BP292" s="66">
        <f t="shared" si="314"/>
        <v>8.3000000000000004E-2</v>
      </c>
      <c r="BQ292" s="66">
        <f t="shared" si="315"/>
        <v>7.0999999999999994E-2</v>
      </c>
      <c r="BR292" s="66">
        <f t="shared" si="316"/>
        <v>-0.29499999999999998</v>
      </c>
      <c r="BS292" s="67">
        <f t="shared" si="317"/>
        <v>0.12</v>
      </c>
      <c r="BU292" s="29" t="s">
        <v>28</v>
      </c>
      <c r="BV292" s="34" t="s">
        <v>74</v>
      </c>
      <c r="BW292" s="48">
        <f t="shared" si="318"/>
        <v>24088</v>
      </c>
      <c r="BX292" s="48">
        <f t="shared" si="290"/>
        <v>16449</v>
      </c>
      <c r="BY292" s="48">
        <f t="shared" si="291"/>
        <v>14181</v>
      </c>
      <c r="BZ292" s="48">
        <f t="shared" si="292"/>
        <v>2268</v>
      </c>
      <c r="CA292" s="48">
        <f t="shared" si="293"/>
        <v>1087</v>
      </c>
      <c r="CB292" s="48">
        <f t="shared" si="294"/>
        <v>6552</v>
      </c>
      <c r="CC292" s="48">
        <f t="shared" si="295"/>
        <v>2870</v>
      </c>
      <c r="CD292" s="48">
        <f t="shared" si="296"/>
        <v>119</v>
      </c>
      <c r="CE292" s="49">
        <f t="shared" si="297"/>
        <v>3563</v>
      </c>
    </row>
    <row r="293" spans="1:83" ht="16.5" customHeight="1">
      <c r="A293" s="29" t="s">
        <v>29</v>
      </c>
      <c r="B293" s="34" t="s">
        <v>75</v>
      </c>
      <c r="C293" s="40">
        <v>30834</v>
      </c>
      <c r="D293" s="40">
        <v>18976</v>
      </c>
      <c r="E293" s="40">
        <v>16315</v>
      </c>
      <c r="F293" s="40">
        <v>2661</v>
      </c>
      <c r="G293" s="40">
        <v>3418</v>
      </c>
      <c r="H293" s="40">
        <v>8440</v>
      </c>
      <c r="I293" s="40">
        <v>4971</v>
      </c>
      <c r="J293" s="40">
        <v>78</v>
      </c>
      <c r="K293" s="41">
        <v>3391</v>
      </c>
      <c r="M293" s="29" t="s">
        <v>29</v>
      </c>
      <c r="N293" s="34" t="s">
        <v>75</v>
      </c>
      <c r="O293" s="66">
        <f t="shared" si="265"/>
        <v>4.3419999999999996</v>
      </c>
      <c r="P293" s="66">
        <f t="shared" si="266"/>
        <v>3.4790000000000001</v>
      </c>
      <c r="Q293" s="66">
        <f t="shared" si="267"/>
        <v>4.0170000000000003</v>
      </c>
      <c r="R293" s="66">
        <f t="shared" si="268"/>
        <v>0.30199999999999999</v>
      </c>
      <c r="S293" s="66">
        <f t="shared" si="269"/>
        <v>0.73699999999999999</v>
      </c>
      <c r="T293" s="66">
        <f t="shared" si="270"/>
        <v>7.9279999999999999</v>
      </c>
      <c r="U293" s="66">
        <f t="shared" si="271"/>
        <v>4.3010000000000002</v>
      </c>
      <c r="V293" s="66">
        <f t="shared" si="272"/>
        <v>-23.529</v>
      </c>
      <c r="W293" s="67">
        <f t="shared" si="273"/>
        <v>14.871</v>
      </c>
      <c r="Y293" s="29" t="s">
        <v>29</v>
      </c>
      <c r="Z293" s="34" t="s">
        <v>75</v>
      </c>
      <c r="AA293" s="66">
        <f t="shared" si="298"/>
        <v>100</v>
      </c>
      <c r="AB293" s="66">
        <f t="shared" si="274"/>
        <v>61.5</v>
      </c>
      <c r="AC293" s="66">
        <f t="shared" si="275"/>
        <v>52.9</v>
      </c>
      <c r="AD293" s="66">
        <f t="shared" si="276"/>
        <v>8.6</v>
      </c>
      <c r="AE293" s="66">
        <f t="shared" si="277"/>
        <v>11.1</v>
      </c>
      <c r="AF293" s="66">
        <f t="shared" si="278"/>
        <v>27.4</v>
      </c>
      <c r="AG293" s="66">
        <f t="shared" si="279"/>
        <v>16.100000000000001</v>
      </c>
      <c r="AH293" s="66">
        <f t="shared" si="280"/>
        <v>0.3</v>
      </c>
      <c r="AI293" s="67">
        <f t="shared" si="281"/>
        <v>11</v>
      </c>
      <c r="AK293" s="29" t="s">
        <v>29</v>
      </c>
      <c r="AL293" s="34" t="s">
        <v>75</v>
      </c>
      <c r="AM293" s="66">
        <f t="shared" si="299"/>
        <v>0.9</v>
      </c>
      <c r="AN293" s="66">
        <f t="shared" si="300"/>
        <v>0.8</v>
      </c>
      <c r="AO293" s="66">
        <f t="shared" si="301"/>
        <v>0.8</v>
      </c>
      <c r="AP293" s="66">
        <f t="shared" si="302"/>
        <v>0.8</v>
      </c>
      <c r="AQ293" s="66">
        <f t="shared" si="303"/>
        <v>1.4</v>
      </c>
      <c r="AR293" s="66">
        <f t="shared" si="304"/>
        <v>1.1000000000000001</v>
      </c>
      <c r="AS293" s="66">
        <f t="shared" si="305"/>
        <v>1.2</v>
      </c>
      <c r="AT293" s="66">
        <f t="shared" si="306"/>
        <v>0.4</v>
      </c>
      <c r="AU293" s="67">
        <f t="shared" si="307"/>
        <v>1.1000000000000001</v>
      </c>
      <c r="AW293" s="29" t="s">
        <v>29</v>
      </c>
      <c r="AX293" s="34" t="s">
        <v>75</v>
      </c>
      <c r="AY293" s="66">
        <f t="shared" si="308"/>
        <v>4.3419999999999996</v>
      </c>
      <c r="AZ293" s="66">
        <f t="shared" si="282"/>
        <v>2.1589999999999998</v>
      </c>
      <c r="BA293" s="66">
        <f t="shared" si="283"/>
        <v>2.1320000000000001</v>
      </c>
      <c r="BB293" s="66">
        <f t="shared" si="284"/>
        <v>2.7E-2</v>
      </c>
      <c r="BC293" s="66">
        <f t="shared" si="285"/>
        <v>8.5000000000000006E-2</v>
      </c>
      <c r="BD293" s="66">
        <f t="shared" si="286"/>
        <v>2.0979999999999999</v>
      </c>
      <c r="BE293" s="66">
        <f t="shared" si="287"/>
        <v>0.69399999999999995</v>
      </c>
      <c r="BF293" s="66">
        <f t="shared" si="288"/>
        <v>-8.1000000000000003E-2</v>
      </c>
      <c r="BG293" s="67">
        <f t="shared" si="289"/>
        <v>1.486</v>
      </c>
      <c r="BI293" s="29" t="s">
        <v>29</v>
      </c>
      <c r="BJ293" s="34" t="s">
        <v>75</v>
      </c>
      <c r="BK293" s="66">
        <f t="shared" si="309"/>
        <v>4.1000000000000002E-2</v>
      </c>
      <c r="BL293" s="66">
        <f t="shared" si="310"/>
        <v>2.9000000000000001E-2</v>
      </c>
      <c r="BM293" s="66">
        <f t="shared" si="311"/>
        <v>3.4000000000000002E-2</v>
      </c>
      <c r="BN293" s="66">
        <f t="shared" si="312"/>
        <v>3.0000000000000001E-3</v>
      </c>
      <c r="BO293" s="66">
        <f t="shared" si="313"/>
        <v>0.01</v>
      </c>
      <c r="BP293" s="66">
        <f t="shared" si="314"/>
        <v>8.4000000000000005E-2</v>
      </c>
      <c r="BQ293" s="66">
        <f t="shared" si="315"/>
        <v>4.9000000000000002E-2</v>
      </c>
      <c r="BR293" s="66">
        <f t="shared" si="316"/>
        <v>-0.14799999999999999</v>
      </c>
      <c r="BS293" s="67">
        <f t="shared" si="317"/>
        <v>0.14699999999999999</v>
      </c>
      <c r="BU293" s="29" t="s">
        <v>29</v>
      </c>
      <c r="BV293" s="34" t="s">
        <v>75</v>
      </c>
      <c r="BW293" s="48">
        <f t="shared" si="318"/>
        <v>29551</v>
      </c>
      <c r="BX293" s="48">
        <f t="shared" si="290"/>
        <v>18338</v>
      </c>
      <c r="BY293" s="48">
        <f t="shared" si="291"/>
        <v>15685</v>
      </c>
      <c r="BZ293" s="48">
        <f t="shared" si="292"/>
        <v>2653</v>
      </c>
      <c r="CA293" s="48">
        <f t="shared" si="293"/>
        <v>3393</v>
      </c>
      <c r="CB293" s="48">
        <f t="shared" si="294"/>
        <v>7820</v>
      </c>
      <c r="CC293" s="48">
        <f t="shared" si="295"/>
        <v>4766</v>
      </c>
      <c r="CD293" s="48">
        <f t="shared" si="296"/>
        <v>102</v>
      </c>
      <c r="CE293" s="49">
        <f t="shared" si="297"/>
        <v>2952</v>
      </c>
    </row>
    <row r="294" spans="1:83" ht="16.5" customHeight="1">
      <c r="A294" s="29" t="s">
        <v>30</v>
      </c>
      <c r="B294" s="34" t="s">
        <v>76</v>
      </c>
      <c r="C294" s="40">
        <v>14203</v>
      </c>
      <c r="D294" s="40">
        <v>8851</v>
      </c>
      <c r="E294" s="40">
        <v>7575</v>
      </c>
      <c r="F294" s="40">
        <v>1276</v>
      </c>
      <c r="G294" s="40">
        <v>2451</v>
      </c>
      <c r="H294" s="40">
        <v>2901</v>
      </c>
      <c r="I294" s="40">
        <v>1208</v>
      </c>
      <c r="J294" s="40">
        <v>60</v>
      </c>
      <c r="K294" s="41">
        <v>1633</v>
      </c>
      <c r="M294" s="29" t="s">
        <v>30</v>
      </c>
      <c r="N294" s="34" t="s">
        <v>76</v>
      </c>
      <c r="O294" s="66">
        <f t="shared" si="265"/>
        <v>5.2779999999999996</v>
      </c>
      <c r="P294" s="66">
        <f t="shared" si="266"/>
        <v>4.907</v>
      </c>
      <c r="Q294" s="66">
        <f t="shared" si="267"/>
        <v>5.3250000000000002</v>
      </c>
      <c r="R294" s="66">
        <f t="shared" si="268"/>
        <v>2.4900000000000002</v>
      </c>
      <c r="S294" s="66">
        <f t="shared" si="269"/>
        <v>1.7430000000000001</v>
      </c>
      <c r="T294" s="66">
        <f t="shared" si="270"/>
        <v>9.6790000000000003</v>
      </c>
      <c r="U294" s="66">
        <f t="shared" si="271"/>
        <v>4.952</v>
      </c>
      <c r="V294" s="66">
        <f t="shared" si="272"/>
        <v>20</v>
      </c>
      <c r="W294" s="67">
        <f t="shared" si="273"/>
        <v>13.089</v>
      </c>
      <c r="Y294" s="29" t="s">
        <v>30</v>
      </c>
      <c r="Z294" s="34" t="s">
        <v>76</v>
      </c>
      <c r="AA294" s="66">
        <f t="shared" si="298"/>
        <v>100</v>
      </c>
      <c r="AB294" s="66">
        <f t="shared" si="274"/>
        <v>62.3</v>
      </c>
      <c r="AC294" s="66">
        <f t="shared" si="275"/>
        <v>53.3</v>
      </c>
      <c r="AD294" s="66">
        <f t="shared" si="276"/>
        <v>9</v>
      </c>
      <c r="AE294" s="66">
        <f t="shared" si="277"/>
        <v>17.3</v>
      </c>
      <c r="AF294" s="66">
        <f t="shared" si="278"/>
        <v>20.399999999999999</v>
      </c>
      <c r="AG294" s="66">
        <f t="shared" si="279"/>
        <v>8.5</v>
      </c>
      <c r="AH294" s="66">
        <f t="shared" si="280"/>
        <v>0.4</v>
      </c>
      <c r="AI294" s="67">
        <f t="shared" si="281"/>
        <v>11.5</v>
      </c>
      <c r="AK294" s="29" t="s">
        <v>30</v>
      </c>
      <c r="AL294" s="34" t="s">
        <v>76</v>
      </c>
      <c r="AM294" s="66">
        <f t="shared" si="299"/>
        <v>0.4</v>
      </c>
      <c r="AN294" s="66">
        <f t="shared" si="300"/>
        <v>0.4</v>
      </c>
      <c r="AO294" s="66">
        <f t="shared" si="301"/>
        <v>0.4</v>
      </c>
      <c r="AP294" s="66">
        <f t="shared" si="302"/>
        <v>0.4</v>
      </c>
      <c r="AQ294" s="66">
        <f t="shared" si="303"/>
        <v>1</v>
      </c>
      <c r="AR294" s="66">
        <f t="shared" si="304"/>
        <v>0.4</v>
      </c>
      <c r="AS294" s="66">
        <f t="shared" si="305"/>
        <v>0.3</v>
      </c>
      <c r="AT294" s="66">
        <f t="shared" si="306"/>
        <v>0.3</v>
      </c>
      <c r="AU294" s="67">
        <f t="shared" si="307"/>
        <v>0.5</v>
      </c>
      <c r="AW294" s="29" t="s">
        <v>30</v>
      </c>
      <c r="AX294" s="34" t="s">
        <v>76</v>
      </c>
      <c r="AY294" s="66">
        <f t="shared" si="308"/>
        <v>5.2779999999999996</v>
      </c>
      <c r="AZ294" s="66">
        <f t="shared" si="282"/>
        <v>3.069</v>
      </c>
      <c r="BA294" s="66">
        <f t="shared" si="283"/>
        <v>2.839</v>
      </c>
      <c r="BB294" s="66">
        <f t="shared" si="284"/>
        <v>0.23</v>
      </c>
      <c r="BC294" s="66">
        <f t="shared" si="285"/>
        <v>0.311</v>
      </c>
      <c r="BD294" s="66">
        <f t="shared" si="286"/>
        <v>1.8979999999999999</v>
      </c>
      <c r="BE294" s="66">
        <f t="shared" si="287"/>
        <v>0.42299999999999999</v>
      </c>
      <c r="BF294" s="66">
        <f t="shared" si="288"/>
        <v>7.3999999999999996E-2</v>
      </c>
      <c r="BG294" s="67">
        <f t="shared" si="289"/>
        <v>1.401</v>
      </c>
      <c r="BI294" s="29" t="s">
        <v>30</v>
      </c>
      <c r="BJ294" s="34" t="s">
        <v>76</v>
      </c>
      <c r="BK294" s="66">
        <f t="shared" si="309"/>
        <v>2.3E-2</v>
      </c>
      <c r="BL294" s="66">
        <f t="shared" si="310"/>
        <v>1.9E-2</v>
      </c>
      <c r="BM294" s="66">
        <f t="shared" si="311"/>
        <v>2.1000000000000001E-2</v>
      </c>
      <c r="BN294" s="66">
        <f t="shared" si="312"/>
        <v>0.01</v>
      </c>
      <c r="BO294" s="66">
        <f t="shared" si="313"/>
        <v>1.7000000000000001E-2</v>
      </c>
      <c r="BP294" s="66">
        <f t="shared" si="314"/>
        <v>3.5000000000000003E-2</v>
      </c>
      <c r="BQ294" s="66">
        <f t="shared" si="315"/>
        <v>1.4E-2</v>
      </c>
      <c r="BR294" s="66">
        <f t="shared" si="316"/>
        <v>6.2E-2</v>
      </c>
      <c r="BS294" s="67">
        <f t="shared" si="317"/>
        <v>6.3E-2</v>
      </c>
      <c r="BU294" s="29" t="s">
        <v>30</v>
      </c>
      <c r="BV294" s="34" t="s">
        <v>76</v>
      </c>
      <c r="BW294" s="48">
        <f t="shared" si="318"/>
        <v>13491</v>
      </c>
      <c r="BX294" s="48">
        <f t="shared" si="290"/>
        <v>8437</v>
      </c>
      <c r="BY294" s="48">
        <f t="shared" si="291"/>
        <v>7192</v>
      </c>
      <c r="BZ294" s="48">
        <f t="shared" si="292"/>
        <v>1245</v>
      </c>
      <c r="CA294" s="48">
        <f t="shared" si="293"/>
        <v>2409</v>
      </c>
      <c r="CB294" s="48">
        <f t="shared" si="294"/>
        <v>2645</v>
      </c>
      <c r="CC294" s="48">
        <f t="shared" si="295"/>
        <v>1151</v>
      </c>
      <c r="CD294" s="48">
        <f t="shared" si="296"/>
        <v>50</v>
      </c>
      <c r="CE294" s="49">
        <f t="shared" si="297"/>
        <v>1444</v>
      </c>
    </row>
    <row r="295" spans="1:83" ht="16.5" customHeight="1">
      <c r="A295" s="29" t="s">
        <v>31</v>
      </c>
      <c r="B295" s="34" t="s">
        <v>77</v>
      </c>
      <c r="C295" s="40">
        <v>25609</v>
      </c>
      <c r="D295" s="40">
        <v>15945</v>
      </c>
      <c r="E295" s="40">
        <v>13737</v>
      </c>
      <c r="F295" s="40">
        <v>2208</v>
      </c>
      <c r="G295" s="40">
        <v>5087</v>
      </c>
      <c r="H295" s="40">
        <v>4577</v>
      </c>
      <c r="I295" s="40">
        <v>1821</v>
      </c>
      <c r="J295" s="40">
        <v>74</v>
      </c>
      <c r="K295" s="41">
        <v>2682</v>
      </c>
      <c r="M295" s="29" t="s">
        <v>31</v>
      </c>
      <c r="N295" s="34" t="s">
        <v>77</v>
      </c>
      <c r="O295" s="66">
        <f t="shared" si="265"/>
        <v>3.7519999999999998</v>
      </c>
      <c r="P295" s="66">
        <f t="shared" si="266"/>
        <v>3.4990000000000001</v>
      </c>
      <c r="Q295" s="66">
        <f t="shared" si="267"/>
        <v>3.746</v>
      </c>
      <c r="R295" s="66">
        <f t="shared" si="268"/>
        <v>1.986</v>
      </c>
      <c r="S295" s="66">
        <f t="shared" si="269"/>
        <v>1.659</v>
      </c>
      <c r="T295" s="66">
        <f t="shared" si="270"/>
        <v>7.1139999999999999</v>
      </c>
      <c r="U295" s="66">
        <f t="shared" si="271"/>
        <v>0.83099999999999996</v>
      </c>
      <c r="V295" s="66">
        <f t="shared" si="272"/>
        <v>-20.43</v>
      </c>
      <c r="W295" s="67">
        <f t="shared" si="273"/>
        <v>12.974</v>
      </c>
      <c r="Y295" s="29" t="s">
        <v>31</v>
      </c>
      <c r="Z295" s="34" t="s">
        <v>77</v>
      </c>
      <c r="AA295" s="66">
        <f t="shared" si="298"/>
        <v>100</v>
      </c>
      <c r="AB295" s="66">
        <f t="shared" si="274"/>
        <v>62.3</v>
      </c>
      <c r="AC295" s="66">
        <f t="shared" si="275"/>
        <v>53.6</v>
      </c>
      <c r="AD295" s="66">
        <f t="shared" si="276"/>
        <v>8.6</v>
      </c>
      <c r="AE295" s="66">
        <f t="shared" si="277"/>
        <v>19.899999999999999</v>
      </c>
      <c r="AF295" s="66">
        <f t="shared" si="278"/>
        <v>17.899999999999999</v>
      </c>
      <c r="AG295" s="66">
        <f t="shared" si="279"/>
        <v>7.1</v>
      </c>
      <c r="AH295" s="66">
        <f t="shared" si="280"/>
        <v>0.3</v>
      </c>
      <c r="AI295" s="67">
        <f t="shared" si="281"/>
        <v>10.5</v>
      </c>
      <c r="AK295" s="29" t="s">
        <v>31</v>
      </c>
      <c r="AL295" s="34" t="s">
        <v>77</v>
      </c>
      <c r="AM295" s="66">
        <f t="shared" si="299"/>
        <v>0.8</v>
      </c>
      <c r="AN295" s="66">
        <f t="shared" si="300"/>
        <v>0.7</v>
      </c>
      <c r="AO295" s="66">
        <f t="shared" si="301"/>
        <v>0.7</v>
      </c>
      <c r="AP295" s="66">
        <f t="shared" si="302"/>
        <v>0.7</v>
      </c>
      <c r="AQ295" s="66">
        <f t="shared" si="303"/>
        <v>2</v>
      </c>
      <c r="AR295" s="66">
        <f t="shared" si="304"/>
        <v>0.6</v>
      </c>
      <c r="AS295" s="66">
        <f t="shared" si="305"/>
        <v>0.4</v>
      </c>
      <c r="AT295" s="66">
        <f t="shared" si="306"/>
        <v>0.4</v>
      </c>
      <c r="AU295" s="67">
        <f t="shared" si="307"/>
        <v>0.9</v>
      </c>
      <c r="AW295" s="29" t="s">
        <v>31</v>
      </c>
      <c r="AX295" s="34" t="s">
        <v>77</v>
      </c>
      <c r="AY295" s="66">
        <f t="shared" si="308"/>
        <v>3.7519999999999998</v>
      </c>
      <c r="AZ295" s="66">
        <f t="shared" si="282"/>
        <v>2.1840000000000002</v>
      </c>
      <c r="BA295" s="66">
        <f t="shared" si="283"/>
        <v>2.0089999999999999</v>
      </c>
      <c r="BB295" s="66">
        <f t="shared" si="284"/>
        <v>0.17399999999999999</v>
      </c>
      <c r="BC295" s="66">
        <f t="shared" si="285"/>
        <v>0.33600000000000002</v>
      </c>
      <c r="BD295" s="66">
        <f t="shared" si="286"/>
        <v>1.232</v>
      </c>
      <c r="BE295" s="66">
        <f t="shared" si="287"/>
        <v>6.0999999999999999E-2</v>
      </c>
      <c r="BF295" s="66">
        <f t="shared" si="288"/>
        <v>-7.6999999999999999E-2</v>
      </c>
      <c r="BG295" s="67">
        <f t="shared" si="289"/>
        <v>1.248</v>
      </c>
      <c r="BI295" s="29" t="s">
        <v>31</v>
      </c>
      <c r="BJ295" s="34" t="s">
        <v>77</v>
      </c>
      <c r="BK295" s="66">
        <f t="shared" si="309"/>
        <v>2.9000000000000001E-2</v>
      </c>
      <c r="BL295" s="66">
        <f t="shared" si="310"/>
        <v>2.5000000000000001E-2</v>
      </c>
      <c r="BM295" s="66">
        <f t="shared" si="311"/>
        <v>2.7E-2</v>
      </c>
      <c r="BN295" s="66">
        <f t="shared" si="312"/>
        <v>1.4E-2</v>
      </c>
      <c r="BO295" s="66">
        <f t="shared" si="313"/>
        <v>3.4000000000000002E-2</v>
      </c>
      <c r="BP295" s="66">
        <f t="shared" si="314"/>
        <v>4.1000000000000002E-2</v>
      </c>
      <c r="BQ295" s="66">
        <f t="shared" si="315"/>
        <v>4.0000000000000001E-3</v>
      </c>
      <c r="BR295" s="66">
        <f t="shared" si="316"/>
        <v>-0.11700000000000001</v>
      </c>
      <c r="BS295" s="67">
        <f t="shared" si="317"/>
        <v>0.10299999999999999</v>
      </c>
      <c r="BU295" s="29" t="s">
        <v>31</v>
      </c>
      <c r="BV295" s="34" t="s">
        <v>77</v>
      </c>
      <c r="BW295" s="48">
        <f t="shared" si="318"/>
        <v>24683</v>
      </c>
      <c r="BX295" s="48">
        <f t="shared" si="290"/>
        <v>15406</v>
      </c>
      <c r="BY295" s="48">
        <f t="shared" si="291"/>
        <v>13241</v>
      </c>
      <c r="BZ295" s="48">
        <f t="shared" si="292"/>
        <v>2165</v>
      </c>
      <c r="CA295" s="48">
        <f t="shared" si="293"/>
        <v>5004</v>
      </c>
      <c r="CB295" s="48">
        <f t="shared" si="294"/>
        <v>4273</v>
      </c>
      <c r="CC295" s="48">
        <f t="shared" si="295"/>
        <v>1806</v>
      </c>
      <c r="CD295" s="48">
        <f t="shared" si="296"/>
        <v>93</v>
      </c>
      <c r="CE295" s="49">
        <f t="shared" si="297"/>
        <v>2374</v>
      </c>
    </row>
    <row r="296" spans="1:83" ht="16.5" customHeight="1">
      <c r="A296" s="30" t="s">
        <v>32</v>
      </c>
      <c r="B296" s="28" t="s">
        <v>78</v>
      </c>
      <c r="C296" s="44">
        <v>10214</v>
      </c>
      <c r="D296" s="44">
        <v>4894</v>
      </c>
      <c r="E296" s="44">
        <v>4206</v>
      </c>
      <c r="F296" s="44">
        <v>688</v>
      </c>
      <c r="G296" s="44">
        <v>2034</v>
      </c>
      <c r="H296" s="44">
        <v>3286</v>
      </c>
      <c r="I296" s="44">
        <v>878</v>
      </c>
      <c r="J296" s="44">
        <v>130</v>
      </c>
      <c r="K296" s="45">
        <v>2278</v>
      </c>
      <c r="M296" s="30" t="s">
        <v>32</v>
      </c>
      <c r="N296" s="28" t="s">
        <v>78</v>
      </c>
      <c r="O296" s="70">
        <f t="shared" si="265"/>
        <v>6.6959999999999997</v>
      </c>
      <c r="P296" s="70">
        <f t="shared" si="266"/>
        <v>0.61699999999999999</v>
      </c>
      <c r="Q296" s="70">
        <f t="shared" si="267"/>
        <v>1.0089999999999999</v>
      </c>
      <c r="R296" s="70">
        <f t="shared" si="268"/>
        <v>-1.714</v>
      </c>
      <c r="S296" s="70">
        <f t="shared" si="269"/>
        <v>2.0569999999999999</v>
      </c>
      <c r="T296" s="70">
        <f t="shared" si="270"/>
        <v>20.986999999999998</v>
      </c>
      <c r="U296" s="70">
        <f t="shared" si="271"/>
        <v>0.114</v>
      </c>
      <c r="V296" s="70">
        <f t="shared" si="272"/>
        <v>18.181999999999999</v>
      </c>
      <c r="W296" s="71">
        <f t="shared" si="273"/>
        <v>31.751999999999999</v>
      </c>
      <c r="Y296" s="30" t="s">
        <v>32</v>
      </c>
      <c r="Z296" s="28" t="s">
        <v>78</v>
      </c>
      <c r="AA296" s="70">
        <f t="shared" si="298"/>
        <v>100</v>
      </c>
      <c r="AB296" s="70">
        <f t="shared" si="274"/>
        <v>47.9</v>
      </c>
      <c r="AC296" s="70">
        <f t="shared" si="275"/>
        <v>41.2</v>
      </c>
      <c r="AD296" s="70">
        <f t="shared" si="276"/>
        <v>6.7</v>
      </c>
      <c r="AE296" s="70">
        <f t="shared" si="277"/>
        <v>19.899999999999999</v>
      </c>
      <c r="AF296" s="70">
        <f t="shared" si="278"/>
        <v>32.200000000000003</v>
      </c>
      <c r="AG296" s="70">
        <f t="shared" si="279"/>
        <v>8.6</v>
      </c>
      <c r="AH296" s="70">
        <f t="shared" si="280"/>
        <v>1.3</v>
      </c>
      <c r="AI296" s="71">
        <f t="shared" si="281"/>
        <v>22.3</v>
      </c>
      <c r="AK296" s="30" t="s">
        <v>32</v>
      </c>
      <c r="AL296" s="28" t="s">
        <v>78</v>
      </c>
      <c r="AM296" s="70">
        <f t="shared" si="299"/>
        <v>0.3</v>
      </c>
      <c r="AN296" s="70">
        <f t="shared" si="300"/>
        <v>0.2</v>
      </c>
      <c r="AO296" s="70">
        <f t="shared" si="301"/>
        <v>0.2</v>
      </c>
      <c r="AP296" s="70">
        <f t="shared" si="302"/>
        <v>0.2</v>
      </c>
      <c r="AQ296" s="70">
        <f t="shared" si="303"/>
        <v>0.8</v>
      </c>
      <c r="AR296" s="70">
        <f t="shared" si="304"/>
        <v>0.4</v>
      </c>
      <c r="AS296" s="70">
        <f t="shared" si="305"/>
        <v>0.2</v>
      </c>
      <c r="AT296" s="70">
        <f t="shared" si="306"/>
        <v>0.6</v>
      </c>
      <c r="AU296" s="71">
        <f t="shared" si="307"/>
        <v>0.7</v>
      </c>
      <c r="AW296" s="30" t="s">
        <v>32</v>
      </c>
      <c r="AX296" s="28" t="s">
        <v>78</v>
      </c>
      <c r="AY296" s="70">
        <f t="shared" si="308"/>
        <v>6.6959999999999997</v>
      </c>
      <c r="AZ296" s="70">
        <f t="shared" si="282"/>
        <v>0.313</v>
      </c>
      <c r="BA296" s="70">
        <f t="shared" si="283"/>
        <v>0.439</v>
      </c>
      <c r="BB296" s="70">
        <f t="shared" si="284"/>
        <v>-0.125</v>
      </c>
      <c r="BC296" s="70">
        <f t="shared" si="285"/>
        <v>0.42799999999999999</v>
      </c>
      <c r="BD296" s="70">
        <f t="shared" si="286"/>
        <v>5.9539999999999997</v>
      </c>
      <c r="BE296" s="70">
        <f t="shared" si="287"/>
        <v>0.01</v>
      </c>
      <c r="BF296" s="70">
        <f t="shared" si="288"/>
        <v>0.20899999999999999</v>
      </c>
      <c r="BG296" s="71">
        <f t="shared" si="289"/>
        <v>5.7350000000000003</v>
      </c>
      <c r="BI296" s="30" t="s">
        <v>32</v>
      </c>
      <c r="BJ296" s="28" t="s">
        <v>78</v>
      </c>
      <c r="BK296" s="70">
        <f t="shared" si="309"/>
        <v>0.02</v>
      </c>
      <c r="BL296" s="70">
        <f t="shared" si="310"/>
        <v>1E-3</v>
      </c>
      <c r="BM296" s="70">
        <f t="shared" si="311"/>
        <v>2E-3</v>
      </c>
      <c r="BN296" s="70">
        <f t="shared" si="312"/>
        <v>-4.0000000000000001E-3</v>
      </c>
      <c r="BO296" s="70">
        <f t="shared" si="313"/>
        <v>1.7000000000000001E-2</v>
      </c>
      <c r="BP296" s="70">
        <f t="shared" si="314"/>
        <v>7.8E-2</v>
      </c>
      <c r="BQ296" s="70">
        <f t="shared" si="315"/>
        <v>0</v>
      </c>
      <c r="BR296" s="70">
        <f t="shared" si="316"/>
        <v>0.123</v>
      </c>
      <c r="BS296" s="71">
        <f t="shared" si="317"/>
        <v>0.184</v>
      </c>
      <c r="BU296" s="30" t="s">
        <v>32</v>
      </c>
      <c r="BV296" s="28" t="s">
        <v>78</v>
      </c>
      <c r="BW296" s="52">
        <f t="shared" si="318"/>
        <v>9573</v>
      </c>
      <c r="BX296" s="52">
        <f t="shared" si="290"/>
        <v>4864</v>
      </c>
      <c r="BY296" s="52">
        <f t="shared" si="291"/>
        <v>4164</v>
      </c>
      <c r="BZ296" s="52">
        <f t="shared" si="292"/>
        <v>700</v>
      </c>
      <c r="CA296" s="52">
        <f t="shared" si="293"/>
        <v>1993</v>
      </c>
      <c r="CB296" s="52">
        <f t="shared" si="294"/>
        <v>2716</v>
      </c>
      <c r="CC296" s="52">
        <f t="shared" si="295"/>
        <v>877</v>
      </c>
      <c r="CD296" s="52">
        <f t="shared" si="296"/>
        <v>110</v>
      </c>
      <c r="CE296" s="53">
        <f t="shared" si="297"/>
        <v>1729</v>
      </c>
    </row>
    <row r="297" spans="1:83" ht="16.5" customHeight="1">
      <c r="A297" s="29" t="s">
        <v>33</v>
      </c>
      <c r="B297" s="34" t="s">
        <v>79</v>
      </c>
      <c r="C297" s="40">
        <v>83080</v>
      </c>
      <c r="D297" s="40">
        <v>58301</v>
      </c>
      <c r="E297" s="40">
        <v>50247</v>
      </c>
      <c r="F297" s="40">
        <v>8054</v>
      </c>
      <c r="G297" s="40">
        <v>9973</v>
      </c>
      <c r="H297" s="40">
        <v>14806</v>
      </c>
      <c r="I297" s="40">
        <v>4661</v>
      </c>
      <c r="J297" s="40">
        <v>196</v>
      </c>
      <c r="K297" s="41">
        <v>9949</v>
      </c>
      <c r="M297" s="29" t="s">
        <v>33</v>
      </c>
      <c r="N297" s="34" t="s">
        <v>79</v>
      </c>
      <c r="O297" s="66">
        <f t="shared" si="265"/>
        <v>5.0970000000000004</v>
      </c>
      <c r="P297" s="66">
        <f t="shared" si="266"/>
        <v>5.7750000000000004</v>
      </c>
      <c r="Q297" s="66">
        <f t="shared" si="267"/>
        <v>6.1289999999999996</v>
      </c>
      <c r="R297" s="66">
        <f t="shared" si="268"/>
        <v>3.6150000000000002</v>
      </c>
      <c r="S297" s="66">
        <f t="shared" si="269"/>
        <v>2.5609999999999999</v>
      </c>
      <c r="T297" s="66">
        <f t="shared" si="270"/>
        <v>4.202</v>
      </c>
      <c r="U297" s="66">
        <f t="shared" si="271"/>
        <v>6.2939999999999996</v>
      </c>
      <c r="V297" s="66">
        <f t="shared" si="272"/>
        <v>5.9459999999999997</v>
      </c>
      <c r="W297" s="67">
        <f t="shared" si="273"/>
        <v>3.2160000000000002</v>
      </c>
      <c r="Y297" s="29" t="s">
        <v>33</v>
      </c>
      <c r="Z297" s="34" t="s">
        <v>79</v>
      </c>
      <c r="AA297" s="66">
        <f t="shared" si="298"/>
        <v>100</v>
      </c>
      <c r="AB297" s="66">
        <f t="shared" si="274"/>
        <v>70.2</v>
      </c>
      <c r="AC297" s="66">
        <f t="shared" si="275"/>
        <v>60.5</v>
      </c>
      <c r="AD297" s="66">
        <f t="shared" si="276"/>
        <v>9.6999999999999993</v>
      </c>
      <c r="AE297" s="66">
        <f t="shared" si="277"/>
        <v>12</v>
      </c>
      <c r="AF297" s="66">
        <f t="shared" si="278"/>
        <v>17.8</v>
      </c>
      <c r="AG297" s="66">
        <f t="shared" si="279"/>
        <v>5.6</v>
      </c>
      <c r="AH297" s="66">
        <f t="shared" si="280"/>
        <v>0.2</v>
      </c>
      <c r="AI297" s="67">
        <f t="shared" si="281"/>
        <v>12</v>
      </c>
      <c r="AK297" s="29" t="s">
        <v>33</v>
      </c>
      <c r="AL297" s="34" t="s">
        <v>79</v>
      </c>
      <c r="AM297" s="66">
        <f t="shared" si="299"/>
        <v>2.5</v>
      </c>
      <c r="AN297" s="66">
        <f t="shared" si="300"/>
        <v>2.6</v>
      </c>
      <c r="AO297" s="66">
        <f t="shared" si="301"/>
        <v>2.6</v>
      </c>
      <c r="AP297" s="66">
        <f t="shared" si="302"/>
        <v>2.5</v>
      </c>
      <c r="AQ297" s="66">
        <f t="shared" si="303"/>
        <v>4</v>
      </c>
      <c r="AR297" s="66">
        <f t="shared" si="304"/>
        <v>2</v>
      </c>
      <c r="AS297" s="66">
        <f t="shared" si="305"/>
        <v>1.1000000000000001</v>
      </c>
      <c r="AT297" s="66">
        <f t="shared" si="306"/>
        <v>1</v>
      </c>
      <c r="AU297" s="67">
        <f t="shared" si="307"/>
        <v>3.2</v>
      </c>
      <c r="AW297" s="29" t="s">
        <v>33</v>
      </c>
      <c r="AX297" s="34" t="s">
        <v>79</v>
      </c>
      <c r="AY297" s="66">
        <f t="shared" si="308"/>
        <v>5.0970000000000004</v>
      </c>
      <c r="AZ297" s="66">
        <f t="shared" si="282"/>
        <v>4.0270000000000001</v>
      </c>
      <c r="BA297" s="66">
        <f t="shared" si="283"/>
        <v>3.6709999999999998</v>
      </c>
      <c r="BB297" s="66">
        <f t="shared" si="284"/>
        <v>0.35499999999999998</v>
      </c>
      <c r="BC297" s="66">
        <f t="shared" si="285"/>
        <v>0.315</v>
      </c>
      <c r="BD297" s="66">
        <f t="shared" si="286"/>
        <v>0.755</v>
      </c>
      <c r="BE297" s="66">
        <f t="shared" si="287"/>
        <v>0.34899999999999998</v>
      </c>
      <c r="BF297" s="66">
        <f t="shared" si="288"/>
        <v>1.4E-2</v>
      </c>
      <c r="BG297" s="67">
        <f t="shared" si="289"/>
        <v>0.39200000000000002</v>
      </c>
      <c r="BI297" s="29" t="s">
        <v>33</v>
      </c>
      <c r="BJ297" s="34" t="s">
        <v>79</v>
      </c>
      <c r="BK297" s="66">
        <f t="shared" si="309"/>
        <v>0.128</v>
      </c>
      <c r="BL297" s="66">
        <f t="shared" si="310"/>
        <v>0.14599999999999999</v>
      </c>
      <c r="BM297" s="66">
        <f t="shared" si="311"/>
        <v>0.156</v>
      </c>
      <c r="BN297" s="66">
        <f t="shared" si="312"/>
        <v>9.0999999999999998E-2</v>
      </c>
      <c r="BO297" s="66">
        <f t="shared" si="313"/>
        <v>0.10199999999999999</v>
      </c>
      <c r="BP297" s="66">
        <f t="shared" si="314"/>
        <v>8.1000000000000003E-2</v>
      </c>
      <c r="BQ297" s="66">
        <f t="shared" si="315"/>
        <v>6.6000000000000003E-2</v>
      </c>
      <c r="BR297" s="66">
        <f t="shared" si="316"/>
        <v>6.8000000000000005E-2</v>
      </c>
      <c r="BS297" s="67">
        <f t="shared" si="317"/>
        <v>0.104</v>
      </c>
      <c r="BU297" s="29" t="s">
        <v>33</v>
      </c>
      <c r="BV297" s="34" t="s">
        <v>79</v>
      </c>
      <c r="BW297" s="48">
        <f t="shared" si="318"/>
        <v>79051</v>
      </c>
      <c r="BX297" s="48">
        <f t="shared" si="290"/>
        <v>55118</v>
      </c>
      <c r="BY297" s="48">
        <f t="shared" si="291"/>
        <v>47345</v>
      </c>
      <c r="BZ297" s="48">
        <f t="shared" si="292"/>
        <v>7773</v>
      </c>
      <c r="CA297" s="48">
        <f t="shared" si="293"/>
        <v>9724</v>
      </c>
      <c r="CB297" s="48">
        <f t="shared" si="294"/>
        <v>14209</v>
      </c>
      <c r="CC297" s="48">
        <f t="shared" si="295"/>
        <v>4385</v>
      </c>
      <c r="CD297" s="48">
        <f t="shared" si="296"/>
        <v>185</v>
      </c>
      <c r="CE297" s="49">
        <f t="shared" si="297"/>
        <v>9639</v>
      </c>
    </row>
    <row r="298" spans="1:83" ht="16.5" customHeight="1">
      <c r="A298" s="29" t="s">
        <v>34</v>
      </c>
      <c r="B298" s="34" t="s">
        <v>80</v>
      </c>
      <c r="C298" s="40">
        <v>42136</v>
      </c>
      <c r="D298" s="40">
        <v>20880</v>
      </c>
      <c r="E298" s="40">
        <v>17844</v>
      </c>
      <c r="F298" s="40">
        <v>3036</v>
      </c>
      <c r="G298" s="40">
        <v>15686</v>
      </c>
      <c r="H298" s="40">
        <v>5570</v>
      </c>
      <c r="I298" s="40">
        <v>2926</v>
      </c>
      <c r="J298" s="40">
        <v>21</v>
      </c>
      <c r="K298" s="41">
        <v>2623</v>
      </c>
      <c r="M298" s="29" t="s">
        <v>34</v>
      </c>
      <c r="N298" s="34" t="s">
        <v>80</v>
      </c>
      <c r="O298" s="66">
        <f t="shared" si="265"/>
        <v>3.12</v>
      </c>
      <c r="P298" s="66">
        <f t="shared" si="266"/>
        <v>5.0039999999999996</v>
      </c>
      <c r="Q298" s="66">
        <f t="shared" si="267"/>
        <v>5.3490000000000002</v>
      </c>
      <c r="R298" s="66">
        <f t="shared" si="268"/>
        <v>3.02</v>
      </c>
      <c r="S298" s="66">
        <f t="shared" si="269"/>
        <v>1.4419999999999999</v>
      </c>
      <c r="T298" s="66">
        <f t="shared" si="270"/>
        <v>1.034</v>
      </c>
      <c r="U298" s="66">
        <f t="shared" si="271"/>
        <v>5.8230000000000004</v>
      </c>
      <c r="V298" s="66">
        <f t="shared" si="272"/>
        <v>-76.135999999999996</v>
      </c>
      <c r="W298" s="67">
        <f t="shared" si="273"/>
        <v>-1.391</v>
      </c>
      <c r="Y298" s="29" t="s">
        <v>34</v>
      </c>
      <c r="Z298" s="34" t="s">
        <v>80</v>
      </c>
      <c r="AA298" s="66">
        <f t="shared" si="298"/>
        <v>100</v>
      </c>
      <c r="AB298" s="66">
        <f t="shared" si="274"/>
        <v>49.6</v>
      </c>
      <c r="AC298" s="66">
        <f t="shared" si="275"/>
        <v>42.3</v>
      </c>
      <c r="AD298" s="66">
        <f t="shared" si="276"/>
        <v>7.2</v>
      </c>
      <c r="AE298" s="66">
        <f t="shared" si="277"/>
        <v>37.200000000000003</v>
      </c>
      <c r="AF298" s="66">
        <f t="shared" si="278"/>
        <v>13.2</v>
      </c>
      <c r="AG298" s="66">
        <f t="shared" si="279"/>
        <v>6.9</v>
      </c>
      <c r="AH298" s="66">
        <f t="shared" si="280"/>
        <v>0</v>
      </c>
      <c r="AI298" s="67">
        <f t="shared" si="281"/>
        <v>6.2</v>
      </c>
      <c r="AK298" s="29" t="s">
        <v>34</v>
      </c>
      <c r="AL298" s="34" t="s">
        <v>80</v>
      </c>
      <c r="AM298" s="66">
        <f t="shared" si="299"/>
        <v>1.3</v>
      </c>
      <c r="AN298" s="66">
        <f t="shared" si="300"/>
        <v>0.9</v>
      </c>
      <c r="AO298" s="66">
        <f t="shared" si="301"/>
        <v>0.9</v>
      </c>
      <c r="AP298" s="66">
        <f t="shared" si="302"/>
        <v>1</v>
      </c>
      <c r="AQ298" s="66">
        <f t="shared" si="303"/>
        <v>6.2</v>
      </c>
      <c r="AR298" s="66">
        <f t="shared" si="304"/>
        <v>0.7</v>
      </c>
      <c r="AS298" s="66">
        <f t="shared" si="305"/>
        <v>0.7</v>
      </c>
      <c r="AT298" s="66">
        <f t="shared" si="306"/>
        <v>0.1</v>
      </c>
      <c r="AU298" s="67">
        <f t="shared" si="307"/>
        <v>0.8</v>
      </c>
      <c r="AW298" s="29" t="s">
        <v>34</v>
      </c>
      <c r="AX298" s="34" t="s">
        <v>80</v>
      </c>
      <c r="AY298" s="66">
        <f t="shared" si="308"/>
        <v>3.12</v>
      </c>
      <c r="AZ298" s="66">
        <f t="shared" si="282"/>
        <v>2.4350000000000001</v>
      </c>
      <c r="BA298" s="66">
        <f t="shared" si="283"/>
        <v>2.2170000000000001</v>
      </c>
      <c r="BB298" s="66">
        <f t="shared" si="284"/>
        <v>0.218</v>
      </c>
      <c r="BC298" s="66">
        <f t="shared" si="285"/>
        <v>0.54600000000000004</v>
      </c>
      <c r="BD298" s="66">
        <f t="shared" si="286"/>
        <v>0.13900000000000001</v>
      </c>
      <c r="BE298" s="66">
        <f t="shared" si="287"/>
        <v>0.39400000000000002</v>
      </c>
      <c r="BF298" s="66">
        <f t="shared" si="288"/>
        <v>-0.16400000000000001</v>
      </c>
      <c r="BG298" s="67">
        <f t="shared" si="289"/>
        <v>-9.0999999999999998E-2</v>
      </c>
      <c r="BI298" s="29" t="s">
        <v>34</v>
      </c>
      <c r="BJ298" s="34" t="s">
        <v>80</v>
      </c>
      <c r="BK298" s="66">
        <f t="shared" si="309"/>
        <v>0.04</v>
      </c>
      <c r="BL298" s="66">
        <f t="shared" si="310"/>
        <v>4.5999999999999999E-2</v>
      </c>
      <c r="BM298" s="66">
        <f t="shared" si="311"/>
        <v>4.9000000000000002E-2</v>
      </c>
      <c r="BN298" s="66">
        <f t="shared" si="312"/>
        <v>2.9000000000000001E-2</v>
      </c>
      <c r="BO298" s="66">
        <f t="shared" si="313"/>
        <v>9.0999999999999998E-2</v>
      </c>
      <c r="BP298" s="66">
        <f t="shared" si="314"/>
        <v>8.0000000000000002E-3</v>
      </c>
      <c r="BQ298" s="66">
        <f t="shared" si="315"/>
        <v>3.7999999999999999E-2</v>
      </c>
      <c r="BR298" s="66">
        <f t="shared" si="316"/>
        <v>-0.41199999999999998</v>
      </c>
      <c r="BS298" s="67">
        <f t="shared" si="317"/>
        <v>-1.2E-2</v>
      </c>
      <c r="BU298" s="29" t="s">
        <v>34</v>
      </c>
      <c r="BV298" s="34" t="s">
        <v>80</v>
      </c>
      <c r="BW298" s="48">
        <f t="shared" si="318"/>
        <v>40861</v>
      </c>
      <c r="BX298" s="48">
        <f t="shared" si="290"/>
        <v>19885</v>
      </c>
      <c r="BY298" s="48">
        <f t="shared" si="291"/>
        <v>16938</v>
      </c>
      <c r="BZ298" s="48">
        <f t="shared" si="292"/>
        <v>2947</v>
      </c>
      <c r="CA298" s="48">
        <f t="shared" si="293"/>
        <v>15463</v>
      </c>
      <c r="CB298" s="48">
        <f t="shared" si="294"/>
        <v>5513</v>
      </c>
      <c r="CC298" s="48">
        <f t="shared" si="295"/>
        <v>2765</v>
      </c>
      <c r="CD298" s="48">
        <f t="shared" si="296"/>
        <v>88</v>
      </c>
      <c r="CE298" s="49">
        <f t="shared" si="297"/>
        <v>2660</v>
      </c>
    </row>
    <row r="299" spans="1:83" ht="16.5" customHeight="1">
      <c r="A299" s="29" t="s">
        <v>35</v>
      </c>
      <c r="B299" s="34" t="s">
        <v>81</v>
      </c>
      <c r="C299" s="40">
        <v>78766</v>
      </c>
      <c r="D299" s="40">
        <v>45216</v>
      </c>
      <c r="E299" s="40">
        <v>38961</v>
      </c>
      <c r="F299" s="40">
        <v>6255</v>
      </c>
      <c r="G299" s="40">
        <v>14997</v>
      </c>
      <c r="H299" s="40">
        <v>18553</v>
      </c>
      <c r="I299" s="40">
        <v>10509</v>
      </c>
      <c r="J299" s="40">
        <v>359</v>
      </c>
      <c r="K299" s="41">
        <v>7685</v>
      </c>
      <c r="M299" s="29" t="s">
        <v>35</v>
      </c>
      <c r="N299" s="34" t="s">
        <v>81</v>
      </c>
      <c r="O299" s="66">
        <f t="shared" si="265"/>
        <v>3.9750000000000001</v>
      </c>
      <c r="P299" s="66">
        <f t="shared" si="266"/>
        <v>6.2229999999999999</v>
      </c>
      <c r="Q299" s="66">
        <f t="shared" si="267"/>
        <v>6.585</v>
      </c>
      <c r="R299" s="66">
        <f t="shared" si="268"/>
        <v>4.0250000000000004</v>
      </c>
      <c r="S299" s="66">
        <f t="shared" si="269"/>
        <v>1.7849999999999999</v>
      </c>
      <c r="T299" s="66">
        <f t="shared" si="270"/>
        <v>0.53600000000000003</v>
      </c>
      <c r="U299" s="66">
        <f t="shared" si="271"/>
        <v>2.8079999999999998</v>
      </c>
      <c r="V299" s="66">
        <f t="shared" si="272"/>
        <v>8.4589999999999996</v>
      </c>
      <c r="W299" s="67">
        <f t="shared" si="273"/>
        <v>-2.734</v>
      </c>
      <c r="Y299" s="29" t="s">
        <v>35</v>
      </c>
      <c r="Z299" s="34" t="s">
        <v>81</v>
      </c>
      <c r="AA299" s="66">
        <f t="shared" si="298"/>
        <v>100</v>
      </c>
      <c r="AB299" s="66">
        <f t="shared" si="274"/>
        <v>57.4</v>
      </c>
      <c r="AC299" s="66">
        <f t="shared" si="275"/>
        <v>49.5</v>
      </c>
      <c r="AD299" s="66">
        <f t="shared" si="276"/>
        <v>7.9</v>
      </c>
      <c r="AE299" s="66">
        <f t="shared" si="277"/>
        <v>19</v>
      </c>
      <c r="AF299" s="66">
        <f t="shared" si="278"/>
        <v>23.6</v>
      </c>
      <c r="AG299" s="66">
        <f t="shared" si="279"/>
        <v>13.3</v>
      </c>
      <c r="AH299" s="66">
        <f t="shared" si="280"/>
        <v>0.5</v>
      </c>
      <c r="AI299" s="67">
        <f t="shared" si="281"/>
        <v>9.8000000000000007</v>
      </c>
      <c r="AK299" s="29" t="s">
        <v>35</v>
      </c>
      <c r="AL299" s="34" t="s">
        <v>81</v>
      </c>
      <c r="AM299" s="66">
        <f t="shared" si="299"/>
        <v>2.4</v>
      </c>
      <c r="AN299" s="66">
        <f t="shared" si="300"/>
        <v>2</v>
      </c>
      <c r="AO299" s="66">
        <f t="shared" si="301"/>
        <v>2</v>
      </c>
      <c r="AP299" s="66">
        <f t="shared" si="302"/>
        <v>2</v>
      </c>
      <c r="AQ299" s="66">
        <f t="shared" si="303"/>
        <v>6</v>
      </c>
      <c r="AR299" s="66">
        <f t="shared" si="304"/>
        <v>2.5</v>
      </c>
      <c r="AS299" s="66">
        <f t="shared" si="305"/>
        <v>2.5</v>
      </c>
      <c r="AT299" s="66">
        <f t="shared" si="306"/>
        <v>1.7</v>
      </c>
      <c r="AU299" s="67">
        <f t="shared" si="307"/>
        <v>2.5</v>
      </c>
      <c r="AW299" s="29" t="s">
        <v>35</v>
      </c>
      <c r="AX299" s="34" t="s">
        <v>81</v>
      </c>
      <c r="AY299" s="66">
        <f t="shared" si="308"/>
        <v>3.9750000000000001</v>
      </c>
      <c r="AZ299" s="66">
        <f t="shared" si="282"/>
        <v>3.4969999999999999</v>
      </c>
      <c r="BA299" s="66">
        <f t="shared" si="283"/>
        <v>3.177</v>
      </c>
      <c r="BB299" s="66">
        <f t="shared" si="284"/>
        <v>0.31900000000000001</v>
      </c>
      <c r="BC299" s="66">
        <f t="shared" si="285"/>
        <v>0.34699999999999998</v>
      </c>
      <c r="BD299" s="66">
        <f t="shared" si="286"/>
        <v>0.13100000000000001</v>
      </c>
      <c r="BE299" s="66">
        <f t="shared" si="287"/>
        <v>0.379</v>
      </c>
      <c r="BF299" s="66">
        <f t="shared" si="288"/>
        <v>3.6999999999999998E-2</v>
      </c>
      <c r="BG299" s="67">
        <f t="shared" si="289"/>
        <v>-0.28499999999999998</v>
      </c>
      <c r="BI299" s="29" t="s">
        <v>35</v>
      </c>
      <c r="BJ299" s="34" t="s">
        <v>81</v>
      </c>
      <c r="BK299" s="66">
        <f t="shared" si="309"/>
        <v>9.6000000000000002E-2</v>
      </c>
      <c r="BL299" s="66">
        <f t="shared" si="310"/>
        <v>0.122</v>
      </c>
      <c r="BM299" s="66">
        <f t="shared" si="311"/>
        <v>0.129</v>
      </c>
      <c r="BN299" s="66">
        <f t="shared" si="312"/>
        <v>7.8E-2</v>
      </c>
      <c r="BO299" s="66">
        <f t="shared" si="313"/>
        <v>0.108</v>
      </c>
      <c r="BP299" s="66">
        <f t="shared" si="314"/>
        <v>1.2999999999999999E-2</v>
      </c>
      <c r="BQ299" s="66">
        <f t="shared" si="315"/>
        <v>6.8000000000000005E-2</v>
      </c>
      <c r="BR299" s="66">
        <f t="shared" si="316"/>
        <v>0.17199999999999999</v>
      </c>
      <c r="BS299" s="67">
        <f t="shared" si="317"/>
        <v>-7.1999999999999995E-2</v>
      </c>
      <c r="BU299" s="29" t="s">
        <v>35</v>
      </c>
      <c r="BV299" s="34" t="s">
        <v>81</v>
      </c>
      <c r="BW299" s="48">
        <f t="shared" si="318"/>
        <v>75755</v>
      </c>
      <c r="BX299" s="48">
        <f t="shared" si="290"/>
        <v>42567</v>
      </c>
      <c r="BY299" s="48">
        <f t="shared" si="291"/>
        <v>36554</v>
      </c>
      <c r="BZ299" s="48">
        <f t="shared" si="292"/>
        <v>6013</v>
      </c>
      <c r="CA299" s="48">
        <f t="shared" si="293"/>
        <v>14734</v>
      </c>
      <c r="CB299" s="48">
        <f t="shared" si="294"/>
        <v>18454</v>
      </c>
      <c r="CC299" s="48">
        <f t="shared" si="295"/>
        <v>10222</v>
      </c>
      <c r="CD299" s="48">
        <f t="shared" si="296"/>
        <v>331</v>
      </c>
      <c r="CE299" s="49">
        <f t="shared" si="297"/>
        <v>7901</v>
      </c>
    </row>
    <row r="300" spans="1:83" ht="16.5" customHeight="1">
      <c r="A300" s="29" t="s">
        <v>108</v>
      </c>
      <c r="B300" s="34" t="s">
        <v>82</v>
      </c>
      <c r="C300" s="40">
        <v>40208</v>
      </c>
      <c r="D300" s="40">
        <v>26295</v>
      </c>
      <c r="E300" s="40">
        <v>22662</v>
      </c>
      <c r="F300" s="40">
        <v>3633</v>
      </c>
      <c r="G300" s="40">
        <v>4276</v>
      </c>
      <c r="H300" s="40">
        <v>9637</v>
      </c>
      <c r="I300" s="40">
        <v>5787</v>
      </c>
      <c r="J300" s="40">
        <v>78</v>
      </c>
      <c r="K300" s="41">
        <v>3772</v>
      </c>
      <c r="M300" s="29" t="s">
        <v>108</v>
      </c>
      <c r="N300" s="34" t="s">
        <v>82</v>
      </c>
      <c r="O300" s="66">
        <f t="shared" si="265"/>
        <v>8.0690000000000008</v>
      </c>
      <c r="P300" s="66">
        <f t="shared" si="266"/>
        <v>7.3529999999999998</v>
      </c>
      <c r="Q300" s="66">
        <f t="shared" si="267"/>
        <v>7.883</v>
      </c>
      <c r="R300" s="66">
        <f t="shared" si="268"/>
        <v>4.157</v>
      </c>
      <c r="S300" s="66">
        <f t="shared" si="269"/>
        <v>2.3210000000000002</v>
      </c>
      <c r="T300" s="66">
        <f t="shared" si="270"/>
        <v>12.938000000000001</v>
      </c>
      <c r="U300" s="66">
        <f t="shared" si="271"/>
        <v>25.504000000000001</v>
      </c>
      <c r="V300" s="66">
        <f t="shared" si="272"/>
        <v>-4.8780000000000001</v>
      </c>
      <c r="W300" s="67">
        <f t="shared" si="273"/>
        <v>-1.7709999999999999</v>
      </c>
      <c r="Y300" s="29" t="s">
        <v>108</v>
      </c>
      <c r="Z300" s="34" t="s">
        <v>82</v>
      </c>
      <c r="AA300" s="66">
        <f t="shared" si="298"/>
        <v>100</v>
      </c>
      <c r="AB300" s="66">
        <f t="shared" si="274"/>
        <v>65.400000000000006</v>
      </c>
      <c r="AC300" s="66">
        <f t="shared" si="275"/>
        <v>56.4</v>
      </c>
      <c r="AD300" s="66">
        <f t="shared" si="276"/>
        <v>9</v>
      </c>
      <c r="AE300" s="66">
        <f t="shared" si="277"/>
        <v>10.6</v>
      </c>
      <c r="AF300" s="66">
        <f t="shared" si="278"/>
        <v>24</v>
      </c>
      <c r="AG300" s="66">
        <f t="shared" si="279"/>
        <v>14.4</v>
      </c>
      <c r="AH300" s="66">
        <f t="shared" si="280"/>
        <v>0.2</v>
      </c>
      <c r="AI300" s="67">
        <f t="shared" si="281"/>
        <v>9.4</v>
      </c>
      <c r="AK300" s="29" t="s">
        <v>108</v>
      </c>
      <c r="AL300" s="34" t="s">
        <v>82</v>
      </c>
      <c r="AM300" s="66">
        <f t="shared" si="299"/>
        <v>1.2</v>
      </c>
      <c r="AN300" s="66">
        <f t="shared" si="300"/>
        <v>1.2</v>
      </c>
      <c r="AO300" s="66">
        <f t="shared" si="301"/>
        <v>1.2</v>
      </c>
      <c r="AP300" s="66">
        <f t="shared" si="302"/>
        <v>1.1000000000000001</v>
      </c>
      <c r="AQ300" s="66">
        <f t="shared" si="303"/>
        <v>1.7</v>
      </c>
      <c r="AR300" s="66">
        <f t="shared" si="304"/>
        <v>1.3</v>
      </c>
      <c r="AS300" s="66">
        <f t="shared" si="305"/>
        <v>1.4</v>
      </c>
      <c r="AT300" s="66">
        <f t="shared" si="306"/>
        <v>0.4</v>
      </c>
      <c r="AU300" s="67">
        <f t="shared" si="307"/>
        <v>1.2</v>
      </c>
      <c r="AW300" s="29" t="s">
        <v>108</v>
      </c>
      <c r="AX300" s="34" t="s">
        <v>82</v>
      </c>
      <c r="AY300" s="66">
        <f t="shared" si="308"/>
        <v>8.0690000000000008</v>
      </c>
      <c r="AZ300" s="66">
        <f t="shared" si="282"/>
        <v>4.8410000000000002</v>
      </c>
      <c r="BA300" s="66">
        <f t="shared" si="283"/>
        <v>4.4509999999999996</v>
      </c>
      <c r="BB300" s="66">
        <f t="shared" si="284"/>
        <v>0.39</v>
      </c>
      <c r="BC300" s="66">
        <f t="shared" si="285"/>
        <v>0.26100000000000001</v>
      </c>
      <c r="BD300" s="66">
        <f t="shared" si="286"/>
        <v>2.9670000000000001</v>
      </c>
      <c r="BE300" s="66">
        <f t="shared" si="287"/>
        <v>3.161</v>
      </c>
      <c r="BF300" s="66">
        <f t="shared" si="288"/>
        <v>-1.0999999999999999E-2</v>
      </c>
      <c r="BG300" s="67">
        <f t="shared" si="289"/>
        <v>-0.183</v>
      </c>
      <c r="BI300" s="29" t="s">
        <v>108</v>
      </c>
      <c r="BJ300" s="34" t="s">
        <v>82</v>
      </c>
      <c r="BK300" s="66">
        <f t="shared" si="309"/>
        <v>9.5000000000000001E-2</v>
      </c>
      <c r="BL300" s="66">
        <f t="shared" si="310"/>
        <v>8.3000000000000004E-2</v>
      </c>
      <c r="BM300" s="66">
        <f t="shared" si="311"/>
        <v>8.8999999999999996E-2</v>
      </c>
      <c r="BN300" s="66">
        <f t="shared" si="312"/>
        <v>4.7E-2</v>
      </c>
      <c r="BO300" s="66">
        <f t="shared" si="313"/>
        <v>0.04</v>
      </c>
      <c r="BP300" s="66">
        <f t="shared" si="314"/>
        <v>0.15</v>
      </c>
      <c r="BQ300" s="66">
        <f t="shared" si="315"/>
        <v>0.28100000000000003</v>
      </c>
      <c r="BR300" s="66">
        <f t="shared" si="316"/>
        <v>-2.5000000000000001E-2</v>
      </c>
      <c r="BS300" s="67">
        <f t="shared" si="317"/>
        <v>-2.3E-2</v>
      </c>
      <c r="BU300" s="29" t="s">
        <v>108</v>
      </c>
      <c r="BV300" s="34" t="s">
        <v>82</v>
      </c>
      <c r="BW300" s="48">
        <f t="shared" si="318"/>
        <v>37206</v>
      </c>
      <c r="BX300" s="48">
        <f t="shared" si="290"/>
        <v>24494</v>
      </c>
      <c r="BY300" s="48">
        <f t="shared" si="291"/>
        <v>21006</v>
      </c>
      <c r="BZ300" s="48">
        <f t="shared" si="292"/>
        <v>3488</v>
      </c>
      <c r="CA300" s="48">
        <f t="shared" si="293"/>
        <v>4179</v>
      </c>
      <c r="CB300" s="48">
        <f t="shared" si="294"/>
        <v>8533</v>
      </c>
      <c r="CC300" s="48">
        <f t="shared" si="295"/>
        <v>4611</v>
      </c>
      <c r="CD300" s="48">
        <f t="shared" si="296"/>
        <v>82</v>
      </c>
      <c r="CE300" s="49">
        <f t="shared" si="297"/>
        <v>3840</v>
      </c>
    </row>
    <row r="301" spans="1:83" ht="16.5" customHeight="1">
      <c r="A301" s="29" t="s">
        <v>109</v>
      </c>
      <c r="B301" s="34" t="s">
        <v>83</v>
      </c>
      <c r="C301" s="40">
        <v>49012</v>
      </c>
      <c r="D301" s="40">
        <v>37657</v>
      </c>
      <c r="E301" s="40">
        <v>32542</v>
      </c>
      <c r="F301" s="40">
        <v>5115</v>
      </c>
      <c r="G301" s="40">
        <v>2247</v>
      </c>
      <c r="H301" s="40">
        <v>9108</v>
      </c>
      <c r="I301" s="40">
        <v>4316</v>
      </c>
      <c r="J301" s="40">
        <v>378</v>
      </c>
      <c r="K301" s="41">
        <v>4414</v>
      </c>
      <c r="M301" s="29" t="s">
        <v>109</v>
      </c>
      <c r="N301" s="34" t="s">
        <v>83</v>
      </c>
      <c r="O301" s="66">
        <f t="shared" si="265"/>
        <v>4.1059999999999999</v>
      </c>
      <c r="P301" s="66">
        <f t="shared" si="266"/>
        <v>6.1180000000000003</v>
      </c>
      <c r="Q301" s="66">
        <f t="shared" si="267"/>
        <v>6.5309999999999997</v>
      </c>
      <c r="R301" s="66">
        <f t="shared" si="268"/>
        <v>3.5630000000000002</v>
      </c>
      <c r="S301" s="66">
        <f t="shared" si="269"/>
        <v>4.4630000000000001</v>
      </c>
      <c r="T301" s="66">
        <f t="shared" si="270"/>
        <v>-3.5369999999999999</v>
      </c>
      <c r="U301" s="66">
        <f t="shared" si="271"/>
        <v>0.46600000000000003</v>
      </c>
      <c r="V301" s="66">
        <f t="shared" si="272"/>
        <v>-45.058</v>
      </c>
      <c r="W301" s="67">
        <f t="shared" si="273"/>
        <v>-0.98699999999999999</v>
      </c>
      <c r="Y301" s="29" t="s">
        <v>109</v>
      </c>
      <c r="Z301" s="34" t="s">
        <v>83</v>
      </c>
      <c r="AA301" s="66">
        <f t="shared" si="298"/>
        <v>100</v>
      </c>
      <c r="AB301" s="66">
        <f t="shared" si="274"/>
        <v>76.8</v>
      </c>
      <c r="AC301" s="66">
        <f t="shared" si="275"/>
        <v>66.400000000000006</v>
      </c>
      <c r="AD301" s="66">
        <f t="shared" si="276"/>
        <v>10.4</v>
      </c>
      <c r="AE301" s="66">
        <f t="shared" si="277"/>
        <v>4.5999999999999996</v>
      </c>
      <c r="AF301" s="66">
        <f t="shared" si="278"/>
        <v>18.600000000000001</v>
      </c>
      <c r="AG301" s="66">
        <f t="shared" si="279"/>
        <v>8.8000000000000007</v>
      </c>
      <c r="AH301" s="66">
        <f t="shared" si="280"/>
        <v>0.8</v>
      </c>
      <c r="AI301" s="67">
        <f t="shared" si="281"/>
        <v>9</v>
      </c>
      <c r="AK301" s="29" t="s">
        <v>109</v>
      </c>
      <c r="AL301" s="34" t="s">
        <v>83</v>
      </c>
      <c r="AM301" s="66">
        <f t="shared" si="299"/>
        <v>1.5</v>
      </c>
      <c r="AN301" s="66">
        <f t="shared" si="300"/>
        <v>1.6</v>
      </c>
      <c r="AO301" s="66">
        <f t="shared" si="301"/>
        <v>1.7</v>
      </c>
      <c r="AP301" s="66">
        <f t="shared" si="302"/>
        <v>1.6</v>
      </c>
      <c r="AQ301" s="66">
        <f t="shared" si="303"/>
        <v>0.9</v>
      </c>
      <c r="AR301" s="66">
        <f t="shared" si="304"/>
        <v>1.2</v>
      </c>
      <c r="AS301" s="66">
        <f t="shared" si="305"/>
        <v>1</v>
      </c>
      <c r="AT301" s="66">
        <f t="shared" si="306"/>
        <v>1.8</v>
      </c>
      <c r="AU301" s="67">
        <f t="shared" si="307"/>
        <v>1.4</v>
      </c>
      <c r="AW301" s="29" t="s">
        <v>109</v>
      </c>
      <c r="AX301" s="34" t="s">
        <v>83</v>
      </c>
      <c r="AY301" s="66">
        <f t="shared" si="308"/>
        <v>4.1059999999999999</v>
      </c>
      <c r="AZ301" s="66">
        <f t="shared" si="282"/>
        <v>4.6109999999999998</v>
      </c>
      <c r="BA301" s="66">
        <f t="shared" si="283"/>
        <v>4.2380000000000004</v>
      </c>
      <c r="BB301" s="66">
        <f t="shared" si="284"/>
        <v>0.374</v>
      </c>
      <c r="BC301" s="66">
        <f t="shared" si="285"/>
        <v>0.20399999999999999</v>
      </c>
      <c r="BD301" s="66">
        <f t="shared" si="286"/>
        <v>-0.70899999999999996</v>
      </c>
      <c r="BE301" s="66">
        <f t="shared" si="287"/>
        <v>4.2000000000000003E-2</v>
      </c>
      <c r="BF301" s="66">
        <f t="shared" si="288"/>
        <v>-0.65800000000000003</v>
      </c>
      <c r="BG301" s="67">
        <f t="shared" si="289"/>
        <v>-9.2999999999999999E-2</v>
      </c>
      <c r="BI301" s="29" t="s">
        <v>109</v>
      </c>
      <c r="BJ301" s="34" t="s">
        <v>83</v>
      </c>
      <c r="BK301" s="66">
        <f t="shared" si="309"/>
        <v>6.0999999999999999E-2</v>
      </c>
      <c r="BL301" s="66">
        <f t="shared" si="310"/>
        <v>0.1</v>
      </c>
      <c r="BM301" s="66">
        <f t="shared" si="311"/>
        <v>0.107</v>
      </c>
      <c r="BN301" s="66">
        <f t="shared" si="312"/>
        <v>5.7000000000000002E-2</v>
      </c>
      <c r="BO301" s="66">
        <f t="shared" si="313"/>
        <v>3.9E-2</v>
      </c>
      <c r="BP301" s="66">
        <f t="shared" si="314"/>
        <v>-4.4999999999999998E-2</v>
      </c>
      <c r="BQ301" s="66">
        <f t="shared" si="315"/>
        <v>5.0000000000000001E-3</v>
      </c>
      <c r="BR301" s="66">
        <f t="shared" si="316"/>
        <v>-1.907</v>
      </c>
      <c r="BS301" s="67">
        <f t="shared" si="317"/>
        <v>-1.4999999999999999E-2</v>
      </c>
      <c r="BU301" s="29" t="s">
        <v>109</v>
      </c>
      <c r="BV301" s="34" t="s">
        <v>83</v>
      </c>
      <c r="BW301" s="48">
        <f t="shared" si="318"/>
        <v>47079</v>
      </c>
      <c r="BX301" s="48">
        <f t="shared" si="290"/>
        <v>35486</v>
      </c>
      <c r="BY301" s="48">
        <f t="shared" si="291"/>
        <v>30547</v>
      </c>
      <c r="BZ301" s="48">
        <f t="shared" si="292"/>
        <v>4939</v>
      </c>
      <c r="CA301" s="48">
        <f t="shared" si="293"/>
        <v>2151</v>
      </c>
      <c r="CB301" s="48">
        <f t="shared" si="294"/>
        <v>9442</v>
      </c>
      <c r="CC301" s="48">
        <f t="shared" si="295"/>
        <v>4296</v>
      </c>
      <c r="CD301" s="48">
        <f t="shared" si="296"/>
        <v>688</v>
      </c>
      <c r="CE301" s="49">
        <f t="shared" si="297"/>
        <v>4458</v>
      </c>
    </row>
    <row r="302" spans="1:83" ht="16.5" customHeight="1">
      <c r="A302" s="29" t="s">
        <v>110</v>
      </c>
      <c r="B302" s="34" t="s">
        <v>84</v>
      </c>
      <c r="C302" s="40">
        <v>78654</v>
      </c>
      <c r="D302" s="40">
        <v>61381</v>
      </c>
      <c r="E302" s="40">
        <v>53029</v>
      </c>
      <c r="F302" s="40">
        <v>8352</v>
      </c>
      <c r="G302" s="40">
        <v>3902</v>
      </c>
      <c r="H302" s="40">
        <v>13371</v>
      </c>
      <c r="I302" s="40">
        <v>9462</v>
      </c>
      <c r="J302" s="40">
        <v>-2598</v>
      </c>
      <c r="K302" s="41">
        <v>6507</v>
      </c>
      <c r="M302" s="29" t="s">
        <v>110</v>
      </c>
      <c r="N302" s="34" t="s">
        <v>84</v>
      </c>
      <c r="O302" s="66">
        <f t="shared" si="265"/>
        <v>3.2559999999999998</v>
      </c>
      <c r="P302" s="66">
        <f t="shared" si="266"/>
        <v>3.8959999999999999</v>
      </c>
      <c r="Q302" s="66">
        <f t="shared" si="267"/>
        <v>4.3259999999999996</v>
      </c>
      <c r="R302" s="66">
        <f t="shared" si="268"/>
        <v>1.2490000000000001</v>
      </c>
      <c r="S302" s="66">
        <f t="shared" si="269"/>
        <v>2.4950000000000001</v>
      </c>
      <c r="T302" s="66">
        <f t="shared" si="270"/>
        <v>0.625</v>
      </c>
      <c r="U302" s="66">
        <f t="shared" si="271"/>
        <v>-2.1509999999999998</v>
      </c>
      <c r="V302" s="66">
        <f t="shared" si="272"/>
        <v>11.542</v>
      </c>
      <c r="W302" s="67">
        <f t="shared" si="273"/>
        <v>-0.73199999999999998</v>
      </c>
      <c r="Y302" s="29" t="s">
        <v>110</v>
      </c>
      <c r="Z302" s="34" t="s">
        <v>84</v>
      </c>
      <c r="AA302" s="66">
        <f t="shared" si="298"/>
        <v>100</v>
      </c>
      <c r="AB302" s="66">
        <f t="shared" si="274"/>
        <v>78</v>
      </c>
      <c r="AC302" s="66">
        <f t="shared" si="275"/>
        <v>67.400000000000006</v>
      </c>
      <c r="AD302" s="66">
        <f t="shared" si="276"/>
        <v>10.6</v>
      </c>
      <c r="AE302" s="66">
        <f t="shared" si="277"/>
        <v>5</v>
      </c>
      <c r="AF302" s="66">
        <f t="shared" si="278"/>
        <v>17</v>
      </c>
      <c r="AG302" s="66">
        <f t="shared" si="279"/>
        <v>12</v>
      </c>
      <c r="AH302" s="66">
        <f t="shared" si="280"/>
        <v>-3.3</v>
      </c>
      <c r="AI302" s="67">
        <f t="shared" si="281"/>
        <v>8.3000000000000007</v>
      </c>
      <c r="AK302" s="29" t="s">
        <v>110</v>
      </c>
      <c r="AL302" s="34" t="s">
        <v>84</v>
      </c>
      <c r="AM302" s="66">
        <f t="shared" si="299"/>
        <v>2.4</v>
      </c>
      <c r="AN302" s="66">
        <f t="shared" si="300"/>
        <v>2.7</v>
      </c>
      <c r="AO302" s="66">
        <f t="shared" si="301"/>
        <v>2.7</v>
      </c>
      <c r="AP302" s="66">
        <f t="shared" si="302"/>
        <v>2.6</v>
      </c>
      <c r="AQ302" s="66">
        <f t="shared" si="303"/>
        <v>1.6</v>
      </c>
      <c r="AR302" s="66">
        <f t="shared" si="304"/>
        <v>1.8</v>
      </c>
      <c r="AS302" s="66">
        <f t="shared" si="305"/>
        <v>2.2000000000000002</v>
      </c>
      <c r="AT302" s="66">
        <f t="shared" si="306"/>
        <v>-12.6</v>
      </c>
      <c r="AU302" s="67">
        <f t="shared" si="307"/>
        <v>2.1</v>
      </c>
      <c r="AW302" s="29" t="s">
        <v>110</v>
      </c>
      <c r="AX302" s="34" t="s">
        <v>84</v>
      </c>
      <c r="AY302" s="66">
        <f t="shared" si="308"/>
        <v>3.2559999999999998</v>
      </c>
      <c r="AZ302" s="66">
        <f t="shared" si="282"/>
        <v>3.0219999999999998</v>
      </c>
      <c r="BA302" s="66">
        <f t="shared" si="283"/>
        <v>2.887</v>
      </c>
      <c r="BB302" s="66">
        <f t="shared" si="284"/>
        <v>0.13500000000000001</v>
      </c>
      <c r="BC302" s="66">
        <f t="shared" si="285"/>
        <v>0.125</v>
      </c>
      <c r="BD302" s="66">
        <f t="shared" si="286"/>
        <v>0.109</v>
      </c>
      <c r="BE302" s="66">
        <f t="shared" si="287"/>
        <v>-0.27300000000000002</v>
      </c>
      <c r="BF302" s="66">
        <f t="shared" si="288"/>
        <v>0.44500000000000001</v>
      </c>
      <c r="BG302" s="67">
        <f t="shared" si="289"/>
        <v>-6.3E-2</v>
      </c>
      <c r="BI302" s="29" t="s">
        <v>110</v>
      </c>
      <c r="BJ302" s="34" t="s">
        <v>84</v>
      </c>
      <c r="BK302" s="66">
        <f t="shared" si="309"/>
        <v>7.9000000000000001E-2</v>
      </c>
      <c r="BL302" s="66">
        <f t="shared" si="310"/>
        <v>0.106</v>
      </c>
      <c r="BM302" s="66">
        <f t="shared" si="311"/>
        <v>0.11799999999999999</v>
      </c>
      <c r="BN302" s="66">
        <f t="shared" si="312"/>
        <v>3.3000000000000002E-2</v>
      </c>
      <c r="BO302" s="66">
        <f t="shared" si="313"/>
        <v>3.9E-2</v>
      </c>
      <c r="BP302" s="66">
        <f t="shared" si="314"/>
        <v>1.0999999999999999E-2</v>
      </c>
      <c r="BQ302" s="66">
        <f t="shared" si="315"/>
        <v>-0.05</v>
      </c>
      <c r="BR302" s="66">
        <f t="shared" si="316"/>
        <v>2.0859999999999999</v>
      </c>
      <c r="BS302" s="67">
        <f t="shared" si="317"/>
        <v>-1.6E-2</v>
      </c>
      <c r="BU302" s="29" t="s">
        <v>110</v>
      </c>
      <c r="BV302" s="34" t="s">
        <v>84</v>
      </c>
      <c r="BW302" s="48">
        <f t="shared" si="318"/>
        <v>76174</v>
      </c>
      <c r="BX302" s="48">
        <f t="shared" si="290"/>
        <v>59079</v>
      </c>
      <c r="BY302" s="48">
        <f t="shared" si="291"/>
        <v>50830</v>
      </c>
      <c r="BZ302" s="48">
        <f t="shared" si="292"/>
        <v>8249</v>
      </c>
      <c r="CA302" s="48">
        <f t="shared" si="293"/>
        <v>3807</v>
      </c>
      <c r="CB302" s="48">
        <f t="shared" si="294"/>
        <v>13288</v>
      </c>
      <c r="CC302" s="48">
        <f t="shared" si="295"/>
        <v>9670</v>
      </c>
      <c r="CD302" s="48">
        <f t="shared" si="296"/>
        <v>-2937</v>
      </c>
      <c r="CE302" s="49">
        <f t="shared" si="297"/>
        <v>6555</v>
      </c>
    </row>
    <row r="303" spans="1:83" ht="16.5" customHeight="1">
      <c r="A303" s="31" t="s">
        <v>111</v>
      </c>
      <c r="B303" s="33" t="s">
        <v>85</v>
      </c>
      <c r="C303" s="42">
        <v>40235</v>
      </c>
      <c r="D303" s="42">
        <v>30796</v>
      </c>
      <c r="E303" s="42">
        <v>26578</v>
      </c>
      <c r="F303" s="42">
        <v>4218</v>
      </c>
      <c r="G303" s="42">
        <v>1933</v>
      </c>
      <c r="H303" s="42">
        <v>7506</v>
      </c>
      <c r="I303" s="42">
        <v>3752</v>
      </c>
      <c r="J303" s="42">
        <v>56</v>
      </c>
      <c r="K303" s="43">
        <v>3698</v>
      </c>
      <c r="M303" s="31" t="s">
        <v>111</v>
      </c>
      <c r="N303" s="33" t="s">
        <v>85</v>
      </c>
      <c r="O303" s="68">
        <f t="shared" si="265"/>
        <v>3.238</v>
      </c>
      <c r="P303" s="68">
        <f t="shared" si="266"/>
        <v>4.22</v>
      </c>
      <c r="Q303" s="68">
        <f t="shared" si="267"/>
        <v>4.6909999999999998</v>
      </c>
      <c r="R303" s="68">
        <f t="shared" si="268"/>
        <v>1.3460000000000001</v>
      </c>
      <c r="S303" s="68">
        <f t="shared" si="269"/>
        <v>3.48</v>
      </c>
      <c r="T303" s="68">
        <f t="shared" si="270"/>
        <v>-0.66200000000000003</v>
      </c>
      <c r="U303" s="68">
        <f t="shared" si="271"/>
        <v>-0.68799999999999994</v>
      </c>
      <c r="V303" s="68">
        <f t="shared" si="272"/>
        <v>1.8180000000000001</v>
      </c>
      <c r="W303" s="69">
        <f t="shared" si="273"/>
        <v>-0.67200000000000004</v>
      </c>
      <c r="Y303" s="31" t="s">
        <v>111</v>
      </c>
      <c r="Z303" s="33" t="s">
        <v>85</v>
      </c>
      <c r="AA303" s="68">
        <f t="shared" si="298"/>
        <v>100</v>
      </c>
      <c r="AB303" s="68">
        <f t="shared" si="274"/>
        <v>76.5</v>
      </c>
      <c r="AC303" s="68">
        <f t="shared" si="275"/>
        <v>66.099999999999994</v>
      </c>
      <c r="AD303" s="68">
        <f t="shared" si="276"/>
        <v>10.5</v>
      </c>
      <c r="AE303" s="68">
        <f t="shared" si="277"/>
        <v>4.8</v>
      </c>
      <c r="AF303" s="68">
        <f t="shared" si="278"/>
        <v>18.7</v>
      </c>
      <c r="AG303" s="68">
        <f t="shared" si="279"/>
        <v>9.3000000000000007</v>
      </c>
      <c r="AH303" s="68">
        <f t="shared" si="280"/>
        <v>0.1</v>
      </c>
      <c r="AI303" s="69">
        <f t="shared" si="281"/>
        <v>9.1999999999999993</v>
      </c>
      <c r="AK303" s="31" t="s">
        <v>111</v>
      </c>
      <c r="AL303" s="33" t="s">
        <v>85</v>
      </c>
      <c r="AM303" s="68">
        <f t="shared" si="299"/>
        <v>1.2</v>
      </c>
      <c r="AN303" s="68">
        <f t="shared" si="300"/>
        <v>1.3</v>
      </c>
      <c r="AO303" s="68">
        <f t="shared" si="301"/>
        <v>1.3</v>
      </c>
      <c r="AP303" s="68">
        <f t="shared" si="302"/>
        <v>1.3</v>
      </c>
      <c r="AQ303" s="68">
        <f t="shared" si="303"/>
        <v>0.8</v>
      </c>
      <c r="AR303" s="68">
        <f t="shared" si="304"/>
        <v>1</v>
      </c>
      <c r="AS303" s="68">
        <f t="shared" si="305"/>
        <v>0.9</v>
      </c>
      <c r="AT303" s="68">
        <f t="shared" si="306"/>
        <v>0.3</v>
      </c>
      <c r="AU303" s="69">
        <f t="shared" si="307"/>
        <v>1.2</v>
      </c>
      <c r="AW303" s="31" t="s">
        <v>111</v>
      </c>
      <c r="AX303" s="33" t="s">
        <v>85</v>
      </c>
      <c r="AY303" s="68">
        <f t="shared" si="308"/>
        <v>3.238</v>
      </c>
      <c r="AZ303" s="68">
        <f t="shared" si="282"/>
        <v>3.2</v>
      </c>
      <c r="BA303" s="68">
        <f t="shared" si="283"/>
        <v>3.056</v>
      </c>
      <c r="BB303" s="68">
        <f t="shared" si="284"/>
        <v>0.14399999999999999</v>
      </c>
      <c r="BC303" s="68">
        <f t="shared" si="285"/>
        <v>0.16700000000000001</v>
      </c>
      <c r="BD303" s="68">
        <f t="shared" si="286"/>
        <v>-0.128</v>
      </c>
      <c r="BE303" s="68">
        <f t="shared" si="287"/>
        <v>-6.7000000000000004E-2</v>
      </c>
      <c r="BF303" s="68">
        <f t="shared" si="288"/>
        <v>3.0000000000000001E-3</v>
      </c>
      <c r="BG303" s="69">
        <f t="shared" si="289"/>
        <v>-6.4000000000000001E-2</v>
      </c>
      <c r="BI303" s="31" t="s">
        <v>111</v>
      </c>
      <c r="BJ303" s="33" t="s">
        <v>85</v>
      </c>
      <c r="BK303" s="68">
        <f t="shared" si="309"/>
        <v>0.04</v>
      </c>
      <c r="BL303" s="68">
        <f t="shared" si="310"/>
        <v>5.7000000000000002E-2</v>
      </c>
      <c r="BM303" s="68">
        <f t="shared" si="311"/>
        <v>6.4000000000000001E-2</v>
      </c>
      <c r="BN303" s="68">
        <f t="shared" si="312"/>
        <v>1.7999999999999999E-2</v>
      </c>
      <c r="BO303" s="68">
        <f t="shared" si="313"/>
        <v>2.7E-2</v>
      </c>
      <c r="BP303" s="68">
        <f t="shared" si="314"/>
        <v>-7.0000000000000001E-3</v>
      </c>
      <c r="BQ303" s="68">
        <f t="shared" si="315"/>
        <v>-6.0000000000000001E-3</v>
      </c>
      <c r="BR303" s="68">
        <f t="shared" si="316"/>
        <v>6.0000000000000001E-3</v>
      </c>
      <c r="BS303" s="69">
        <f t="shared" si="317"/>
        <v>-8.0000000000000002E-3</v>
      </c>
      <c r="BU303" s="31" t="s">
        <v>111</v>
      </c>
      <c r="BV303" s="33" t="s">
        <v>85</v>
      </c>
      <c r="BW303" s="50">
        <f t="shared" si="318"/>
        <v>38973</v>
      </c>
      <c r="BX303" s="50">
        <f t="shared" si="290"/>
        <v>29549</v>
      </c>
      <c r="BY303" s="50">
        <f t="shared" si="291"/>
        <v>25387</v>
      </c>
      <c r="BZ303" s="50">
        <f t="shared" si="292"/>
        <v>4162</v>
      </c>
      <c r="CA303" s="50">
        <f t="shared" si="293"/>
        <v>1868</v>
      </c>
      <c r="CB303" s="50">
        <f t="shared" si="294"/>
        <v>7556</v>
      </c>
      <c r="CC303" s="50">
        <f t="shared" si="295"/>
        <v>3778</v>
      </c>
      <c r="CD303" s="50">
        <f t="shared" si="296"/>
        <v>55</v>
      </c>
      <c r="CE303" s="51">
        <f t="shared" si="297"/>
        <v>3723</v>
      </c>
    </row>
    <row r="304" spans="1:83" ht="16.5" customHeight="1">
      <c r="A304" s="29" t="s">
        <v>112</v>
      </c>
      <c r="B304" s="34" t="s">
        <v>86</v>
      </c>
      <c r="C304" s="40">
        <v>90485</v>
      </c>
      <c r="D304" s="40">
        <v>69651</v>
      </c>
      <c r="E304" s="40">
        <v>60088</v>
      </c>
      <c r="F304" s="40">
        <v>9563</v>
      </c>
      <c r="G304" s="40">
        <v>4148</v>
      </c>
      <c r="H304" s="40">
        <v>16686</v>
      </c>
      <c r="I304" s="40">
        <v>9226</v>
      </c>
      <c r="J304" s="40">
        <v>471</v>
      </c>
      <c r="K304" s="41">
        <v>6989</v>
      </c>
      <c r="M304" s="29" t="s">
        <v>112</v>
      </c>
      <c r="N304" s="34" t="s">
        <v>86</v>
      </c>
      <c r="O304" s="66">
        <f t="shared" si="265"/>
        <v>5.8490000000000002</v>
      </c>
      <c r="P304" s="66">
        <f t="shared" si="266"/>
        <v>6.6680000000000001</v>
      </c>
      <c r="Q304" s="66">
        <f t="shared" si="267"/>
        <v>7.13</v>
      </c>
      <c r="R304" s="66">
        <f t="shared" si="268"/>
        <v>3.855</v>
      </c>
      <c r="S304" s="66">
        <f t="shared" si="269"/>
        <v>5.3860000000000001</v>
      </c>
      <c r="T304" s="66">
        <f t="shared" si="270"/>
        <v>2.67</v>
      </c>
      <c r="U304" s="66">
        <f t="shared" si="271"/>
        <v>0.501</v>
      </c>
      <c r="V304" s="66">
        <f t="shared" si="272"/>
        <v>21.391999999999999</v>
      </c>
      <c r="W304" s="67">
        <f t="shared" si="273"/>
        <v>4.5629999999999997</v>
      </c>
      <c r="Y304" s="29" t="s">
        <v>112</v>
      </c>
      <c r="Z304" s="34" t="s">
        <v>86</v>
      </c>
      <c r="AA304" s="66">
        <f t="shared" si="298"/>
        <v>100</v>
      </c>
      <c r="AB304" s="66">
        <f t="shared" si="274"/>
        <v>77</v>
      </c>
      <c r="AC304" s="66">
        <f t="shared" si="275"/>
        <v>66.400000000000006</v>
      </c>
      <c r="AD304" s="66">
        <f t="shared" si="276"/>
        <v>10.6</v>
      </c>
      <c r="AE304" s="66">
        <f t="shared" si="277"/>
        <v>4.5999999999999996</v>
      </c>
      <c r="AF304" s="66">
        <f t="shared" si="278"/>
        <v>18.399999999999999</v>
      </c>
      <c r="AG304" s="66">
        <f t="shared" si="279"/>
        <v>10.199999999999999</v>
      </c>
      <c r="AH304" s="66">
        <f t="shared" si="280"/>
        <v>0.5</v>
      </c>
      <c r="AI304" s="67">
        <f t="shared" si="281"/>
        <v>7.7</v>
      </c>
      <c r="AK304" s="29" t="s">
        <v>112</v>
      </c>
      <c r="AL304" s="34" t="s">
        <v>86</v>
      </c>
      <c r="AM304" s="66">
        <f t="shared" si="299"/>
        <v>2.7</v>
      </c>
      <c r="AN304" s="66">
        <f t="shared" si="300"/>
        <v>3</v>
      </c>
      <c r="AO304" s="66">
        <f t="shared" si="301"/>
        <v>3.1</v>
      </c>
      <c r="AP304" s="66">
        <f t="shared" si="302"/>
        <v>3</v>
      </c>
      <c r="AQ304" s="66">
        <f t="shared" si="303"/>
        <v>1.7</v>
      </c>
      <c r="AR304" s="66">
        <f t="shared" si="304"/>
        <v>2.2000000000000002</v>
      </c>
      <c r="AS304" s="66">
        <f t="shared" si="305"/>
        <v>2.2000000000000002</v>
      </c>
      <c r="AT304" s="66">
        <f t="shared" si="306"/>
        <v>2.2999999999999998</v>
      </c>
      <c r="AU304" s="67">
        <f t="shared" si="307"/>
        <v>2.2000000000000002</v>
      </c>
      <c r="AW304" s="29" t="s">
        <v>112</v>
      </c>
      <c r="AX304" s="34" t="s">
        <v>86</v>
      </c>
      <c r="AY304" s="66">
        <f t="shared" si="308"/>
        <v>5.8490000000000002</v>
      </c>
      <c r="AZ304" s="66">
        <f t="shared" si="282"/>
        <v>5.093</v>
      </c>
      <c r="BA304" s="66">
        <f t="shared" si="283"/>
        <v>4.6779999999999999</v>
      </c>
      <c r="BB304" s="66">
        <f t="shared" si="284"/>
        <v>0.41499999999999998</v>
      </c>
      <c r="BC304" s="66">
        <f t="shared" si="285"/>
        <v>0.248</v>
      </c>
      <c r="BD304" s="66">
        <f t="shared" si="286"/>
        <v>0.50800000000000001</v>
      </c>
      <c r="BE304" s="66">
        <f t="shared" si="287"/>
        <v>5.3999999999999999E-2</v>
      </c>
      <c r="BF304" s="66">
        <f t="shared" si="288"/>
        <v>9.7000000000000003E-2</v>
      </c>
      <c r="BG304" s="67">
        <f t="shared" si="289"/>
        <v>0.35699999999999998</v>
      </c>
      <c r="BI304" s="29" t="s">
        <v>112</v>
      </c>
      <c r="BJ304" s="34" t="s">
        <v>86</v>
      </c>
      <c r="BK304" s="66">
        <f t="shared" si="309"/>
        <v>0.159</v>
      </c>
      <c r="BL304" s="66">
        <f t="shared" si="310"/>
        <v>0.2</v>
      </c>
      <c r="BM304" s="66">
        <f t="shared" si="311"/>
        <v>0.214</v>
      </c>
      <c r="BN304" s="66">
        <f t="shared" si="312"/>
        <v>0.115</v>
      </c>
      <c r="BO304" s="66">
        <f t="shared" si="313"/>
        <v>8.6999999999999994E-2</v>
      </c>
      <c r="BP304" s="66">
        <f t="shared" si="314"/>
        <v>5.8999999999999997E-2</v>
      </c>
      <c r="BQ304" s="66">
        <f t="shared" si="315"/>
        <v>1.0999999999999999E-2</v>
      </c>
      <c r="BR304" s="66">
        <f t="shared" si="316"/>
        <v>0.51100000000000001</v>
      </c>
      <c r="BS304" s="67">
        <f t="shared" si="317"/>
        <v>0.10199999999999999</v>
      </c>
      <c r="BU304" s="29" t="s">
        <v>112</v>
      </c>
      <c r="BV304" s="34" t="s">
        <v>86</v>
      </c>
      <c r="BW304" s="48">
        <f t="shared" si="318"/>
        <v>85485</v>
      </c>
      <c r="BX304" s="48">
        <f t="shared" si="290"/>
        <v>65297</v>
      </c>
      <c r="BY304" s="48">
        <f t="shared" si="291"/>
        <v>56089</v>
      </c>
      <c r="BZ304" s="48">
        <f t="shared" si="292"/>
        <v>9208</v>
      </c>
      <c r="CA304" s="48">
        <f t="shared" si="293"/>
        <v>3936</v>
      </c>
      <c r="CB304" s="48">
        <f t="shared" si="294"/>
        <v>16252</v>
      </c>
      <c r="CC304" s="48">
        <f t="shared" si="295"/>
        <v>9180</v>
      </c>
      <c r="CD304" s="48">
        <f t="shared" si="296"/>
        <v>388</v>
      </c>
      <c r="CE304" s="49">
        <f t="shared" si="297"/>
        <v>6684</v>
      </c>
    </row>
    <row r="305" spans="1:83" ht="16.5" customHeight="1">
      <c r="A305" s="29" t="s">
        <v>113</v>
      </c>
      <c r="B305" s="34" t="s">
        <v>87</v>
      </c>
      <c r="C305" s="40">
        <v>2149</v>
      </c>
      <c r="D305" s="40">
        <v>1621</v>
      </c>
      <c r="E305" s="40">
        <v>1382</v>
      </c>
      <c r="F305" s="40">
        <v>239</v>
      </c>
      <c r="G305" s="40">
        <v>122</v>
      </c>
      <c r="H305" s="40">
        <v>406</v>
      </c>
      <c r="I305" s="40">
        <v>198</v>
      </c>
      <c r="J305" s="40">
        <v>54</v>
      </c>
      <c r="K305" s="41">
        <v>154</v>
      </c>
      <c r="M305" s="29" t="s">
        <v>113</v>
      </c>
      <c r="N305" s="34" t="s">
        <v>87</v>
      </c>
      <c r="O305" s="66">
        <f t="shared" si="265"/>
        <v>2.774</v>
      </c>
      <c r="P305" s="66">
        <f t="shared" si="266"/>
        <v>5.3280000000000003</v>
      </c>
      <c r="Q305" s="66">
        <f t="shared" si="267"/>
        <v>6.39</v>
      </c>
      <c r="R305" s="66">
        <f t="shared" si="268"/>
        <v>-0.41699999999999998</v>
      </c>
      <c r="S305" s="66">
        <f t="shared" si="269"/>
        <v>6.0869999999999997</v>
      </c>
      <c r="T305" s="66">
        <f t="shared" si="270"/>
        <v>-7.0940000000000003</v>
      </c>
      <c r="U305" s="66">
        <f t="shared" si="271"/>
        <v>2.0619999999999998</v>
      </c>
      <c r="V305" s="66">
        <f t="shared" si="272"/>
        <v>-37.209000000000003</v>
      </c>
      <c r="W305" s="67">
        <f t="shared" si="273"/>
        <v>-1.911</v>
      </c>
      <c r="Y305" s="29" t="s">
        <v>113</v>
      </c>
      <c r="Z305" s="34" t="s">
        <v>87</v>
      </c>
      <c r="AA305" s="66">
        <f t="shared" si="298"/>
        <v>100</v>
      </c>
      <c r="AB305" s="66">
        <f t="shared" si="274"/>
        <v>75.400000000000006</v>
      </c>
      <c r="AC305" s="66">
        <f t="shared" si="275"/>
        <v>64.3</v>
      </c>
      <c r="AD305" s="66">
        <f t="shared" si="276"/>
        <v>11.1</v>
      </c>
      <c r="AE305" s="66">
        <f t="shared" si="277"/>
        <v>5.7</v>
      </c>
      <c r="AF305" s="66">
        <f t="shared" si="278"/>
        <v>18.899999999999999</v>
      </c>
      <c r="AG305" s="66">
        <f t="shared" si="279"/>
        <v>9.1999999999999993</v>
      </c>
      <c r="AH305" s="66">
        <f t="shared" si="280"/>
        <v>2.5</v>
      </c>
      <c r="AI305" s="67">
        <f t="shared" si="281"/>
        <v>7.2</v>
      </c>
      <c r="AK305" s="29" t="s">
        <v>113</v>
      </c>
      <c r="AL305" s="34" t="s">
        <v>87</v>
      </c>
      <c r="AM305" s="66">
        <f t="shared" si="299"/>
        <v>0.1</v>
      </c>
      <c r="AN305" s="66">
        <f t="shared" si="300"/>
        <v>0.1</v>
      </c>
      <c r="AO305" s="66">
        <f t="shared" si="301"/>
        <v>0.1</v>
      </c>
      <c r="AP305" s="66">
        <f t="shared" si="302"/>
        <v>0.1</v>
      </c>
      <c r="AQ305" s="66">
        <f t="shared" si="303"/>
        <v>0</v>
      </c>
      <c r="AR305" s="66">
        <f t="shared" si="304"/>
        <v>0.1</v>
      </c>
      <c r="AS305" s="66">
        <f t="shared" si="305"/>
        <v>0</v>
      </c>
      <c r="AT305" s="66">
        <f t="shared" si="306"/>
        <v>0.3</v>
      </c>
      <c r="AU305" s="67">
        <f t="shared" si="307"/>
        <v>0</v>
      </c>
      <c r="AW305" s="29" t="s">
        <v>113</v>
      </c>
      <c r="AX305" s="34" t="s">
        <v>87</v>
      </c>
      <c r="AY305" s="66">
        <f t="shared" si="308"/>
        <v>2.774</v>
      </c>
      <c r="AZ305" s="66">
        <f t="shared" si="282"/>
        <v>3.9220000000000002</v>
      </c>
      <c r="BA305" s="66">
        <f t="shared" si="283"/>
        <v>3.9689999999999999</v>
      </c>
      <c r="BB305" s="66">
        <f t="shared" si="284"/>
        <v>-4.8000000000000001E-2</v>
      </c>
      <c r="BC305" s="66">
        <f t="shared" si="285"/>
        <v>0.33500000000000002</v>
      </c>
      <c r="BD305" s="66">
        <f t="shared" si="286"/>
        <v>-1.4830000000000001</v>
      </c>
      <c r="BE305" s="66">
        <f t="shared" si="287"/>
        <v>0.191</v>
      </c>
      <c r="BF305" s="66">
        <f t="shared" si="288"/>
        <v>-1.53</v>
      </c>
      <c r="BG305" s="67">
        <f t="shared" si="289"/>
        <v>-0.14299999999999999</v>
      </c>
      <c r="BI305" s="29" t="s">
        <v>113</v>
      </c>
      <c r="BJ305" s="34" t="s">
        <v>87</v>
      </c>
      <c r="BK305" s="66">
        <f t="shared" si="309"/>
        <v>2E-3</v>
      </c>
      <c r="BL305" s="66">
        <f t="shared" si="310"/>
        <v>4.0000000000000001E-3</v>
      </c>
      <c r="BM305" s="66">
        <f t="shared" si="311"/>
        <v>4.0000000000000001E-3</v>
      </c>
      <c r="BN305" s="66">
        <f t="shared" si="312"/>
        <v>0</v>
      </c>
      <c r="BO305" s="66">
        <f t="shared" si="313"/>
        <v>3.0000000000000001E-3</v>
      </c>
      <c r="BP305" s="66">
        <f t="shared" si="314"/>
        <v>-4.0000000000000001E-3</v>
      </c>
      <c r="BQ305" s="66">
        <f t="shared" si="315"/>
        <v>1E-3</v>
      </c>
      <c r="BR305" s="66">
        <f t="shared" si="316"/>
        <v>-0.19700000000000001</v>
      </c>
      <c r="BS305" s="67">
        <f t="shared" si="317"/>
        <v>-1E-3</v>
      </c>
      <c r="BU305" s="29" t="s">
        <v>113</v>
      </c>
      <c r="BV305" s="34" t="s">
        <v>87</v>
      </c>
      <c r="BW305" s="48">
        <f t="shared" si="318"/>
        <v>2091</v>
      </c>
      <c r="BX305" s="48">
        <f t="shared" si="290"/>
        <v>1539</v>
      </c>
      <c r="BY305" s="48">
        <f t="shared" si="291"/>
        <v>1299</v>
      </c>
      <c r="BZ305" s="48">
        <f t="shared" si="292"/>
        <v>240</v>
      </c>
      <c r="CA305" s="48">
        <f t="shared" si="293"/>
        <v>115</v>
      </c>
      <c r="CB305" s="48">
        <f t="shared" si="294"/>
        <v>437</v>
      </c>
      <c r="CC305" s="48">
        <f t="shared" si="295"/>
        <v>194</v>
      </c>
      <c r="CD305" s="48">
        <f t="shared" si="296"/>
        <v>86</v>
      </c>
      <c r="CE305" s="49">
        <f t="shared" si="297"/>
        <v>157</v>
      </c>
    </row>
    <row r="306" spans="1:83" ht="16.5" customHeight="1">
      <c r="A306" s="29" t="s">
        <v>114</v>
      </c>
      <c r="B306" s="34" t="s">
        <v>88</v>
      </c>
      <c r="C306" s="40">
        <v>2327</v>
      </c>
      <c r="D306" s="40">
        <v>1579</v>
      </c>
      <c r="E306" s="40">
        <v>1349</v>
      </c>
      <c r="F306" s="40">
        <v>230</v>
      </c>
      <c r="G306" s="40">
        <v>116</v>
      </c>
      <c r="H306" s="40">
        <v>632</v>
      </c>
      <c r="I306" s="40">
        <v>169</v>
      </c>
      <c r="J306" s="40">
        <v>82</v>
      </c>
      <c r="K306" s="41">
        <v>381</v>
      </c>
      <c r="M306" s="29" t="s">
        <v>114</v>
      </c>
      <c r="N306" s="34" t="s">
        <v>88</v>
      </c>
      <c r="O306" s="66">
        <f t="shared" si="265"/>
        <v>-1.8140000000000001</v>
      </c>
      <c r="P306" s="66">
        <f t="shared" si="266"/>
        <v>5.4779999999999998</v>
      </c>
      <c r="Q306" s="66">
        <f t="shared" si="267"/>
        <v>6.1369999999999996</v>
      </c>
      <c r="R306" s="66">
        <f t="shared" si="268"/>
        <v>1.77</v>
      </c>
      <c r="S306" s="66">
        <f t="shared" si="269"/>
        <v>2.6549999999999998</v>
      </c>
      <c r="T306" s="66">
        <f t="shared" si="270"/>
        <v>-16.841999999999999</v>
      </c>
      <c r="U306" s="66">
        <f t="shared" si="271"/>
        <v>3.0489999999999999</v>
      </c>
      <c r="V306" s="66">
        <f t="shared" si="272"/>
        <v>-52.600999999999999</v>
      </c>
      <c r="W306" s="67">
        <f t="shared" si="273"/>
        <v>-9.9290000000000003</v>
      </c>
      <c r="Y306" s="29" t="s">
        <v>114</v>
      </c>
      <c r="Z306" s="34" t="s">
        <v>88</v>
      </c>
      <c r="AA306" s="66">
        <f t="shared" si="298"/>
        <v>100</v>
      </c>
      <c r="AB306" s="66">
        <f t="shared" si="274"/>
        <v>67.900000000000006</v>
      </c>
      <c r="AC306" s="66">
        <f t="shared" si="275"/>
        <v>58</v>
      </c>
      <c r="AD306" s="66">
        <f t="shared" si="276"/>
        <v>9.9</v>
      </c>
      <c r="AE306" s="66">
        <f t="shared" si="277"/>
        <v>5</v>
      </c>
      <c r="AF306" s="66">
        <f t="shared" si="278"/>
        <v>27.2</v>
      </c>
      <c r="AG306" s="66">
        <f t="shared" si="279"/>
        <v>7.3</v>
      </c>
      <c r="AH306" s="66">
        <f t="shared" si="280"/>
        <v>3.5</v>
      </c>
      <c r="AI306" s="67">
        <f t="shared" si="281"/>
        <v>16.399999999999999</v>
      </c>
      <c r="AK306" s="29" t="s">
        <v>114</v>
      </c>
      <c r="AL306" s="34" t="s">
        <v>88</v>
      </c>
      <c r="AM306" s="66">
        <f t="shared" si="299"/>
        <v>0.1</v>
      </c>
      <c r="AN306" s="66">
        <f t="shared" si="300"/>
        <v>0.1</v>
      </c>
      <c r="AO306" s="66">
        <f t="shared" si="301"/>
        <v>0.1</v>
      </c>
      <c r="AP306" s="66">
        <f t="shared" si="302"/>
        <v>0.1</v>
      </c>
      <c r="AQ306" s="66">
        <f t="shared" si="303"/>
        <v>0</v>
      </c>
      <c r="AR306" s="66">
        <f t="shared" si="304"/>
        <v>0.1</v>
      </c>
      <c r="AS306" s="66">
        <f t="shared" si="305"/>
        <v>0</v>
      </c>
      <c r="AT306" s="66">
        <f t="shared" si="306"/>
        <v>0.4</v>
      </c>
      <c r="AU306" s="67">
        <f t="shared" si="307"/>
        <v>0.1</v>
      </c>
      <c r="AW306" s="29" t="s">
        <v>114</v>
      </c>
      <c r="AX306" s="34" t="s">
        <v>88</v>
      </c>
      <c r="AY306" s="66">
        <f t="shared" si="308"/>
        <v>-1.8140000000000001</v>
      </c>
      <c r="AZ306" s="66">
        <f t="shared" si="282"/>
        <v>3.46</v>
      </c>
      <c r="BA306" s="66">
        <f t="shared" si="283"/>
        <v>3.2909999999999999</v>
      </c>
      <c r="BB306" s="66">
        <f t="shared" si="284"/>
        <v>0.16900000000000001</v>
      </c>
      <c r="BC306" s="66">
        <f t="shared" si="285"/>
        <v>0.127</v>
      </c>
      <c r="BD306" s="66">
        <f t="shared" si="286"/>
        <v>-5.4009999999999998</v>
      </c>
      <c r="BE306" s="66">
        <f t="shared" si="287"/>
        <v>0.21099999999999999</v>
      </c>
      <c r="BF306" s="66">
        <f t="shared" si="288"/>
        <v>-3.84</v>
      </c>
      <c r="BG306" s="67">
        <f t="shared" si="289"/>
        <v>-1.772</v>
      </c>
      <c r="BI306" s="29" t="s">
        <v>114</v>
      </c>
      <c r="BJ306" s="34" t="s">
        <v>88</v>
      </c>
      <c r="BK306" s="66">
        <f t="shared" si="309"/>
        <v>-1E-3</v>
      </c>
      <c r="BL306" s="66">
        <f t="shared" si="310"/>
        <v>4.0000000000000001E-3</v>
      </c>
      <c r="BM306" s="66">
        <f t="shared" si="311"/>
        <v>4.0000000000000001E-3</v>
      </c>
      <c r="BN306" s="66">
        <f t="shared" si="312"/>
        <v>1E-3</v>
      </c>
      <c r="BO306" s="66">
        <f t="shared" si="313"/>
        <v>1E-3</v>
      </c>
      <c r="BP306" s="66">
        <f t="shared" si="314"/>
        <v>-1.7000000000000001E-2</v>
      </c>
      <c r="BQ306" s="66">
        <f t="shared" si="315"/>
        <v>1E-3</v>
      </c>
      <c r="BR306" s="66">
        <f t="shared" si="316"/>
        <v>-0.56000000000000005</v>
      </c>
      <c r="BS306" s="67">
        <f t="shared" si="317"/>
        <v>-1.4E-2</v>
      </c>
      <c r="BU306" s="29" t="s">
        <v>114</v>
      </c>
      <c r="BV306" s="34" t="s">
        <v>88</v>
      </c>
      <c r="BW306" s="48">
        <f t="shared" si="318"/>
        <v>2370</v>
      </c>
      <c r="BX306" s="48">
        <f t="shared" si="290"/>
        <v>1497</v>
      </c>
      <c r="BY306" s="48">
        <f t="shared" si="291"/>
        <v>1271</v>
      </c>
      <c r="BZ306" s="48">
        <f t="shared" si="292"/>
        <v>226</v>
      </c>
      <c r="CA306" s="48">
        <f t="shared" si="293"/>
        <v>113</v>
      </c>
      <c r="CB306" s="48">
        <f t="shared" si="294"/>
        <v>760</v>
      </c>
      <c r="CC306" s="48">
        <f t="shared" si="295"/>
        <v>164</v>
      </c>
      <c r="CD306" s="48">
        <f t="shared" si="296"/>
        <v>173</v>
      </c>
      <c r="CE306" s="49">
        <f t="shared" si="297"/>
        <v>423</v>
      </c>
    </row>
    <row r="307" spans="1:83" ht="16.5" customHeight="1">
      <c r="A307" s="29" t="s">
        <v>115</v>
      </c>
      <c r="B307" s="34" t="s">
        <v>89</v>
      </c>
      <c r="C307" s="40">
        <v>1655</v>
      </c>
      <c r="D307" s="40">
        <v>1267</v>
      </c>
      <c r="E307" s="40">
        <v>1082</v>
      </c>
      <c r="F307" s="40">
        <v>185</v>
      </c>
      <c r="G307" s="40">
        <v>84</v>
      </c>
      <c r="H307" s="40">
        <v>304</v>
      </c>
      <c r="I307" s="40">
        <v>156</v>
      </c>
      <c r="J307" s="40">
        <v>-29</v>
      </c>
      <c r="K307" s="41">
        <v>177</v>
      </c>
      <c r="M307" s="29" t="s">
        <v>115</v>
      </c>
      <c r="N307" s="34" t="s">
        <v>89</v>
      </c>
      <c r="O307" s="66">
        <f t="shared" si="265"/>
        <v>0.24199999999999999</v>
      </c>
      <c r="P307" s="66">
        <f t="shared" si="266"/>
        <v>3.8519999999999999</v>
      </c>
      <c r="Q307" s="66">
        <f t="shared" si="267"/>
        <v>4.1390000000000002</v>
      </c>
      <c r="R307" s="66">
        <f t="shared" si="268"/>
        <v>2.21</v>
      </c>
      <c r="S307" s="66">
        <f t="shared" si="269"/>
        <v>-1.1759999999999999</v>
      </c>
      <c r="T307" s="66">
        <f t="shared" si="270"/>
        <v>-12.138999999999999</v>
      </c>
      <c r="U307" s="66">
        <f t="shared" si="271"/>
        <v>4.6980000000000004</v>
      </c>
      <c r="V307" s="66">
        <f t="shared" si="272"/>
        <v>-196.667</v>
      </c>
      <c r="W307" s="67">
        <f t="shared" si="273"/>
        <v>5.9880000000000004</v>
      </c>
      <c r="Y307" s="29" t="s">
        <v>115</v>
      </c>
      <c r="Z307" s="34" t="s">
        <v>89</v>
      </c>
      <c r="AA307" s="66">
        <f t="shared" si="298"/>
        <v>100</v>
      </c>
      <c r="AB307" s="66">
        <f t="shared" si="274"/>
        <v>76.599999999999994</v>
      </c>
      <c r="AC307" s="66">
        <f t="shared" si="275"/>
        <v>65.400000000000006</v>
      </c>
      <c r="AD307" s="66">
        <f t="shared" si="276"/>
        <v>11.2</v>
      </c>
      <c r="AE307" s="66">
        <f t="shared" si="277"/>
        <v>5.0999999999999996</v>
      </c>
      <c r="AF307" s="66">
        <f t="shared" si="278"/>
        <v>18.399999999999999</v>
      </c>
      <c r="AG307" s="66">
        <f t="shared" si="279"/>
        <v>9.4</v>
      </c>
      <c r="AH307" s="66">
        <f t="shared" si="280"/>
        <v>-1.8</v>
      </c>
      <c r="AI307" s="67">
        <f t="shared" si="281"/>
        <v>10.7</v>
      </c>
      <c r="AK307" s="29" t="s">
        <v>115</v>
      </c>
      <c r="AL307" s="34" t="s">
        <v>89</v>
      </c>
      <c r="AM307" s="66">
        <f t="shared" si="299"/>
        <v>0.1</v>
      </c>
      <c r="AN307" s="66">
        <f t="shared" si="300"/>
        <v>0.1</v>
      </c>
      <c r="AO307" s="66">
        <f t="shared" si="301"/>
        <v>0.1</v>
      </c>
      <c r="AP307" s="66">
        <f t="shared" si="302"/>
        <v>0.1</v>
      </c>
      <c r="AQ307" s="66">
        <f t="shared" si="303"/>
        <v>0</v>
      </c>
      <c r="AR307" s="66">
        <f t="shared" si="304"/>
        <v>0</v>
      </c>
      <c r="AS307" s="66">
        <f t="shared" si="305"/>
        <v>0</v>
      </c>
      <c r="AT307" s="66">
        <f t="shared" si="306"/>
        <v>-0.1</v>
      </c>
      <c r="AU307" s="67">
        <f t="shared" si="307"/>
        <v>0.1</v>
      </c>
      <c r="AW307" s="29" t="s">
        <v>115</v>
      </c>
      <c r="AX307" s="34" t="s">
        <v>89</v>
      </c>
      <c r="AY307" s="66">
        <f t="shared" si="308"/>
        <v>0.24199999999999999</v>
      </c>
      <c r="AZ307" s="66">
        <f t="shared" si="282"/>
        <v>2.847</v>
      </c>
      <c r="BA307" s="66">
        <f t="shared" si="283"/>
        <v>2.6040000000000001</v>
      </c>
      <c r="BB307" s="66">
        <f t="shared" si="284"/>
        <v>0.24199999999999999</v>
      </c>
      <c r="BC307" s="66">
        <f t="shared" si="285"/>
        <v>-6.0999999999999999E-2</v>
      </c>
      <c r="BD307" s="66">
        <f t="shared" si="286"/>
        <v>-2.544</v>
      </c>
      <c r="BE307" s="66">
        <f t="shared" si="287"/>
        <v>0.42399999999999999</v>
      </c>
      <c r="BF307" s="66">
        <f t="shared" si="288"/>
        <v>-3.5739999999999998</v>
      </c>
      <c r="BG307" s="67">
        <f t="shared" si="289"/>
        <v>0.60599999999999998</v>
      </c>
      <c r="BI307" s="29" t="s">
        <v>115</v>
      </c>
      <c r="BJ307" s="34" t="s">
        <v>89</v>
      </c>
      <c r="BK307" s="66">
        <f t="shared" si="309"/>
        <v>0</v>
      </c>
      <c r="BL307" s="66">
        <f t="shared" si="310"/>
        <v>2E-3</v>
      </c>
      <c r="BM307" s="66">
        <f t="shared" si="311"/>
        <v>2E-3</v>
      </c>
      <c r="BN307" s="66">
        <f t="shared" si="312"/>
        <v>1E-3</v>
      </c>
      <c r="BO307" s="66">
        <f t="shared" si="313"/>
        <v>0</v>
      </c>
      <c r="BP307" s="66">
        <f t="shared" si="314"/>
        <v>-6.0000000000000001E-3</v>
      </c>
      <c r="BQ307" s="66">
        <f t="shared" si="315"/>
        <v>2E-3</v>
      </c>
      <c r="BR307" s="66">
        <f t="shared" si="316"/>
        <v>-0.36299999999999999</v>
      </c>
      <c r="BS307" s="67">
        <f t="shared" si="317"/>
        <v>3.0000000000000001E-3</v>
      </c>
      <c r="BU307" s="29" t="s">
        <v>115</v>
      </c>
      <c r="BV307" s="34" t="s">
        <v>89</v>
      </c>
      <c r="BW307" s="48">
        <f t="shared" si="318"/>
        <v>1651</v>
      </c>
      <c r="BX307" s="48">
        <f t="shared" si="290"/>
        <v>1220</v>
      </c>
      <c r="BY307" s="48">
        <f t="shared" si="291"/>
        <v>1039</v>
      </c>
      <c r="BZ307" s="48">
        <f t="shared" si="292"/>
        <v>181</v>
      </c>
      <c r="CA307" s="48">
        <f t="shared" si="293"/>
        <v>85</v>
      </c>
      <c r="CB307" s="48">
        <f t="shared" si="294"/>
        <v>346</v>
      </c>
      <c r="CC307" s="48">
        <f t="shared" si="295"/>
        <v>149</v>
      </c>
      <c r="CD307" s="48">
        <f t="shared" si="296"/>
        <v>30</v>
      </c>
      <c r="CE307" s="49">
        <f t="shared" si="297"/>
        <v>167</v>
      </c>
    </row>
    <row r="308" spans="1:83" ht="16.5" customHeight="1">
      <c r="A308" s="29" t="s">
        <v>116</v>
      </c>
      <c r="B308" s="34" t="s">
        <v>90</v>
      </c>
      <c r="C308" s="40">
        <v>1306</v>
      </c>
      <c r="D308" s="40">
        <v>1005</v>
      </c>
      <c r="E308" s="40">
        <v>864</v>
      </c>
      <c r="F308" s="40">
        <v>141</v>
      </c>
      <c r="G308" s="40">
        <v>69</v>
      </c>
      <c r="H308" s="40">
        <v>232</v>
      </c>
      <c r="I308" s="40">
        <v>143</v>
      </c>
      <c r="J308" s="40">
        <v>0</v>
      </c>
      <c r="K308" s="41">
        <v>89</v>
      </c>
      <c r="M308" s="29" t="s">
        <v>116</v>
      </c>
      <c r="N308" s="34" t="s">
        <v>90</v>
      </c>
      <c r="O308" s="66">
        <f t="shared" si="265"/>
        <v>2.9159999999999999</v>
      </c>
      <c r="P308" s="66">
        <f t="shared" si="266"/>
        <v>5.1260000000000003</v>
      </c>
      <c r="Q308" s="66">
        <f t="shared" si="267"/>
        <v>5.8819999999999997</v>
      </c>
      <c r="R308" s="66">
        <f t="shared" si="268"/>
        <v>0.71399999999999997</v>
      </c>
      <c r="S308" s="66">
        <f t="shared" si="269"/>
        <v>6.1539999999999999</v>
      </c>
      <c r="T308" s="66">
        <f t="shared" si="270"/>
        <v>-6.452</v>
      </c>
      <c r="U308" s="66">
        <f t="shared" si="271"/>
        <v>2.8780000000000001</v>
      </c>
      <c r="V308" s="66">
        <f t="shared" si="272"/>
        <v>-100</v>
      </c>
      <c r="W308" s="67">
        <f t="shared" si="273"/>
        <v>20.27</v>
      </c>
      <c r="Y308" s="29" t="s">
        <v>116</v>
      </c>
      <c r="Z308" s="34" t="s">
        <v>90</v>
      </c>
      <c r="AA308" s="66">
        <f t="shared" si="298"/>
        <v>100</v>
      </c>
      <c r="AB308" s="66">
        <f t="shared" si="274"/>
        <v>77</v>
      </c>
      <c r="AC308" s="66">
        <f t="shared" si="275"/>
        <v>66.2</v>
      </c>
      <c r="AD308" s="66">
        <f t="shared" si="276"/>
        <v>10.8</v>
      </c>
      <c r="AE308" s="66">
        <f t="shared" si="277"/>
        <v>5.3</v>
      </c>
      <c r="AF308" s="66">
        <f t="shared" si="278"/>
        <v>17.8</v>
      </c>
      <c r="AG308" s="66">
        <f t="shared" si="279"/>
        <v>10.9</v>
      </c>
      <c r="AH308" s="66" t="str">
        <f t="shared" si="280"/>
        <v>-</v>
      </c>
      <c r="AI308" s="67">
        <f t="shared" si="281"/>
        <v>6.8</v>
      </c>
      <c r="AK308" s="29" t="s">
        <v>116</v>
      </c>
      <c r="AL308" s="34" t="s">
        <v>90</v>
      </c>
      <c r="AM308" s="66">
        <f t="shared" si="299"/>
        <v>0</v>
      </c>
      <c r="AN308" s="66">
        <f t="shared" si="300"/>
        <v>0</v>
      </c>
      <c r="AO308" s="66">
        <f t="shared" si="301"/>
        <v>0</v>
      </c>
      <c r="AP308" s="66">
        <f t="shared" si="302"/>
        <v>0</v>
      </c>
      <c r="AQ308" s="66">
        <f t="shared" si="303"/>
        <v>0</v>
      </c>
      <c r="AR308" s="66">
        <f t="shared" si="304"/>
        <v>0</v>
      </c>
      <c r="AS308" s="66">
        <f t="shared" si="305"/>
        <v>0</v>
      </c>
      <c r="AT308" s="66" t="str">
        <f t="shared" si="306"/>
        <v>-</v>
      </c>
      <c r="AU308" s="67">
        <f t="shared" si="307"/>
        <v>0</v>
      </c>
      <c r="AW308" s="29" t="s">
        <v>116</v>
      </c>
      <c r="AX308" s="34" t="s">
        <v>90</v>
      </c>
      <c r="AY308" s="66">
        <f t="shared" si="308"/>
        <v>2.9159999999999999</v>
      </c>
      <c r="AZ308" s="66">
        <f t="shared" si="282"/>
        <v>3.8610000000000002</v>
      </c>
      <c r="BA308" s="66">
        <f t="shared" si="283"/>
        <v>3.7829999999999999</v>
      </c>
      <c r="BB308" s="66">
        <f t="shared" si="284"/>
        <v>7.9000000000000001E-2</v>
      </c>
      <c r="BC308" s="66">
        <f t="shared" si="285"/>
        <v>0.315</v>
      </c>
      <c r="BD308" s="66">
        <f t="shared" si="286"/>
        <v>-1.2609999999999999</v>
      </c>
      <c r="BE308" s="66">
        <f t="shared" si="287"/>
        <v>0.315</v>
      </c>
      <c r="BF308" s="66">
        <f t="shared" si="288"/>
        <v>-2.758</v>
      </c>
      <c r="BG308" s="67">
        <f t="shared" si="289"/>
        <v>1.1819999999999999</v>
      </c>
      <c r="BI308" s="29" t="s">
        <v>116</v>
      </c>
      <c r="BJ308" s="34" t="s">
        <v>90</v>
      </c>
      <c r="BK308" s="66">
        <f t="shared" si="309"/>
        <v>1E-3</v>
      </c>
      <c r="BL308" s="66">
        <f t="shared" si="310"/>
        <v>2E-3</v>
      </c>
      <c r="BM308" s="66">
        <f t="shared" si="311"/>
        <v>3.0000000000000001E-3</v>
      </c>
      <c r="BN308" s="66">
        <f t="shared" si="312"/>
        <v>0</v>
      </c>
      <c r="BO308" s="66">
        <f t="shared" si="313"/>
        <v>2E-3</v>
      </c>
      <c r="BP308" s="66">
        <f t="shared" si="314"/>
        <v>-2E-3</v>
      </c>
      <c r="BQ308" s="66">
        <f t="shared" si="315"/>
        <v>1E-3</v>
      </c>
      <c r="BR308" s="66">
        <f t="shared" si="316"/>
        <v>-0.215</v>
      </c>
      <c r="BS308" s="67">
        <f t="shared" si="317"/>
        <v>5.0000000000000001E-3</v>
      </c>
      <c r="BU308" s="29" t="s">
        <v>116</v>
      </c>
      <c r="BV308" s="34" t="s">
        <v>90</v>
      </c>
      <c r="BW308" s="48">
        <f t="shared" si="318"/>
        <v>1269</v>
      </c>
      <c r="BX308" s="48">
        <f t="shared" si="290"/>
        <v>956</v>
      </c>
      <c r="BY308" s="48">
        <f t="shared" si="291"/>
        <v>816</v>
      </c>
      <c r="BZ308" s="48">
        <f t="shared" si="292"/>
        <v>140</v>
      </c>
      <c r="CA308" s="48">
        <f t="shared" si="293"/>
        <v>65</v>
      </c>
      <c r="CB308" s="48">
        <f t="shared" si="294"/>
        <v>248</v>
      </c>
      <c r="CC308" s="48">
        <f t="shared" si="295"/>
        <v>139</v>
      </c>
      <c r="CD308" s="48">
        <f t="shared" si="296"/>
        <v>35</v>
      </c>
      <c r="CE308" s="49">
        <f t="shared" si="297"/>
        <v>74</v>
      </c>
    </row>
    <row r="309" spans="1:83" ht="16.5" customHeight="1">
      <c r="A309" s="29" t="s">
        <v>117</v>
      </c>
      <c r="B309" s="34" t="s">
        <v>91</v>
      </c>
      <c r="C309" s="40">
        <v>5070</v>
      </c>
      <c r="D309" s="40">
        <v>3310</v>
      </c>
      <c r="E309" s="40">
        <v>2850</v>
      </c>
      <c r="F309" s="40">
        <v>460</v>
      </c>
      <c r="G309" s="40">
        <v>237</v>
      </c>
      <c r="H309" s="40">
        <v>1523</v>
      </c>
      <c r="I309" s="40">
        <v>639</v>
      </c>
      <c r="J309" s="40">
        <v>24</v>
      </c>
      <c r="K309" s="41">
        <v>860</v>
      </c>
      <c r="M309" s="29" t="s">
        <v>117</v>
      </c>
      <c r="N309" s="34" t="s">
        <v>91</v>
      </c>
      <c r="O309" s="66">
        <f t="shared" si="265"/>
        <v>23.628</v>
      </c>
      <c r="P309" s="66">
        <f t="shared" si="266"/>
        <v>4.6470000000000002</v>
      </c>
      <c r="Q309" s="66">
        <f t="shared" si="267"/>
        <v>5.1269999999999998</v>
      </c>
      <c r="R309" s="66">
        <f t="shared" si="268"/>
        <v>1.77</v>
      </c>
      <c r="S309" s="66">
        <f t="shared" si="269"/>
        <v>16.748999999999999</v>
      </c>
      <c r="T309" s="66">
        <f t="shared" si="270"/>
        <v>107.211</v>
      </c>
      <c r="U309" s="66">
        <f t="shared" si="271"/>
        <v>73.171000000000006</v>
      </c>
      <c r="V309" s="66">
        <f t="shared" si="272"/>
        <v>-4</v>
      </c>
      <c r="W309" s="67">
        <f t="shared" si="273"/>
        <v>152.19900000000001</v>
      </c>
      <c r="Y309" s="29" t="s">
        <v>117</v>
      </c>
      <c r="Z309" s="34" t="s">
        <v>91</v>
      </c>
      <c r="AA309" s="66">
        <f t="shared" si="298"/>
        <v>100</v>
      </c>
      <c r="AB309" s="66">
        <f t="shared" si="274"/>
        <v>65.3</v>
      </c>
      <c r="AC309" s="66">
        <f t="shared" si="275"/>
        <v>56.2</v>
      </c>
      <c r="AD309" s="66">
        <f t="shared" si="276"/>
        <v>9.1</v>
      </c>
      <c r="AE309" s="66">
        <f t="shared" si="277"/>
        <v>4.7</v>
      </c>
      <c r="AF309" s="66">
        <f t="shared" si="278"/>
        <v>30</v>
      </c>
      <c r="AG309" s="66">
        <f t="shared" si="279"/>
        <v>12.6</v>
      </c>
      <c r="AH309" s="66">
        <f t="shared" si="280"/>
        <v>0.5</v>
      </c>
      <c r="AI309" s="67">
        <f t="shared" si="281"/>
        <v>17</v>
      </c>
      <c r="AK309" s="29" t="s">
        <v>117</v>
      </c>
      <c r="AL309" s="34" t="s">
        <v>91</v>
      </c>
      <c r="AM309" s="66">
        <f t="shared" si="299"/>
        <v>0.2</v>
      </c>
      <c r="AN309" s="66">
        <f t="shared" si="300"/>
        <v>0.1</v>
      </c>
      <c r="AO309" s="66">
        <f t="shared" si="301"/>
        <v>0.1</v>
      </c>
      <c r="AP309" s="66">
        <f t="shared" si="302"/>
        <v>0.1</v>
      </c>
      <c r="AQ309" s="66">
        <f t="shared" si="303"/>
        <v>0.1</v>
      </c>
      <c r="AR309" s="66">
        <f t="shared" si="304"/>
        <v>0.2</v>
      </c>
      <c r="AS309" s="66">
        <f t="shared" si="305"/>
        <v>0.2</v>
      </c>
      <c r="AT309" s="66">
        <f t="shared" si="306"/>
        <v>0.1</v>
      </c>
      <c r="AU309" s="67">
        <f t="shared" si="307"/>
        <v>0.3</v>
      </c>
      <c r="AW309" s="29" t="s">
        <v>117</v>
      </c>
      <c r="AX309" s="34" t="s">
        <v>91</v>
      </c>
      <c r="AY309" s="66">
        <f t="shared" si="308"/>
        <v>23.628</v>
      </c>
      <c r="AZ309" s="66">
        <f t="shared" si="282"/>
        <v>3.5840000000000001</v>
      </c>
      <c r="BA309" s="66">
        <f t="shared" si="283"/>
        <v>3.3889999999999998</v>
      </c>
      <c r="BB309" s="66">
        <f t="shared" si="284"/>
        <v>0.19500000000000001</v>
      </c>
      <c r="BC309" s="66">
        <f t="shared" si="285"/>
        <v>0.82899999999999996</v>
      </c>
      <c r="BD309" s="66">
        <f t="shared" si="286"/>
        <v>19.215</v>
      </c>
      <c r="BE309" s="66">
        <f t="shared" si="287"/>
        <v>6.5839999999999996</v>
      </c>
      <c r="BF309" s="66">
        <f t="shared" si="288"/>
        <v>-2.4E-2</v>
      </c>
      <c r="BG309" s="67">
        <f t="shared" si="289"/>
        <v>12.654999999999999</v>
      </c>
      <c r="BI309" s="29" t="s">
        <v>117</v>
      </c>
      <c r="BJ309" s="34" t="s">
        <v>91</v>
      </c>
      <c r="BK309" s="66">
        <f t="shared" si="309"/>
        <v>3.1E-2</v>
      </c>
      <c r="BL309" s="66">
        <f t="shared" si="310"/>
        <v>7.0000000000000001E-3</v>
      </c>
      <c r="BM309" s="66">
        <f t="shared" si="311"/>
        <v>7.0000000000000001E-3</v>
      </c>
      <c r="BN309" s="66">
        <f t="shared" si="312"/>
        <v>3.0000000000000001E-3</v>
      </c>
      <c r="BO309" s="66">
        <f t="shared" si="313"/>
        <v>1.4E-2</v>
      </c>
      <c r="BP309" s="66">
        <f t="shared" si="314"/>
        <v>0.107</v>
      </c>
      <c r="BQ309" s="66">
        <f t="shared" si="315"/>
        <v>6.4000000000000001E-2</v>
      </c>
      <c r="BR309" s="66">
        <f t="shared" si="316"/>
        <v>-6.0000000000000001E-3</v>
      </c>
      <c r="BS309" s="67">
        <f t="shared" si="317"/>
        <v>0.17399999999999999</v>
      </c>
      <c r="BU309" s="29" t="s">
        <v>117</v>
      </c>
      <c r="BV309" s="34" t="s">
        <v>91</v>
      </c>
      <c r="BW309" s="48">
        <f t="shared" si="318"/>
        <v>4101</v>
      </c>
      <c r="BX309" s="48">
        <f t="shared" si="290"/>
        <v>3163</v>
      </c>
      <c r="BY309" s="48">
        <f t="shared" si="291"/>
        <v>2711</v>
      </c>
      <c r="BZ309" s="48">
        <f t="shared" si="292"/>
        <v>452</v>
      </c>
      <c r="CA309" s="48">
        <f t="shared" si="293"/>
        <v>203</v>
      </c>
      <c r="CB309" s="48">
        <f t="shared" si="294"/>
        <v>735</v>
      </c>
      <c r="CC309" s="48">
        <f t="shared" si="295"/>
        <v>369</v>
      </c>
      <c r="CD309" s="48">
        <f t="shared" si="296"/>
        <v>25</v>
      </c>
      <c r="CE309" s="49">
        <f t="shared" si="297"/>
        <v>341</v>
      </c>
    </row>
    <row r="310" spans="1:83" ht="16.5" customHeight="1">
      <c r="A310" s="29" t="s">
        <v>118</v>
      </c>
      <c r="B310" s="34" t="s">
        <v>92</v>
      </c>
      <c r="C310" s="40">
        <v>2993</v>
      </c>
      <c r="D310" s="40">
        <v>2103</v>
      </c>
      <c r="E310" s="40">
        <v>1813</v>
      </c>
      <c r="F310" s="40">
        <v>290</v>
      </c>
      <c r="G310" s="40">
        <v>155</v>
      </c>
      <c r="H310" s="40">
        <v>735</v>
      </c>
      <c r="I310" s="40">
        <v>392</v>
      </c>
      <c r="J310" s="40">
        <v>-1</v>
      </c>
      <c r="K310" s="41">
        <v>344</v>
      </c>
      <c r="M310" s="29" t="s">
        <v>118</v>
      </c>
      <c r="N310" s="34" t="s">
        <v>92</v>
      </c>
      <c r="O310" s="66">
        <f t="shared" si="265"/>
        <v>14.805999999999999</v>
      </c>
      <c r="P310" s="66">
        <f t="shared" si="266"/>
        <v>4.0060000000000002</v>
      </c>
      <c r="Q310" s="66">
        <f t="shared" si="267"/>
        <v>4.556</v>
      </c>
      <c r="R310" s="66">
        <f t="shared" si="268"/>
        <v>0.69399999999999995</v>
      </c>
      <c r="S310" s="66">
        <f t="shared" si="269"/>
        <v>11.510999999999999</v>
      </c>
      <c r="T310" s="66">
        <f t="shared" si="270"/>
        <v>64.798000000000002</v>
      </c>
      <c r="U310" s="66">
        <f t="shared" si="271"/>
        <v>44.649000000000001</v>
      </c>
      <c r="V310" s="66">
        <f t="shared" si="272"/>
        <v>-150</v>
      </c>
      <c r="W310" s="67">
        <f t="shared" si="273"/>
        <v>98.843999999999994</v>
      </c>
      <c r="Y310" s="29" t="s">
        <v>118</v>
      </c>
      <c r="Z310" s="34" t="s">
        <v>92</v>
      </c>
      <c r="AA310" s="66">
        <f t="shared" si="298"/>
        <v>100</v>
      </c>
      <c r="AB310" s="66">
        <f t="shared" si="274"/>
        <v>70.3</v>
      </c>
      <c r="AC310" s="66">
        <f t="shared" si="275"/>
        <v>60.6</v>
      </c>
      <c r="AD310" s="66">
        <f t="shared" si="276"/>
        <v>9.6999999999999993</v>
      </c>
      <c r="AE310" s="66">
        <f t="shared" si="277"/>
        <v>5.2</v>
      </c>
      <c r="AF310" s="66">
        <f t="shared" si="278"/>
        <v>24.6</v>
      </c>
      <c r="AG310" s="66">
        <f t="shared" si="279"/>
        <v>13.1</v>
      </c>
      <c r="AH310" s="66">
        <f t="shared" si="280"/>
        <v>0</v>
      </c>
      <c r="AI310" s="67">
        <f t="shared" si="281"/>
        <v>11.5</v>
      </c>
      <c r="AK310" s="29" t="s">
        <v>118</v>
      </c>
      <c r="AL310" s="34" t="s">
        <v>92</v>
      </c>
      <c r="AM310" s="66">
        <f t="shared" si="299"/>
        <v>0.1</v>
      </c>
      <c r="AN310" s="66">
        <f t="shared" si="300"/>
        <v>0.1</v>
      </c>
      <c r="AO310" s="66">
        <f t="shared" si="301"/>
        <v>0.1</v>
      </c>
      <c r="AP310" s="66">
        <f t="shared" si="302"/>
        <v>0.1</v>
      </c>
      <c r="AQ310" s="66">
        <f t="shared" si="303"/>
        <v>0.1</v>
      </c>
      <c r="AR310" s="66">
        <f t="shared" si="304"/>
        <v>0.1</v>
      </c>
      <c r="AS310" s="66">
        <f t="shared" si="305"/>
        <v>0.1</v>
      </c>
      <c r="AT310" s="66">
        <f t="shared" si="306"/>
        <v>0</v>
      </c>
      <c r="AU310" s="67">
        <f t="shared" si="307"/>
        <v>0.1</v>
      </c>
      <c r="AW310" s="29" t="s">
        <v>118</v>
      </c>
      <c r="AX310" s="34" t="s">
        <v>92</v>
      </c>
      <c r="AY310" s="66">
        <f t="shared" si="308"/>
        <v>14.805999999999999</v>
      </c>
      <c r="AZ310" s="66">
        <f t="shared" si="282"/>
        <v>3.1070000000000002</v>
      </c>
      <c r="BA310" s="66">
        <f t="shared" si="283"/>
        <v>3.03</v>
      </c>
      <c r="BB310" s="66">
        <f t="shared" si="284"/>
        <v>7.6999999999999999E-2</v>
      </c>
      <c r="BC310" s="66">
        <f t="shared" si="285"/>
        <v>0.61399999999999999</v>
      </c>
      <c r="BD310" s="66">
        <f t="shared" si="286"/>
        <v>11.086</v>
      </c>
      <c r="BE310" s="66">
        <f t="shared" si="287"/>
        <v>4.641</v>
      </c>
      <c r="BF310" s="66">
        <f t="shared" si="288"/>
        <v>-0.115</v>
      </c>
      <c r="BG310" s="67">
        <f t="shared" si="289"/>
        <v>6.5590000000000002</v>
      </c>
      <c r="BI310" s="29" t="s">
        <v>118</v>
      </c>
      <c r="BJ310" s="34" t="s">
        <v>92</v>
      </c>
      <c r="BK310" s="66">
        <f t="shared" si="309"/>
        <v>1.2E-2</v>
      </c>
      <c r="BL310" s="66">
        <f t="shared" si="310"/>
        <v>4.0000000000000001E-3</v>
      </c>
      <c r="BM310" s="66">
        <f t="shared" si="311"/>
        <v>4.0000000000000001E-3</v>
      </c>
      <c r="BN310" s="66">
        <f t="shared" si="312"/>
        <v>1E-3</v>
      </c>
      <c r="BO310" s="66">
        <f t="shared" si="313"/>
        <v>7.0000000000000001E-3</v>
      </c>
      <c r="BP310" s="66">
        <f t="shared" si="314"/>
        <v>3.9E-2</v>
      </c>
      <c r="BQ310" s="66">
        <f t="shared" si="315"/>
        <v>2.9000000000000001E-2</v>
      </c>
      <c r="BR310" s="66">
        <f t="shared" si="316"/>
        <v>-1.7999999999999999E-2</v>
      </c>
      <c r="BS310" s="67">
        <f t="shared" si="317"/>
        <v>5.7000000000000002E-2</v>
      </c>
      <c r="BU310" s="29" t="s">
        <v>118</v>
      </c>
      <c r="BV310" s="34" t="s">
        <v>92</v>
      </c>
      <c r="BW310" s="48">
        <f t="shared" si="318"/>
        <v>2607</v>
      </c>
      <c r="BX310" s="48">
        <f t="shared" si="290"/>
        <v>2022</v>
      </c>
      <c r="BY310" s="48">
        <f t="shared" si="291"/>
        <v>1734</v>
      </c>
      <c r="BZ310" s="48">
        <f t="shared" si="292"/>
        <v>288</v>
      </c>
      <c r="CA310" s="48">
        <f t="shared" si="293"/>
        <v>139</v>
      </c>
      <c r="CB310" s="48">
        <f t="shared" si="294"/>
        <v>446</v>
      </c>
      <c r="CC310" s="48">
        <f t="shared" si="295"/>
        <v>271</v>
      </c>
      <c r="CD310" s="48">
        <f t="shared" si="296"/>
        <v>2</v>
      </c>
      <c r="CE310" s="49">
        <f t="shared" si="297"/>
        <v>173</v>
      </c>
    </row>
    <row r="311" spans="1:83" ht="16.5" customHeight="1">
      <c r="A311" s="29" t="s">
        <v>119</v>
      </c>
      <c r="B311" s="34" t="s">
        <v>93</v>
      </c>
      <c r="C311" s="40">
        <v>2592</v>
      </c>
      <c r="D311" s="40">
        <v>1911</v>
      </c>
      <c r="E311" s="40">
        <v>1640</v>
      </c>
      <c r="F311" s="40">
        <v>271</v>
      </c>
      <c r="G311" s="40">
        <v>142</v>
      </c>
      <c r="H311" s="40">
        <v>539</v>
      </c>
      <c r="I311" s="40">
        <v>218</v>
      </c>
      <c r="J311" s="40">
        <v>42</v>
      </c>
      <c r="K311" s="41">
        <v>279</v>
      </c>
      <c r="M311" s="29" t="s">
        <v>119</v>
      </c>
      <c r="N311" s="34" t="s">
        <v>93</v>
      </c>
      <c r="O311" s="66">
        <f t="shared" si="265"/>
        <v>3.2669999999999999</v>
      </c>
      <c r="P311" s="66">
        <f t="shared" si="266"/>
        <v>0.89800000000000002</v>
      </c>
      <c r="Q311" s="66">
        <f t="shared" si="267"/>
        <v>1.6739999999999999</v>
      </c>
      <c r="R311" s="66">
        <f t="shared" si="268"/>
        <v>-3.5590000000000002</v>
      </c>
      <c r="S311" s="66">
        <f t="shared" si="269"/>
        <v>5.1849999999999996</v>
      </c>
      <c r="T311" s="66">
        <f t="shared" si="270"/>
        <v>12.058</v>
      </c>
      <c r="U311" s="66">
        <f t="shared" si="271"/>
        <v>9.548</v>
      </c>
      <c r="V311" s="66">
        <f t="shared" si="272"/>
        <v>-28.814</v>
      </c>
      <c r="W311" s="67">
        <f t="shared" si="273"/>
        <v>25.111999999999998</v>
      </c>
      <c r="Y311" s="29" t="s">
        <v>119</v>
      </c>
      <c r="Z311" s="34" t="s">
        <v>93</v>
      </c>
      <c r="AA311" s="66">
        <f t="shared" si="298"/>
        <v>100</v>
      </c>
      <c r="AB311" s="66">
        <f t="shared" si="274"/>
        <v>73.7</v>
      </c>
      <c r="AC311" s="66">
        <f t="shared" si="275"/>
        <v>63.3</v>
      </c>
      <c r="AD311" s="66">
        <f t="shared" si="276"/>
        <v>10.5</v>
      </c>
      <c r="AE311" s="66">
        <f t="shared" si="277"/>
        <v>5.5</v>
      </c>
      <c r="AF311" s="66">
        <f t="shared" si="278"/>
        <v>20.8</v>
      </c>
      <c r="AG311" s="66">
        <f t="shared" si="279"/>
        <v>8.4</v>
      </c>
      <c r="AH311" s="66">
        <f t="shared" si="280"/>
        <v>1.6</v>
      </c>
      <c r="AI311" s="67">
        <f t="shared" si="281"/>
        <v>10.8</v>
      </c>
      <c r="AK311" s="29" t="s">
        <v>119</v>
      </c>
      <c r="AL311" s="34" t="s">
        <v>93</v>
      </c>
      <c r="AM311" s="66">
        <f t="shared" si="299"/>
        <v>0.1</v>
      </c>
      <c r="AN311" s="66">
        <f t="shared" si="300"/>
        <v>0.1</v>
      </c>
      <c r="AO311" s="66">
        <f t="shared" si="301"/>
        <v>0.1</v>
      </c>
      <c r="AP311" s="66">
        <f t="shared" si="302"/>
        <v>0.1</v>
      </c>
      <c r="AQ311" s="66">
        <f t="shared" si="303"/>
        <v>0.1</v>
      </c>
      <c r="AR311" s="66">
        <f t="shared" si="304"/>
        <v>0.1</v>
      </c>
      <c r="AS311" s="66">
        <f t="shared" si="305"/>
        <v>0.1</v>
      </c>
      <c r="AT311" s="66">
        <f t="shared" si="306"/>
        <v>0.2</v>
      </c>
      <c r="AU311" s="67">
        <f t="shared" si="307"/>
        <v>0.1</v>
      </c>
      <c r="AW311" s="29" t="s">
        <v>119</v>
      </c>
      <c r="AX311" s="34" t="s">
        <v>93</v>
      </c>
      <c r="AY311" s="66">
        <f t="shared" si="308"/>
        <v>3.2669999999999999</v>
      </c>
      <c r="AZ311" s="66">
        <f t="shared" si="282"/>
        <v>0.67700000000000005</v>
      </c>
      <c r="BA311" s="66">
        <f t="shared" si="283"/>
        <v>1.0760000000000001</v>
      </c>
      <c r="BB311" s="66">
        <f t="shared" si="284"/>
        <v>-0.39800000000000002</v>
      </c>
      <c r="BC311" s="66">
        <f t="shared" si="285"/>
        <v>0.27900000000000003</v>
      </c>
      <c r="BD311" s="66">
        <f t="shared" si="286"/>
        <v>2.3109999999999999</v>
      </c>
      <c r="BE311" s="66">
        <f t="shared" si="287"/>
        <v>0.75700000000000001</v>
      </c>
      <c r="BF311" s="66">
        <f t="shared" si="288"/>
        <v>-0.67700000000000005</v>
      </c>
      <c r="BG311" s="67">
        <f t="shared" si="289"/>
        <v>2.2309999999999999</v>
      </c>
      <c r="BI311" s="29" t="s">
        <v>119</v>
      </c>
      <c r="BJ311" s="34" t="s">
        <v>93</v>
      </c>
      <c r="BK311" s="66">
        <f t="shared" si="309"/>
        <v>3.0000000000000001E-3</v>
      </c>
      <c r="BL311" s="66">
        <f t="shared" si="310"/>
        <v>1E-3</v>
      </c>
      <c r="BM311" s="66">
        <f t="shared" si="311"/>
        <v>1E-3</v>
      </c>
      <c r="BN311" s="66">
        <f t="shared" si="312"/>
        <v>-3.0000000000000001E-3</v>
      </c>
      <c r="BO311" s="66">
        <f t="shared" si="313"/>
        <v>3.0000000000000001E-3</v>
      </c>
      <c r="BP311" s="66">
        <f t="shared" si="314"/>
        <v>8.0000000000000002E-3</v>
      </c>
      <c r="BQ311" s="66">
        <f t="shared" si="315"/>
        <v>5.0000000000000001E-3</v>
      </c>
      <c r="BR311" s="66">
        <f t="shared" si="316"/>
        <v>-0.105</v>
      </c>
      <c r="BS311" s="67">
        <f t="shared" si="317"/>
        <v>1.9E-2</v>
      </c>
      <c r="BU311" s="29" t="s">
        <v>119</v>
      </c>
      <c r="BV311" s="34" t="s">
        <v>93</v>
      </c>
      <c r="BW311" s="48">
        <f t="shared" si="318"/>
        <v>2510</v>
      </c>
      <c r="BX311" s="48">
        <f t="shared" si="290"/>
        <v>1894</v>
      </c>
      <c r="BY311" s="48">
        <f t="shared" si="291"/>
        <v>1613</v>
      </c>
      <c r="BZ311" s="48">
        <f t="shared" si="292"/>
        <v>281</v>
      </c>
      <c r="CA311" s="48">
        <f t="shared" si="293"/>
        <v>135</v>
      </c>
      <c r="CB311" s="48">
        <f t="shared" si="294"/>
        <v>481</v>
      </c>
      <c r="CC311" s="48">
        <f t="shared" si="295"/>
        <v>199</v>
      </c>
      <c r="CD311" s="48">
        <f t="shared" si="296"/>
        <v>59</v>
      </c>
      <c r="CE311" s="49">
        <f t="shared" si="297"/>
        <v>223</v>
      </c>
    </row>
    <row r="312" spans="1:83" ht="16.5" customHeight="1">
      <c r="A312" s="29" t="s">
        <v>120</v>
      </c>
      <c r="B312" s="34" t="s">
        <v>94</v>
      </c>
      <c r="C312" s="40">
        <v>3605</v>
      </c>
      <c r="D312" s="40">
        <v>2450</v>
      </c>
      <c r="E312" s="40">
        <v>2103</v>
      </c>
      <c r="F312" s="40">
        <v>347</v>
      </c>
      <c r="G312" s="40">
        <v>164</v>
      </c>
      <c r="H312" s="40">
        <v>991</v>
      </c>
      <c r="I312" s="40">
        <v>487</v>
      </c>
      <c r="J312" s="40">
        <v>9</v>
      </c>
      <c r="K312" s="41">
        <v>495</v>
      </c>
      <c r="M312" s="29" t="s">
        <v>120</v>
      </c>
      <c r="N312" s="34" t="s">
        <v>94</v>
      </c>
      <c r="O312" s="66">
        <f t="shared" si="265"/>
        <v>4.6749999999999998</v>
      </c>
      <c r="P312" s="66">
        <f t="shared" si="266"/>
        <v>2.5099999999999998</v>
      </c>
      <c r="Q312" s="66">
        <f t="shared" si="267"/>
        <v>3.0880000000000001</v>
      </c>
      <c r="R312" s="66">
        <f t="shared" si="268"/>
        <v>-0.85699999999999998</v>
      </c>
      <c r="S312" s="66">
        <f t="shared" si="269"/>
        <v>7.19</v>
      </c>
      <c r="T312" s="66">
        <f t="shared" si="270"/>
        <v>9.9890000000000008</v>
      </c>
      <c r="U312" s="66">
        <f t="shared" si="271"/>
        <v>-2.4049999999999998</v>
      </c>
      <c r="V312" s="66">
        <f t="shared" si="272"/>
        <v>-60.87</v>
      </c>
      <c r="W312" s="67">
        <f t="shared" si="273"/>
        <v>30.606999999999999</v>
      </c>
      <c r="Y312" s="29" t="s">
        <v>120</v>
      </c>
      <c r="Z312" s="34" t="s">
        <v>94</v>
      </c>
      <c r="AA312" s="66">
        <f t="shared" si="298"/>
        <v>100</v>
      </c>
      <c r="AB312" s="66">
        <f t="shared" si="274"/>
        <v>68</v>
      </c>
      <c r="AC312" s="66">
        <f t="shared" si="275"/>
        <v>58.3</v>
      </c>
      <c r="AD312" s="66">
        <f t="shared" si="276"/>
        <v>9.6</v>
      </c>
      <c r="AE312" s="66">
        <f t="shared" si="277"/>
        <v>4.5</v>
      </c>
      <c r="AF312" s="66">
        <f t="shared" si="278"/>
        <v>27.5</v>
      </c>
      <c r="AG312" s="66">
        <f t="shared" si="279"/>
        <v>13.5</v>
      </c>
      <c r="AH312" s="66">
        <f t="shared" si="280"/>
        <v>0.2</v>
      </c>
      <c r="AI312" s="67">
        <f t="shared" si="281"/>
        <v>13.7</v>
      </c>
      <c r="AK312" s="29" t="s">
        <v>120</v>
      </c>
      <c r="AL312" s="34" t="s">
        <v>94</v>
      </c>
      <c r="AM312" s="66">
        <f t="shared" si="299"/>
        <v>0.1</v>
      </c>
      <c r="AN312" s="66">
        <f t="shared" si="300"/>
        <v>0.1</v>
      </c>
      <c r="AO312" s="66">
        <f t="shared" si="301"/>
        <v>0.1</v>
      </c>
      <c r="AP312" s="66">
        <f t="shared" si="302"/>
        <v>0.1</v>
      </c>
      <c r="AQ312" s="66">
        <f t="shared" si="303"/>
        <v>0.1</v>
      </c>
      <c r="AR312" s="66">
        <f t="shared" si="304"/>
        <v>0.1</v>
      </c>
      <c r="AS312" s="66">
        <f t="shared" si="305"/>
        <v>0.1</v>
      </c>
      <c r="AT312" s="66">
        <f t="shared" si="306"/>
        <v>0</v>
      </c>
      <c r="AU312" s="67">
        <f t="shared" si="307"/>
        <v>0.2</v>
      </c>
      <c r="AW312" s="29" t="s">
        <v>120</v>
      </c>
      <c r="AX312" s="34" t="s">
        <v>94</v>
      </c>
      <c r="AY312" s="66">
        <f t="shared" si="308"/>
        <v>4.6749999999999998</v>
      </c>
      <c r="AZ312" s="66">
        <f t="shared" si="282"/>
        <v>1.742</v>
      </c>
      <c r="BA312" s="66">
        <f t="shared" si="283"/>
        <v>1.829</v>
      </c>
      <c r="BB312" s="66">
        <f t="shared" si="284"/>
        <v>-8.6999999999999994E-2</v>
      </c>
      <c r="BC312" s="66">
        <f t="shared" si="285"/>
        <v>0.31900000000000001</v>
      </c>
      <c r="BD312" s="66">
        <f t="shared" si="286"/>
        <v>2.613</v>
      </c>
      <c r="BE312" s="66">
        <f t="shared" si="287"/>
        <v>-0.34799999999999998</v>
      </c>
      <c r="BF312" s="66">
        <f t="shared" si="288"/>
        <v>-0.40699999999999997</v>
      </c>
      <c r="BG312" s="67">
        <f t="shared" si="289"/>
        <v>3.3679999999999999</v>
      </c>
      <c r="BI312" s="29" t="s">
        <v>120</v>
      </c>
      <c r="BJ312" s="34" t="s">
        <v>94</v>
      </c>
      <c r="BK312" s="66">
        <f t="shared" si="309"/>
        <v>5.0000000000000001E-3</v>
      </c>
      <c r="BL312" s="66">
        <f t="shared" si="310"/>
        <v>3.0000000000000001E-3</v>
      </c>
      <c r="BM312" s="66">
        <f t="shared" si="311"/>
        <v>3.0000000000000001E-3</v>
      </c>
      <c r="BN312" s="66">
        <f t="shared" si="312"/>
        <v>-1E-3</v>
      </c>
      <c r="BO312" s="66">
        <f t="shared" si="313"/>
        <v>5.0000000000000001E-3</v>
      </c>
      <c r="BP312" s="66">
        <f t="shared" si="314"/>
        <v>1.2E-2</v>
      </c>
      <c r="BQ312" s="66">
        <f t="shared" si="315"/>
        <v>-3.0000000000000001E-3</v>
      </c>
      <c r="BR312" s="66">
        <f t="shared" si="316"/>
        <v>-8.5999999999999993E-2</v>
      </c>
      <c r="BS312" s="67">
        <f t="shared" si="317"/>
        <v>3.9E-2</v>
      </c>
      <c r="BU312" s="29" t="s">
        <v>120</v>
      </c>
      <c r="BV312" s="34" t="s">
        <v>94</v>
      </c>
      <c r="BW312" s="48">
        <f t="shared" si="318"/>
        <v>3444</v>
      </c>
      <c r="BX312" s="48">
        <f t="shared" si="290"/>
        <v>2390</v>
      </c>
      <c r="BY312" s="48">
        <f t="shared" si="291"/>
        <v>2040</v>
      </c>
      <c r="BZ312" s="48">
        <f t="shared" si="292"/>
        <v>350</v>
      </c>
      <c r="CA312" s="48">
        <f t="shared" si="293"/>
        <v>153</v>
      </c>
      <c r="CB312" s="48">
        <f t="shared" si="294"/>
        <v>901</v>
      </c>
      <c r="CC312" s="48">
        <f t="shared" si="295"/>
        <v>499</v>
      </c>
      <c r="CD312" s="48">
        <f t="shared" si="296"/>
        <v>23</v>
      </c>
      <c r="CE312" s="49">
        <f t="shared" si="297"/>
        <v>379</v>
      </c>
    </row>
    <row r="313" spans="1:83" ht="16.5" customHeight="1">
      <c r="A313" s="29" t="s">
        <v>121</v>
      </c>
      <c r="B313" s="34" t="s">
        <v>95</v>
      </c>
      <c r="C313" s="40">
        <v>16380</v>
      </c>
      <c r="D313" s="40">
        <v>11312</v>
      </c>
      <c r="E313" s="40">
        <v>9679</v>
      </c>
      <c r="F313" s="40">
        <v>1633</v>
      </c>
      <c r="G313" s="40">
        <v>738</v>
      </c>
      <c r="H313" s="40">
        <v>4330</v>
      </c>
      <c r="I313" s="40">
        <v>1627</v>
      </c>
      <c r="J313" s="40">
        <v>59</v>
      </c>
      <c r="K313" s="41">
        <v>2644</v>
      </c>
      <c r="M313" s="29" t="s">
        <v>121</v>
      </c>
      <c r="N313" s="34" t="s">
        <v>95</v>
      </c>
      <c r="O313" s="66">
        <f t="shared" si="265"/>
        <v>2.375</v>
      </c>
      <c r="P313" s="66">
        <f t="shared" si="266"/>
        <v>-0.185</v>
      </c>
      <c r="Q313" s="66">
        <f t="shared" si="267"/>
        <v>0.28999999999999998</v>
      </c>
      <c r="R313" s="66">
        <f t="shared" si="268"/>
        <v>-2.9129999999999998</v>
      </c>
      <c r="S313" s="66">
        <f t="shared" si="269"/>
        <v>1.653</v>
      </c>
      <c r="T313" s="66">
        <f t="shared" si="270"/>
        <v>9.8710000000000004</v>
      </c>
      <c r="U313" s="66">
        <f t="shared" si="271"/>
        <v>2.198</v>
      </c>
      <c r="V313" s="66">
        <f t="shared" si="272"/>
        <v>637.5</v>
      </c>
      <c r="W313" s="67">
        <f t="shared" si="273"/>
        <v>12.943</v>
      </c>
      <c r="Y313" s="29" t="s">
        <v>121</v>
      </c>
      <c r="Z313" s="34" t="s">
        <v>95</v>
      </c>
      <c r="AA313" s="66">
        <f t="shared" si="298"/>
        <v>100</v>
      </c>
      <c r="AB313" s="66">
        <f t="shared" si="274"/>
        <v>69.099999999999994</v>
      </c>
      <c r="AC313" s="66">
        <f t="shared" si="275"/>
        <v>59.1</v>
      </c>
      <c r="AD313" s="66">
        <f t="shared" si="276"/>
        <v>10</v>
      </c>
      <c r="AE313" s="66">
        <f t="shared" si="277"/>
        <v>4.5</v>
      </c>
      <c r="AF313" s="66">
        <f t="shared" si="278"/>
        <v>26.4</v>
      </c>
      <c r="AG313" s="66">
        <f t="shared" si="279"/>
        <v>9.9</v>
      </c>
      <c r="AH313" s="66">
        <f t="shared" si="280"/>
        <v>0.4</v>
      </c>
      <c r="AI313" s="67">
        <f t="shared" si="281"/>
        <v>16.100000000000001</v>
      </c>
      <c r="AK313" s="29" t="s">
        <v>121</v>
      </c>
      <c r="AL313" s="34" t="s">
        <v>95</v>
      </c>
      <c r="AM313" s="66">
        <f t="shared" si="299"/>
        <v>0.5</v>
      </c>
      <c r="AN313" s="66">
        <f t="shared" si="300"/>
        <v>0.5</v>
      </c>
      <c r="AO313" s="66">
        <f t="shared" si="301"/>
        <v>0.5</v>
      </c>
      <c r="AP313" s="66">
        <f t="shared" si="302"/>
        <v>0.5</v>
      </c>
      <c r="AQ313" s="66">
        <f t="shared" si="303"/>
        <v>0.3</v>
      </c>
      <c r="AR313" s="66">
        <f t="shared" si="304"/>
        <v>0.6</v>
      </c>
      <c r="AS313" s="66">
        <f t="shared" si="305"/>
        <v>0.4</v>
      </c>
      <c r="AT313" s="66">
        <f t="shared" si="306"/>
        <v>0.3</v>
      </c>
      <c r="AU313" s="67">
        <f t="shared" si="307"/>
        <v>0.8</v>
      </c>
      <c r="AW313" s="29" t="s">
        <v>121</v>
      </c>
      <c r="AX313" s="34" t="s">
        <v>95</v>
      </c>
      <c r="AY313" s="66">
        <f t="shared" si="308"/>
        <v>2.375</v>
      </c>
      <c r="AZ313" s="66">
        <f t="shared" si="282"/>
        <v>-0.13100000000000001</v>
      </c>
      <c r="BA313" s="66">
        <f t="shared" si="283"/>
        <v>0.17499999999999999</v>
      </c>
      <c r="BB313" s="66">
        <f t="shared" si="284"/>
        <v>-0.30599999999999999</v>
      </c>
      <c r="BC313" s="66">
        <f t="shared" si="285"/>
        <v>7.4999999999999997E-2</v>
      </c>
      <c r="BD313" s="66">
        <f t="shared" si="286"/>
        <v>2.431</v>
      </c>
      <c r="BE313" s="66">
        <f t="shared" si="287"/>
        <v>0.219</v>
      </c>
      <c r="BF313" s="66">
        <f t="shared" si="288"/>
        <v>0.31900000000000001</v>
      </c>
      <c r="BG313" s="67">
        <f t="shared" si="289"/>
        <v>1.8939999999999999</v>
      </c>
      <c r="BI313" s="29" t="s">
        <v>121</v>
      </c>
      <c r="BJ313" s="34" t="s">
        <v>95</v>
      </c>
      <c r="BK313" s="66">
        <f t="shared" si="309"/>
        <v>1.2E-2</v>
      </c>
      <c r="BL313" s="66">
        <f t="shared" si="310"/>
        <v>-1E-3</v>
      </c>
      <c r="BM313" s="66">
        <f t="shared" si="311"/>
        <v>2E-3</v>
      </c>
      <c r="BN313" s="66">
        <f t="shared" si="312"/>
        <v>-1.6E-2</v>
      </c>
      <c r="BO313" s="66">
        <f t="shared" si="313"/>
        <v>5.0000000000000001E-3</v>
      </c>
      <c r="BP313" s="66">
        <f t="shared" si="314"/>
        <v>5.2999999999999999E-2</v>
      </c>
      <c r="BQ313" s="66">
        <f t="shared" si="315"/>
        <v>8.0000000000000002E-3</v>
      </c>
      <c r="BR313" s="66">
        <f t="shared" si="316"/>
        <v>0.314</v>
      </c>
      <c r="BS313" s="67">
        <f t="shared" si="317"/>
        <v>0.10100000000000001</v>
      </c>
      <c r="BU313" s="29" t="s">
        <v>121</v>
      </c>
      <c r="BV313" s="34" t="s">
        <v>95</v>
      </c>
      <c r="BW313" s="48">
        <f t="shared" si="318"/>
        <v>16000</v>
      </c>
      <c r="BX313" s="48">
        <f t="shared" si="290"/>
        <v>11333</v>
      </c>
      <c r="BY313" s="48">
        <f t="shared" si="291"/>
        <v>9651</v>
      </c>
      <c r="BZ313" s="48">
        <f t="shared" si="292"/>
        <v>1682</v>
      </c>
      <c r="CA313" s="48">
        <f t="shared" si="293"/>
        <v>726</v>
      </c>
      <c r="CB313" s="48">
        <f t="shared" si="294"/>
        <v>3941</v>
      </c>
      <c r="CC313" s="48">
        <f t="shared" si="295"/>
        <v>1592</v>
      </c>
      <c r="CD313" s="48">
        <f t="shared" si="296"/>
        <v>8</v>
      </c>
      <c r="CE313" s="49">
        <f t="shared" si="297"/>
        <v>2341</v>
      </c>
    </row>
    <row r="314" spans="1:83" ht="16.5" customHeight="1">
      <c r="A314" s="29" t="s">
        <v>122</v>
      </c>
      <c r="B314" s="34" t="s">
        <v>96</v>
      </c>
      <c r="C314" s="40">
        <v>61309</v>
      </c>
      <c r="D314" s="40">
        <v>46365</v>
      </c>
      <c r="E314" s="40">
        <v>39890</v>
      </c>
      <c r="F314" s="40">
        <v>6475</v>
      </c>
      <c r="G314" s="40">
        <v>3122</v>
      </c>
      <c r="H314" s="40">
        <v>11822</v>
      </c>
      <c r="I314" s="40">
        <v>4078</v>
      </c>
      <c r="J314" s="40">
        <v>193</v>
      </c>
      <c r="K314" s="41">
        <v>7551</v>
      </c>
      <c r="M314" s="29" t="s">
        <v>122</v>
      </c>
      <c r="N314" s="34" t="s">
        <v>96</v>
      </c>
      <c r="O314" s="66">
        <f t="shared" si="265"/>
        <v>7.6920000000000002</v>
      </c>
      <c r="P314" s="66">
        <f t="shared" si="266"/>
        <v>7.0880000000000001</v>
      </c>
      <c r="Q314" s="66">
        <f t="shared" si="267"/>
        <v>7.5839999999999996</v>
      </c>
      <c r="R314" s="66">
        <f t="shared" si="268"/>
        <v>4.133</v>
      </c>
      <c r="S314" s="66">
        <f t="shared" si="269"/>
        <v>7.3220000000000001</v>
      </c>
      <c r="T314" s="66">
        <f t="shared" si="270"/>
        <v>10.228</v>
      </c>
      <c r="U314" s="66">
        <f t="shared" si="271"/>
        <v>0.32</v>
      </c>
      <c r="V314" s="66">
        <f t="shared" si="272"/>
        <v>-0.51500000000000001</v>
      </c>
      <c r="W314" s="67">
        <f t="shared" si="273"/>
        <v>16.78</v>
      </c>
      <c r="Y314" s="29" t="s">
        <v>122</v>
      </c>
      <c r="Z314" s="34" t="s">
        <v>96</v>
      </c>
      <c r="AA314" s="66">
        <f t="shared" si="298"/>
        <v>100</v>
      </c>
      <c r="AB314" s="66">
        <f t="shared" si="274"/>
        <v>75.599999999999994</v>
      </c>
      <c r="AC314" s="66">
        <f t="shared" si="275"/>
        <v>65.099999999999994</v>
      </c>
      <c r="AD314" s="66">
        <f t="shared" si="276"/>
        <v>10.6</v>
      </c>
      <c r="AE314" s="66">
        <f t="shared" si="277"/>
        <v>5.0999999999999996</v>
      </c>
      <c r="AF314" s="66">
        <f t="shared" si="278"/>
        <v>19.3</v>
      </c>
      <c r="AG314" s="66">
        <f t="shared" si="279"/>
        <v>6.7</v>
      </c>
      <c r="AH314" s="66">
        <f t="shared" si="280"/>
        <v>0.3</v>
      </c>
      <c r="AI314" s="67">
        <f t="shared" si="281"/>
        <v>12.3</v>
      </c>
      <c r="AK314" s="29" t="s">
        <v>122</v>
      </c>
      <c r="AL314" s="34" t="s">
        <v>96</v>
      </c>
      <c r="AM314" s="66">
        <f t="shared" si="299"/>
        <v>1.9</v>
      </c>
      <c r="AN314" s="66">
        <f t="shared" si="300"/>
        <v>2</v>
      </c>
      <c r="AO314" s="66">
        <f t="shared" si="301"/>
        <v>2</v>
      </c>
      <c r="AP314" s="66">
        <f t="shared" si="302"/>
        <v>2</v>
      </c>
      <c r="AQ314" s="66">
        <f t="shared" si="303"/>
        <v>1.2</v>
      </c>
      <c r="AR314" s="66">
        <f t="shared" si="304"/>
        <v>1.6</v>
      </c>
      <c r="AS314" s="66">
        <f t="shared" si="305"/>
        <v>1</v>
      </c>
      <c r="AT314" s="66">
        <f t="shared" si="306"/>
        <v>0.9</v>
      </c>
      <c r="AU314" s="67">
        <f t="shared" si="307"/>
        <v>2.4</v>
      </c>
      <c r="AW314" s="29" t="s">
        <v>122</v>
      </c>
      <c r="AX314" s="34" t="s">
        <v>96</v>
      </c>
      <c r="AY314" s="66">
        <f t="shared" si="308"/>
        <v>7.6920000000000002</v>
      </c>
      <c r="AZ314" s="66">
        <f t="shared" si="282"/>
        <v>5.391</v>
      </c>
      <c r="BA314" s="66">
        <f t="shared" si="283"/>
        <v>4.9390000000000001</v>
      </c>
      <c r="BB314" s="66">
        <f t="shared" si="284"/>
        <v>0.45100000000000001</v>
      </c>
      <c r="BC314" s="66">
        <f t="shared" si="285"/>
        <v>0.374</v>
      </c>
      <c r="BD314" s="66">
        <f t="shared" si="286"/>
        <v>1.927</v>
      </c>
      <c r="BE314" s="66">
        <f t="shared" si="287"/>
        <v>2.3E-2</v>
      </c>
      <c r="BF314" s="66">
        <f t="shared" si="288"/>
        <v>-2E-3</v>
      </c>
      <c r="BG314" s="67">
        <f t="shared" si="289"/>
        <v>1.9059999999999999</v>
      </c>
      <c r="BI314" s="29" t="s">
        <v>122</v>
      </c>
      <c r="BJ314" s="34" t="s">
        <v>96</v>
      </c>
      <c r="BK314" s="66">
        <f t="shared" si="309"/>
        <v>0.13900000000000001</v>
      </c>
      <c r="BL314" s="66">
        <f t="shared" si="310"/>
        <v>0.14099999999999999</v>
      </c>
      <c r="BM314" s="66">
        <f t="shared" si="311"/>
        <v>0.151</v>
      </c>
      <c r="BN314" s="66">
        <f t="shared" si="312"/>
        <v>8.3000000000000004E-2</v>
      </c>
      <c r="BO314" s="66">
        <f t="shared" si="313"/>
        <v>8.6999999999999994E-2</v>
      </c>
      <c r="BP314" s="66">
        <f t="shared" si="314"/>
        <v>0.14899999999999999</v>
      </c>
      <c r="BQ314" s="66">
        <f t="shared" si="315"/>
        <v>3.0000000000000001E-3</v>
      </c>
      <c r="BR314" s="66">
        <f t="shared" si="316"/>
        <v>-6.0000000000000001E-3</v>
      </c>
      <c r="BS314" s="67">
        <f t="shared" si="317"/>
        <v>0.36299999999999999</v>
      </c>
      <c r="BU314" s="29" t="s">
        <v>122</v>
      </c>
      <c r="BV314" s="34" t="s">
        <v>96</v>
      </c>
      <c r="BW314" s="48">
        <f t="shared" si="318"/>
        <v>56930</v>
      </c>
      <c r="BX314" s="48">
        <f t="shared" si="290"/>
        <v>43296</v>
      </c>
      <c r="BY314" s="48">
        <f t="shared" si="291"/>
        <v>37078</v>
      </c>
      <c r="BZ314" s="48">
        <f t="shared" si="292"/>
        <v>6218</v>
      </c>
      <c r="CA314" s="48">
        <f t="shared" si="293"/>
        <v>2909</v>
      </c>
      <c r="CB314" s="48">
        <f t="shared" si="294"/>
        <v>10725</v>
      </c>
      <c r="CC314" s="48">
        <f t="shared" si="295"/>
        <v>4065</v>
      </c>
      <c r="CD314" s="48">
        <f t="shared" si="296"/>
        <v>194</v>
      </c>
      <c r="CE314" s="49">
        <f t="shared" si="297"/>
        <v>6466</v>
      </c>
    </row>
    <row r="315" spans="1:83" ht="16.5" customHeight="1">
      <c r="A315" s="32" t="s">
        <v>123</v>
      </c>
      <c r="B315" s="35" t="s">
        <v>97</v>
      </c>
      <c r="C315" s="46">
        <v>2715</v>
      </c>
      <c r="D315" s="46">
        <v>1651</v>
      </c>
      <c r="E315" s="46">
        <v>1413</v>
      </c>
      <c r="F315" s="46">
        <v>238</v>
      </c>
      <c r="G315" s="46">
        <v>117</v>
      </c>
      <c r="H315" s="46">
        <v>947</v>
      </c>
      <c r="I315" s="46">
        <v>310</v>
      </c>
      <c r="J315" s="46">
        <v>11</v>
      </c>
      <c r="K315" s="47">
        <v>626</v>
      </c>
      <c r="M315" s="32" t="s">
        <v>123</v>
      </c>
      <c r="N315" s="35" t="s">
        <v>97</v>
      </c>
      <c r="O315" s="72">
        <f t="shared" si="265"/>
        <v>12.422000000000001</v>
      </c>
      <c r="P315" s="72">
        <f t="shared" si="266"/>
        <v>-0.30199999999999999</v>
      </c>
      <c r="Q315" s="72">
        <f t="shared" si="267"/>
        <v>0.35499999999999998</v>
      </c>
      <c r="R315" s="72">
        <f t="shared" si="268"/>
        <v>-4.032</v>
      </c>
      <c r="S315" s="72">
        <f t="shared" si="269"/>
        <v>-0.84699999999999998</v>
      </c>
      <c r="T315" s="72">
        <f t="shared" si="270"/>
        <v>47.738</v>
      </c>
      <c r="U315" s="72">
        <f t="shared" si="271"/>
        <v>18.321000000000002</v>
      </c>
      <c r="V315" s="72">
        <f t="shared" si="272"/>
        <v>120</v>
      </c>
      <c r="W315" s="73">
        <f t="shared" si="273"/>
        <v>67.38</v>
      </c>
      <c r="Y315" s="32" t="s">
        <v>123</v>
      </c>
      <c r="Z315" s="35" t="s">
        <v>97</v>
      </c>
      <c r="AA315" s="72">
        <f t="shared" si="298"/>
        <v>100</v>
      </c>
      <c r="AB315" s="72">
        <f t="shared" si="274"/>
        <v>60.8</v>
      </c>
      <c r="AC315" s="72">
        <f t="shared" si="275"/>
        <v>52</v>
      </c>
      <c r="AD315" s="72">
        <f t="shared" si="276"/>
        <v>8.8000000000000007</v>
      </c>
      <c r="AE315" s="72">
        <f t="shared" si="277"/>
        <v>4.3</v>
      </c>
      <c r="AF315" s="72">
        <f t="shared" si="278"/>
        <v>34.9</v>
      </c>
      <c r="AG315" s="72">
        <f t="shared" si="279"/>
        <v>11.4</v>
      </c>
      <c r="AH315" s="72">
        <f t="shared" si="280"/>
        <v>0.4</v>
      </c>
      <c r="AI315" s="73">
        <f t="shared" si="281"/>
        <v>23.1</v>
      </c>
      <c r="AK315" s="32" t="s">
        <v>123</v>
      </c>
      <c r="AL315" s="35" t="s">
        <v>97</v>
      </c>
      <c r="AM315" s="72">
        <f t="shared" si="299"/>
        <v>0.1</v>
      </c>
      <c r="AN315" s="72">
        <f t="shared" si="300"/>
        <v>0.1</v>
      </c>
      <c r="AO315" s="72">
        <f t="shared" si="301"/>
        <v>0.1</v>
      </c>
      <c r="AP315" s="72">
        <f t="shared" si="302"/>
        <v>0.1</v>
      </c>
      <c r="AQ315" s="72">
        <f t="shared" si="303"/>
        <v>0</v>
      </c>
      <c r="AR315" s="72">
        <f t="shared" si="304"/>
        <v>0.1</v>
      </c>
      <c r="AS315" s="72">
        <f t="shared" si="305"/>
        <v>0.1</v>
      </c>
      <c r="AT315" s="72">
        <f t="shared" si="306"/>
        <v>0.1</v>
      </c>
      <c r="AU315" s="73">
        <f t="shared" si="307"/>
        <v>0.2</v>
      </c>
      <c r="AW315" s="32" t="s">
        <v>123</v>
      </c>
      <c r="AX315" s="35" t="s">
        <v>97</v>
      </c>
      <c r="AY315" s="72">
        <f t="shared" si="308"/>
        <v>12.422000000000001</v>
      </c>
      <c r="AZ315" s="72">
        <f t="shared" si="282"/>
        <v>-0.20699999999999999</v>
      </c>
      <c r="BA315" s="72">
        <f t="shared" si="283"/>
        <v>0.20699999999999999</v>
      </c>
      <c r="BB315" s="72">
        <f t="shared" si="284"/>
        <v>-0.41399999999999998</v>
      </c>
      <c r="BC315" s="72">
        <f t="shared" si="285"/>
        <v>-4.1000000000000002E-2</v>
      </c>
      <c r="BD315" s="72">
        <f t="shared" si="286"/>
        <v>12.670999999999999</v>
      </c>
      <c r="BE315" s="72">
        <f t="shared" si="287"/>
        <v>1.988</v>
      </c>
      <c r="BF315" s="72">
        <f t="shared" si="288"/>
        <v>0.248</v>
      </c>
      <c r="BG315" s="73">
        <f t="shared" si="289"/>
        <v>10.435</v>
      </c>
      <c r="BI315" s="32" t="s">
        <v>123</v>
      </c>
      <c r="BJ315" s="35" t="s">
        <v>97</v>
      </c>
      <c r="BK315" s="72">
        <f t="shared" si="309"/>
        <v>0.01</v>
      </c>
      <c r="BL315" s="72">
        <f t="shared" si="310"/>
        <v>0</v>
      </c>
      <c r="BM315" s="72">
        <f t="shared" si="311"/>
        <v>0</v>
      </c>
      <c r="BN315" s="72">
        <f t="shared" si="312"/>
        <v>-3.0000000000000001E-3</v>
      </c>
      <c r="BO315" s="72">
        <f t="shared" si="313"/>
        <v>0</v>
      </c>
      <c r="BP315" s="72">
        <f t="shared" si="314"/>
        <v>4.2000000000000003E-2</v>
      </c>
      <c r="BQ315" s="72">
        <f t="shared" si="315"/>
        <v>1.0999999999999999E-2</v>
      </c>
      <c r="BR315" s="72">
        <f t="shared" si="316"/>
        <v>3.6999999999999998E-2</v>
      </c>
      <c r="BS315" s="73">
        <f t="shared" si="317"/>
        <v>8.4000000000000005E-2</v>
      </c>
      <c r="BU315" s="32" t="s">
        <v>123</v>
      </c>
      <c r="BV315" s="35" t="s">
        <v>97</v>
      </c>
      <c r="BW315" s="54">
        <f t="shared" si="318"/>
        <v>2415</v>
      </c>
      <c r="BX315" s="54">
        <f t="shared" si="290"/>
        <v>1656</v>
      </c>
      <c r="BY315" s="54">
        <f t="shared" si="291"/>
        <v>1408</v>
      </c>
      <c r="BZ315" s="54">
        <f t="shared" si="292"/>
        <v>248</v>
      </c>
      <c r="CA315" s="54">
        <f t="shared" si="293"/>
        <v>118</v>
      </c>
      <c r="CB315" s="54">
        <f t="shared" si="294"/>
        <v>641</v>
      </c>
      <c r="CC315" s="54">
        <f t="shared" si="295"/>
        <v>262</v>
      </c>
      <c r="CD315" s="54">
        <f t="shared" si="296"/>
        <v>5</v>
      </c>
      <c r="CE315" s="55">
        <f t="shared" si="297"/>
        <v>374</v>
      </c>
    </row>
    <row r="316" spans="1:83" ht="16.5" customHeight="1">
      <c r="A316" s="31" t="s">
        <v>124</v>
      </c>
      <c r="B316" s="33" t="s">
        <v>98</v>
      </c>
      <c r="C316" s="42">
        <v>10585</v>
      </c>
      <c r="D316" s="42">
        <v>6487</v>
      </c>
      <c r="E316" s="42">
        <v>5583</v>
      </c>
      <c r="F316" s="42">
        <v>904</v>
      </c>
      <c r="G316" s="42">
        <v>493</v>
      </c>
      <c r="H316" s="42">
        <v>3605</v>
      </c>
      <c r="I316" s="42">
        <v>1616</v>
      </c>
      <c r="J316" s="42">
        <v>33</v>
      </c>
      <c r="K316" s="43">
        <v>1956</v>
      </c>
      <c r="M316" s="31" t="s">
        <v>124</v>
      </c>
      <c r="N316" s="33" t="s">
        <v>98</v>
      </c>
      <c r="O316" s="68">
        <f t="shared" si="265"/>
        <v>10.606</v>
      </c>
      <c r="P316" s="68">
        <f t="shared" si="266"/>
        <v>5.3769999999999998</v>
      </c>
      <c r="Q316" s="68">
        <f t="shared" si="267"/>
        <v>5.7389999999999999</v>
      </c>
      <c r="R316" s="68">
        <f t="shared" si="268"/>
        <v>3.1960000000000002</v>
      </c>
      <c r="S316" s="68">
        <f t="shared" si="269"/>
        <v>10.291</v>
      </c>
      <c r="T316" s="68">
        <f t="shared" si="270"/>
        <v>21.503</v>
      </c>
      <c r="U316" s="68">
        <f t="shared" si="271"/>
        <v>19.704000000000001</v>
      </c>
      <c r="V316" s="68">
        <f t="shared" si="272"/>
        <v>-13.157999999999999</v>
      </c>
      <c r="W316" s="69">
        <f t="shared" si="273"/>
        <v>23.876000000000001</v>
      </c>
      <c r="Y316" s="31" t="s">
        <v>124</v>
      </c>
      <c r="Z316" s="33" t="s">
        <v>98</v>
      </c>
      <c r="AA316" s="68">
        <f t="shared" si="298"/>
        <v>100</v>
      </c>
      <c r="AB316" s="68">
        <f t="shared" si="274"/>
        <v>61.3</v>
      </c>
      <c r="AC316" s="68">
        <f t="shared" si="275"/>
        <v>52.7</v>
      </c>
      <c r="AD316" s="68">
        <f t="shared" si="276"/>
        <v>8.5</v>
      </c>
      <c r="AE316" s="68">
        <f t="shared" si="277"/>
        <v>4.7</v>
      </c>
      <c r="AF316" s="68">
        <f t="shared" si="278"/>
        <v>34.1</v>
      </c>
      <c r="AG316" s="68">
        <f t="shared" si="279"/>
        <v>15.3</v>
      </c>
      <c r="AH316" s="68">
        <f t="shared" si="280"/>
        <v>0.3</v>
      </c>
      <c r="AI316" s="69">
        <f t="shared" si="281"/>
        <v>18.5</v>
      </c>
      <c r="AK316" s="31" t="s">
        <v>124</v>
      </c>
      <c r="AL316" s="33" t="s">
        <v>98</v>
      </c>
      <c r="AM316" s="68">
        <f t="shared" si="299"/>
        <v>0.3</v>
      </c>
      <c r="AN316" s="68">
        <f t="shared" si="300"/>
        <v>0.3</v>
      </c>
      <c r="AO316" s="68">
        <f t="shared" si="301"/>
        <v>0.3</v>
      </c>
      <c r="AP316" s="68">
        <f t="shared" si="302"/>
        <v>0.3</v>
      </c>
      <c r="AQ316" s="68">
        <f t="shared" si="303"/>
        <v>0.2</v>
      </c>
      <c r="AR316" s="68">
        <f t="shared" si="304"/>
        <v>0.5</v>
      </c>
      <c r="AS316" s="68">
        <f t="shared" si="305"/>
        <v>0.4</v>
      </c>
      <c r="AT316" s="68">
        <f t="shared" si="306"/>
        <v>0.2</v>
      </c>
      <c r="AU316" s="69">
        <f t="shared" si="307"/>
        <v>0.6</v>
      </c>
      <c r="AW316" s="31" t="s">
        <v>124</v>
      </c>
      <c r="AX316" s="33" t="s">
        <v>98</v>
      </c>
      <c r="AY316" s="68">
        <f t="shared" si="308"/>
        <v>10.606</v>
      </c>
      <c r="AZ316" s="68">
        <f t="shared" si="282"/>
        <v>3.4590000000000001</v>
      </c>
      <c r="BA316" s="68">
        <f t="shared" si="283"/>
        <v>3.1659999999999999</v>
      </c>
      <c r="BB316" s="68">
        <f t="shared" si="284"/>
        <v>0.29299999999999998</v>
      </c>
      <c r="BC316" s="68">
        <f t="shared" si="285"/>
        <v>0.48099999999999998</v>
      </c>
      <c r="BD316" s="68">
        <f t="shared" si="286"/>
        <v>6.6669999999999998</v>
      </c>
      <c r="BE316" s="68">
        <f t="shared" si="287"/>
        <v>2.78</v>
      </c>
      <c r="BF316" s="68">
        <f t="shared" si="288"/>
        <v>-5.1999999999999998E-2</v>
      </c>
      <c r="BG316" s="69">
        <f t="shared" si="289"/>
        <v>3.9390000000000001</v>
      </c>
      <c r="BI316" s="31" t="s">
        <v>124</v>
      </c>
      <c r="BJ316" s="33" t="s">
        <v>98</v>
      </c>
      <c r="BK316" s="68">
        <f t="shared" si="309"/>
        <v>3.2000000000000001E-2</v>
      </c>
      <c r="BL316" s="68">
        <f t="shared" si="310"/>
        <v>1.4999999999999999E-2</v>
      </c>
      <c r="BM316" s="68">
        <f t="shared" si="311"/>
        <v>1.6E-2</v>
      </c>
      <c r="BN316" s="68">
        <f t="shared" si="312"/>
        <v>8.9999999999999993E-3</v>
      </c>
      <c r="BO316" s="68">
        <f t="shared" si="313"/>
        <v>1.9E-2</v>
      </c>
      <c r="BP316" s="68">
        <f t="shared" si="314"/>
        <v>8.6999999999999994E-2</v>
      </c>
      <c r="BQ316" s="68">
        <f t="shared" si="315"/>
        <v>6.3E-2</v>
      </c>
      <c r="BR316" s="68">
        <f t="shared" si="316"/>
        <v>-3.1E-2</v>
      </c>
      <c r="BS316" s="69">
        <f t="shared" si="317"/>
        <v>0.126</v>
      </c>
      <c r="BU316" s="31" t="s">
        <v>124</v>
      </c>
      <c r="BV316" s="33" t="s">
        <v>98</v>
      </c>
      <c r="BW316" s="50">
        <f t="shared" si="318"/>
        <v>9570</v>
      </c>
      <c r="BX316" s="50">
        <f t="shared" si="290"/>
        <v>6156</v>
      </c>
      <c r="BY316" s="50">
        <f t="shared" si="291"/>
        <v>5280</v>
      </c>
      <c r="BZ316" s="50">
        <f t="shared" si="292"/>
        <v>876</v>
      </c>
      <c r="CA316" s="50">
        <f t="shared" si="293"/>
        <v>447</v>
      </c>
      <c r="CB316" s="50">
        <f t="shared" si="294"/>
        <v>2967</v>
      </c>
      <c r="CC316" s="50">
        <f t="shared" si="295"/>
        <v>1350</v>
      </c>
      <c r="CD316" s="50">
        <f t="shared" si="296"/>
        <v>38</v>
      </c>
      <c r="CE316" s="51">
        <f t="shared" si="297"/>
        <v>1579</v>
      </c>
    </row>
    <row r="317" spans="1:83" ht="16.5" customHeight="1">
      <c r="A317" s="30" t="s">
        <v>125</v>
      </c>
      <c r="B317" s="28" t="s">
        <v>99</v>
      </c>
      <c r="C317" s="44">
        <v>7560</v>
      </c>
      <c r="D317" s="44">
        <v>5945</v>
      </c>
      <c r="E317" s="44">
        <v>5052</v>
      </c>
      <c r="F317" s="44">
        <v>893</v>
      </c>
      <c r="G317" s="44">
        <v>376</v>
      </c>
      <c r="H317" s="44">
        <v>1239</v>
      </c>
      <c r="I317" s="44">
        <v>658</v>
      </c>
      <c r="J317" s="44">
        <v>21</v>
      </c>
      <c r="K317" s="45">
        <v>560</v>
      </c>
      <c r="M317" s="30" t="s">
        <v>125</v>
      </c>
      <c r="N317" s="28" t="s">
        <v>99</v>
      </c>
      <c r="O317" s="70">
        <f t="shared" si="265"/>
        <v>32.052</v>
      </c>
      <c r="P317" s="70">
        <f t="shared" si="266"/>
        <v>46.356000000000002</v>
      </c>
      <c r="Q317" s="70">
        <f t="shared" si="267"/>
        <v>44.548999999999999</v>
      </c>
      <c r="R317" s="70">
        <f t="shared" si="268"/>
        <v>57.496000000000002</v>
      </c>
      <c r="S317" s="70">
        <f t="shared" si="269"/>
        <v>36.726999999999997</v>
      </c>
      <c r="T317" s="70">
        <f t="shared" si="270"/>
        <v>-10.734999999999999</v>
      </c>
      <c r="U317" s="70">
        <f t="shared" si="271"/>
        <v>-15.532999999999999</v>
      </c>
      <c r="V317" s="70">
        <f t="shared" si="272"/>
        <v>-25</v>
      </c>
      <c r="W317" s="71">
        <f t="shared" si="273"/>
        <v>-3.6139999999999999</v>
      </c>
      <c r="Y317" s="30" t="s">
        <v>125</v>
      </c>
      <c r="Z317" s="28" t="s">
        <v>99</v>
      </c>
      <c r="AA317" s="70">
        <f t="shared" si="298"/>
        <v>100</v>
      </c>
      <c r="AB317" s="70">
        <f t="shared" si="274"/>
        <v>78.599999999999994</v>
      </c>
      <c r="AC317" s="70">
        <f t="shared" si="275"/>
        <v>66.8</v>
      </c>
      <c r="AD317" s="70">
        <f t="shared" si="276"/>
        <v>11.8</v>
      </c>
      <c r="AE317" s="70">
        <f t="shared" si="277"/>
        <v>5</v>
      </c>
      <c r="AF317" s="70">
        <f t="shared" si="278"/>
        <v>16.399999999999999</v>
      </c>
      <c r="AG317" s="70">
        <f t="shared" si="279"/>
        <v>8.6999999999999993</v>
      </c>
      <c r="AH317" s="70">
        <f t="shared" si="280"/>
        <v>0.3</v>
      </c>
      <c r="AI317" s="71">
        <f t="shared" si="281"/>
        <v>7.4</v>
      </c>
      <c r="AK317" s="30" t="s">
        <v>125</v>
      </c>
      <c r="AL317" s="28" t="s">
        <v>99</v>
      </c>
      <c r="AM317" s="70">
        <f t="shared" si="299"/>
        <v>0.2</v>
      </c>
      <c r="AN317" s="70">
        <f t="shared" si="300"/>
        <v>0.3</v>
      </c>
      <c r="AO317" s="70">
        <f t="shared" si="301"/>
        <v>0.3</v>
      </c>
      <c r="AP317" s="70">
        <f t="shared" si="302"/>
        <v>0.3</v>
      </c>
      <c r="AQ317" s="70">
        <f t="shared" si="303"/>
        <v>0.1</v>
      </c>
      <c r="AR317" s="70">
        <f t="shared" si="304"/>
        <v>0.2</v>
      </c>
      <c r="AS317" s="70">
        <f t="shared" si="305"/>
        <v>0.2</v>
      </c>
      <c r="AT317" s="70">
        <f t="shared" si="306"/>
        <v>0.1</v>
      </c>
      <c r="AU317" s="71">
        <f t="shared" si="307"/>
        <v>0.2</v>
      </c>
      <c r="AW317" s="30" t="s">
        <v>125</v>
      </c>
      <c r="AX317" s="28" t="s">
        <v>99</v>
      </c>
      <c r="AY317" s="70">
        <f t="shared" si="308"/>
        <v>32.052</v>
      </c>
      <c r="AZ317" s="70">
        <f t="shared" si="282"/>
        <v>32.890999999999998</v>
      </c>
      <c r="BA317" s="70">
        <f t="shared" si="283"/>
        <v>27.196999999999999</v>
      </c>
      <c r="BB317" s="70">
        <f t="shared" si="284"/>
        <v>5.694</v>
      </c>
      <c r="BC317" s="70">
        <f t="shared" si="285"/>
        <v>1.764</v>
      </c>
      <c r="BD317" s="70">
        <f t="shared" si="286"/>
        <v>-2.6030000000000002</v>
      </c>
      <c r="BE317" s="70">
        <f t="shared" si="287"/>
        <v>-2.1139999999999999</v>
      </c>
      <c r="BF317" s="70">
        <f t="shared" si="288"/>
        <v>-0.122</v>
      </c>
      <c r="BG317" s="71">
        <f t="shared" si="289"/>
        <v>-0.36699999999999999</v>
      </c>
      <c r="BI317" s="30" t="s">
        <v>125</v>
      </c>
      <c r="BJ317" s="28" t="s">
        <v>99</v>
      </c>
      <c r="BK317" s="70">
        <f t="shared" si="309"/>
        <v>5.8000000000000003E-2</v>
      </c>
      <c r="BL317" s="70">
        <f t="shared" si="310"/>
        <v>8.6999999999999994E-2</v>
      </c>
      <c r="BM317" s="70">
        <f t="shared" si="311"/>
        <v>8.4000000000000005E-2</v>
      </c>
      <c r="BN317" s="70">
        <f t="shared" si="312"/>
        <v>0.106</v>
      </c>
      <c r="BO317" s="70">
        <f t="shared" si="313"/>
        <v>4.1000000000000002E-2</v>
      </c>
      <c r="BP317" s="70">
        <f t="shared" si="314"/>
        <v>-0.02</v>
      </c>
      <c r="BQ317" s="70">
        <f t="shared" si="315"/>
        <v>-2.9000000000000001E-2</v>
      </c>
      <c r="BR317" s="70">
        <f t="shared" si="316"/>
        <v>-4.2999999999999997E-2</v>
      </c>
      <c r="BS317" s="71">
        <f t="shared" si="317"/>
        <v>-7.0000000000000001E-3</v>
      </c>
      <c r="BU317" s="30" t="s">
        <v>125</v>
      </c>
      <c r="BV317" s="28" t="s">
        <v>99</v>
      </c>
      <c r="BW317" s="52">
        <f t="shared" si="318"/>
        <v>5725</v>
      </c>
      <c r="BX317" s="52">
        <f t="shared" si="290"/>
        <v>4062</v>
      </c>
      <c r="BY317" s="52">
        <f t="shared" si="291"/>
        <v>3495</v>
      </c>
      <c r="BZ317" s="52">
        <f t="shared" si="292"/>
        <v>567</v>
      </c>
      <c r="CA317" s="52">
        <f t="shared" si="293"/>
        <v>275</v>
      </c>
      <c r="CB317" s="52">
        <f t="shared" si="294"/>
        <v>1388</v>
      </c>
      <c r="CC317" s="52">
        <f t="shared" si="295"/>
        <v>779</v>
      </c>
      <c r="CD317" s="52">
        <f t="shared" si="296"/>
        <v>28</v>
      </c>
      <c r="CE317" s="53">
        <f t="shared" si="297"/>
        <v>581</v>
      </c>
    </row>
    <row r="318" spans="1:83" ht="16.5" customHeight="1">
      <c r="A318" s="31" t="s">
        <v>126</v>
      </c>
      <c r="B318" s="33" t="s">
        <v>100</v>
      </c>
      <c r="C318" s="42">
        <v>282892</v>
      </c>
      <c r="D318" s="42">
        <v>186542</v>
      </c>
      <c r="E318" s="42">
        <v>160732</v>
      </c>
      <c r="F318" s="42">
        <v>25810</v>
      </c>
      <c r="G318" s="42">
        <v>25686</v>
      </c>
      <c r="H318" s="42">
        <v>70664</v>
      </c>
      <c r="I318" s="42">
        <v>34909</v>
      </c>
      <c r="J318" s="42">
        <v>1110</v>
      </c>
      <c r="K318" s="43">
        <v>34645</v>
      </c>
      <c r="M318" s="31" t="s">
        <v>126</v>
      </c>
      <c r="N318" s="33" t="s">
        <v>100</v>
      </c>
      <c r="O318" s="68">
        <f t="shared" si="265"/>
        <v>4.859</v>
      </c>
      <c r="P318" s="68">
        <f t="shared" si="266"/>
        <v>4.21</v>
      </c>
      <c r="Q318" s="68">
        <f t="shared" si="267"/>
        <v>4.649</v>
      </c>
      <c r="R318" s="68">
        <f t="shared" si="268"/>
        <v>1.5580000000000001</v>
      </c>
      <c r="S318" s="68">
        <f t="shared" si="269"/>
        <v>2.4980000000000002</v>
      </c>
      <c r="T318" s="68">
        <f t="shared" si="270"/>
        <v>7.524</v>
      </c>
      <c r="U318" s="68">
        <f t="shared" si="271"/>
        <v>3.1859999999999999</v>
      </c>
      <c r="V318" s="68">
        <f t="shared" si="272"/>
        <v>-26.635999999999999</v>
      </c>
      <c r="W318" s="69">
        <f t="shared" si="273"/>
        <v>14.058</v>
      </c>
      <c r="Y318" s="31" t="s">
        <v>126</v>
      </c>
      <c r="Z318" s="33" t="s">
        <v>100</v>
      </c>
      <c r="AA318" s="68">
        <f t="shared" si="298"/>
        <v>100</v>
      </c>
      <c r="AB318" s="68">
        <f t="shared" si="274"/>
        <v>65.900000000000006</v>
      </c>
      <c r="AC318" s="68">
        <f t="shared" si="275"/>
        <v>56.8</v>
      </c>
      <c r="AD318" s="68">
        <f t="shared" si="276"/>
        <v>9.1</v>
      </c>
      <c r="AE318" s="68">
        <f t="shared" si="277"/>
        <v>9.1</v>
      </c>
      <c r="AF318" s="68">
        <f t="shared" si="278"/>
        <v>25</v>
      </c>
      <c r="AG318" s="68">
        <f t="shared" si="279"/>
        <v>12.3</v>
      </c>
      <c r="AH318" s="68">
        <f t="shared" si="280"/>
        <v>0.4</v>
      </c>
      <c r="AI318" s="69">
        <f t="shared" si="281"/>
        <v>12.2</v>
      </c>
      <c r="AK318" s="31" t="s">
        <v>126</v>
      </c>
      <c r="AL318" s="33" t="s">
        <v>100</v>
      </c>
      <c r="AM318" s="68">
        <f t="shared" si="299"/>
        <v>8.6</v>
      </c>
      <c r="AN318" s="68">
        <f t="shared" si="300"/>
        <v>8.1999999999999993</v>
      </c>
      <c r="AO318" s="68">
        <f t="shared" si="301"/>
        <v>8.1999999999999993</v>
      </c>
      <c r="AP318" s="68">
        <f t="shared" si="302"/>
        <v>8.1999999999999993</v>
      </c>
      <c r="AQ318" s="68">
        <f t="shared" si="303"/>
        <v>10.199999999999999</v>
      </c>
      <c r="AR318" s="68">
        <f t="shared" si="304"/>
        <v>9.4</v>
      </c>
      <c r="AS318" s="68">
        <f t="shared" si="305"/>
        <v>8.1999999999999993</v>
      </c>
      <c r="AT318" s="68">
        <f t="shared" si="306"/>
        <v>5.4</v>
      </c>
      <c r="AU318" s="69">
        <f t="shared" si="307"/>
        <v>11.1</v>
      </c>
      <c r="AW318" s="31" t="s">
        <v>126</v>
      </c>
      <c r="AX318" s="33" t="s">
        <v>100</v>
      </c>
      <c r="AY318" s="68">
        <f t="shared" si="308"/>
        <v>4.859</v>
      </c>
      <c r="AZ318" s="68">
        <f t="shared" si="282"/>
        <v>2.794</v>
      </c>
      <c r="BA318" s="68">
        <f t="shared" si="283"/>
        <v>2.6469999999999998</v>
      </c>
      <c r="BB318" s="68">
        <f t="shared" si="284"/>
        <v>0.14699999999999999</v>
      </c>
      <c r="BC318" s="68">
        <f t="shared" si="285"/>
        <v>0.23200000000000001</v>
      </c>
      <c r="BD318" s="68">
        <f t="shared" si="286"/>
        <v>1.833</v>
      </c>
      <c r="BE318" s="68">
        <f t="shared" si="287"/>
        <v>0.4</v>
      </c>
      <c r="BF318" s="68">
        <f t="shared" si="288"/>
        <v>-0.14899999999999999</v>
      </c>
      <c r="BG318" s="69">
        <f t="shared" si="289"/>
        <v>1.583</v>
      </c>
      <c r="BI318" s="31" t="s">
        <v>126</v>
      </c>
      <c r="BJ318" s="33" t="s">
        <v>100</v>
      </c>
      <c r="BK318" s="68">
        <f t="shared" si="309"/>
        <v>0.41599999999999998</v>
      </c>
      <c r="BL318" s="68">
        <f t="shared" si="310"/>
        <v>0.34699999999999998</v>
      </c>
      <c r="BM318" s="68">
        <f t="shared" si="311"/>
        <v>0.38300000000000001</v>
      </c>
      <c r="BN318" s="68">
        <f t="shared" si="312"/>
        <v>0.128</v>
      </c>
      <c r="BO318" s="68">
        <f t="shared" si="313"/>
        <v>0.25700000000000001</v>
      </c>
      <c r="BP318" s="68">
        <f t="shared" si="314"/>
        <v>0.67300000000000004</v>
      </c>
      <c r="BQ318" s="68">
        <f t="shared" si="315"/>
        <v>0.25700000000000001</v>
      </c>
      <c r="BR318" s="68">
        <f t="shared" si="316"/>
        <v>-2.48</v>
      </c>
      <c r="BS318" s="69">
        <f t="shared" si="317"/>
        <v>1.4279999999999999</v>
      </c>
      <c r="BU318" s="31" t="s">
        <v>126</v>
      </c>
      <c r="BV318" s="33" t="s">
        <v>100</v>
      </c>
      <c r="BW318" s="50">
        <f t="shared" si="318"/>
        <v>269784</v>
      </c>
      <c r="BX318" s="50">
        <f t="shared" si="290"/>
        <v>179005</v>
      </c>
      <c r="BY318" s="50">
        <f t="shared" si="291"/>
        <v>153591</v>
      </c>
      <c r="BZ318" s="50">
        <f t="shared" si="292"/>
        <v>25414</v>
      </c>
      <c r="CA318" s="50">
        <f t="shared" si="293"/>
        <v>25060</v>
      </c>
      <c r="CB318" s="50">
        <f t="shared" si="294"/>
        <v>65719</v>
      </c>
      <c r="CC318" s="50">
        <f t="shared" si="295"/>
        <v>33831</v>
      </c>
      <c r="CD318" s="50">
        <f t="shared" si="296"/>
        <v>1513</v>
      </c>
      <c r="CE318" s="51">
        <f t="shared" si="297"/>
        <v>30375</v>
      </c>
    </row>
    <row r="319" spans="1:83" ht="16.5" customHeight="1">
      <c r="A319" s="29" t="s">
        <v>36</v>
      </c>
      <c r="B319" s="34" t="s">
        <v>101</v>
      </c>
      <c r="C319" s="40">
        <v>1346039</v>
      </c>
      <c r="D319" s="40">
        <v>936478</v>
      </c>
      <c r="E319" s="40">
        <v>807613</v>
      </c>
      <c r="F319" s="40">
        <v>128865</v>
      </c>
      <c r="G319" s="40">
        <v>132653</v>
      </c>
      <c r="H319" s="40">
        <v>276908</v>
      </c>
      <c r="I319" s="40">
        <v>146910</v>
      </c>
      <c r="J319" s="40">
        <v>8008</v>
      </c>
      <c r="K319" s="41">
        <v>121990</v>
      </c>
      <c r="M319" s="29" t="s">
        <v>36</v>
      </c>
      <c r="N319" s="34" t="s">
        <v>101</v>
      </c>
      <c r="O319" s="66">
        <f t="shared" si="265"/>
        <v>3.8439999999999999</v>
      </c>
      <c r="P319" s="66">
        <f t="shared" si="266"/>
        <v>5.1849999999999996</v>
      </c>
      <c r="Q319" s="66">
        <f t="shared" si="267"/>
        <v>5.58</v>
      </c>
      <c r="R319" s="66">
        <f t="shared" si="268"/>
        <v>2.7749999999999999</v>
      </c>
      <c r="S319" s="66">
        <f t="shared" si="269"/>
        <v>2.2149999999999999</v>
      </c>
      <c r="T319" s="66">
        <f t="shared" si="270"/>
        <v>0.28599999999999998</v>
      </c>
      <c r="U319" s="66">
        <f t="shared" si="271"/>
        <v>1.6220000000000001</v>
      </c>
      <c r="V319" s="66">
        <f t="shared" si="272"/>
        <v>-13.558</v>
      </c>
      <c r="W319" s="67">
        <f t="shared" si="273"/>
        <v>-0.24399999999999999</v>
      </c>
      <c r="Y319" s="29" t="s">
        <v>36</v>
      </c>
      <c r="Z319" s="34" t="s">
        <v>101</v>
      </c>
      <c r="AA319" s="66">
        <f t="shared" si="298"/>
        <v>100</v>
      </c>
      <c r="AB319" s="66">
        <f t="shared" si="274"/>
        <v>69.599999999999994</v>
      </c>
      <c r="AC319" s="66">
        <f t="shared" si="275"/>
        <v>60</v>
      </c>
      <c r="AD319" s="66">
        <f t="shared" si="276"/>
        <v>9.6</v>
      </c>
      <c r="AE319" s="66">
        <f t="shared" si="277"/>
        <v>9.9</v>
      </c>
      <c r="AF319" s="66">
        <f t="shared" si="278"/>
        <v>20.6</v>
      </c>
      <c r="AG319" s="66">
        <f t="shared" si="279"/>
        <v>10.9</v>
      </c>
      <c r="AH319" s="66">
        <f t="shared" si="280"/>
        <v>0.6</v>
      </c>
      <c r="AI319" s="67">
        <f t="shared" si="281"/>
        <v>9.1</v>
      </c>
      <c r="AK319" s="29" t="s">
        <v>36</v>
      </c>
      <c r="AL319" s="34" t="s">
        <v>101</v>
      </c>
      <c r="AM319" s="66">
        <f t="shared" si="299"/>
        <v>40.9</v>
      </c>
      <c r="AN319" s="66">
        <f t="shared" si="300"/>
        <v>41</v>
      </c>
      <c r="AO319" s="66">
        <f t="shared" si="301"/>
        <v>41</v>
      </c>
      <c r="AP319" s="66">
        <f t="shared" si="302"/>
        <v>40.700000000000003</v>
      </c>
      <c r="AQ319" s="66">
        <f t="shared" si="303"/>
        <v>52.8</v>
      </c>
      <c r="AR319" s="66">
        <f t="shared" si="304"/>
        <v>36.6</v>
      </c>
      <c r="AS319" s="66">
        <f t="shared" si="305"/>
        <v>34.700000000000003</v>
      </c>
      <c r="AT319" s="66">
        <f t="shared" si="306"/>
        <v>39</v>
      </c>
      <c r="AU319" s="67">
        <f t="shared" si="307"/>
        <v>39.200000000000003</v>
      </c>
      <c r="AW319" s="29" t="s">
        <v>36</v>
      </c>
      <c r="AX319" s="34" t="s">
        <v>101</v>
      </c>
      <c r="AY319" s="66">
        <f t="shared" si="308"/>
        <v>3.8439999999999999</v>
      </c>
      <c r="AZ319" s="66">
        <f t="shared" si="282"/>
        <v>3.5609999999999999</v>
      </c>
      <c r="BA319" s="66">
        <f t="shared" si="283"/>
        <v>3.2930000000000001</v>
      </c>
      <c r="BB319" s="66">
        <f t="shared" si="284"/>
        <v>0.26800000000000002</v>
      </c>
      <c r="BC319" s="66">
        <f t="shared" si="285"/>
        <v>0.222</v>
      </c>
      <c r="BD319" s="66">
        <f t="shared" si="286"/>
        <v>6.0999999999999999E-2</v>
      </c>
      <c r="BE319" s="66">
        <f t="shared" si="287"/>
        <v>0.18099999999999999</v>
      </c>
      <c r="BF319" s="66">
        <f t="shared" si="288"/>
        <v>-9.7000000000000003E-2</v>
      </c>
      <c r="BG319" s="67">
        <f t="shared" si="289"/>
        <v>-2.3E-2</v>
      </c>
      <c r="BI319" s="29" t="s">
        <v>36</v>
      </c>
      <c r="BJ319" s="34" t="s">
        <v>101</v>
      </c>
      <c r="BK319" s="66">
        <f t="shared" si="309"/>
        <v>1.581</v>
      </c>
      <c r="BL319" s="66">
        <f t="shared" si="310"/>
        <v>2.1240000000000001</v>
      </c>
      <c r="BM319" s="66">
        <f t="shared" si="311"/>
        <v>2.2890000000000001</v>
      </c>
      <c r="BN319" s="66">
        <f t="shared" si="312"/>
        <v>1.1279999999999999</v>
      </c>
      <c r="BO319" s="66">
        <f t="shared" si="313"/>
        <v>1.179</v>
      </c>
      <c r="BP319" s="66">
        <f t="shared" si="314"/>
        <v>0.108</v>
      </c>
      <c r="BQ319" s="66">
        <f t="shared" si="315"/>
        <v>0.55900000000000005</v>
      </c>
      <c r="BR319" s="66">
        <f t="shared" si="316"/>
        <v>-7.7279999999999998</v>
      </c>
      <c r="BS319" s="67">
        <f t="shared" si="317"/>
        <v>-0.1</v>
      </c>
      <c r="BU319" s="29" t="s">
        <v>36</v>
      </c>
      <c r="BV319" s="34" t="s">
        <v>101</v>
      </c>
      <c r="BW319" s="48">
        <f t="shared" si="318"/>
        <v>1296213</v>
      </c>
      <c r="BX319" s="48">
        <f t="shared" si="290"/>
        <v>890318</v>
      </c>
      <c r="BY319" s="48">
        <f t="shared" si="291"/>
        <v>764933</v>
      </c>
      <c r="BZ319" s="48">
        <f t="shared" si="292"/>
        <v>125385</v>
      </c>
      <c r="CA319" s="48">
        <f t="shared" si="293"/>
        <v>129778</v>
      </c>
      <c r="CB319" s="48">
        <f t="shared" si="294"/>
        <v>276117</v>
      </c>
      <c r="CC319" s="48">
        <f t="shared" si="295"/>
        <v>144565</v>
      </c>
      <c r="CD319" s="48">
        <f t="shared" si="296"/>
        <v>9264</v>
      </c>
      <c r="CE319" s="49">
        <f t="shared" si="297"/>
        <v>122288</v>
      </c>
    </row>
    <row r="320" spans="1:83" ht="16.5" customHeight="1">
      <c r="A320" s="29" t="s">
        <v>37</v>
      </c>
      <c r="B320" s="34" t="s">
        <v>102</v>
      </c>
      <c r="C320" s="40">
        <v>570659</v>
      </c>
      <c r="D320" s="40">
        <v>427499</v>
      </c>
      <c r="E320" s="40">
        <v>368468</v>
      </c>
      <c r="F320" s="40">
        <v>59031</v>
      </c>
      <c r="G320" s="40">
        <v>28347</v>
      </c>
      <c r="H320" s="40">
        <v>114813</v>
      </c>
      <c r="I320" s="40">
        <v>54526</v>
      </c>
      <c r="J320" s="40">
        <v>1669</v>
      </c>
      <c r="K320" s="41">
        <v>58618</v>
      </c>
      <c r="M320" s="29" t="s">
        <v>37</v>
      </c>
      <c r="N320" s="34" t="s">
        <v>102</v>
      </c>
      <c r="O320" s="66">
        <f t="shared" si="265"/>
        <v>5.4829999999999997</v>
      </c>
      <c r="P320" s="66">
        <f t="shared" si="266"/>
        <v>5.4729999999999999</v>
      </c>
      <c r="Q320" s="66">
        <f t="shared" si="267"/>
        <v>5.9349999999999996</v>
      </c>
      <c r="R320" s="66">
        <f t="shared" si="268"/>
        <v>2.677</v>
      </c>
      <c r="S320" s="66">
        <f t="shared" si="269"/>
        <v>4.71</v>
      </c>
      <c r="T320" s="66">
        <f t="shared" si="270"/>
        <v>5.7140000000000004</v>
      </c>
      <c r="U320" s="66">
        <f t="shared" si="271"/>
        <v>3.109</v>
      </c>
      <c r="V320" s="66">
        <f t="shared" si="272"/>
        <v>-7.6369999999999996</v>
      </c>
      <c r="W320" s="67">
        <f t="shared" si="273"/>
        <v>8.7170000000000005</v>
      </c>
      <c r="Y320" s="29" t="s">
        <v>37</v>
      </c>
      <c r="Z320" s="34" t="s">
        <v>102</v>
      </c>
      <c r="AA320" s="66">
        <f t="shared" si="298"/>
        <v>100</v>
      </c>
      <c r="AB320" s="66">
        <f t="shared" si="274"/>
        <v>74.900000000000006</v>
      </c>
      <c r="AC320" s="66">
        <f t="shared" si="275"/>
        <v>64.599999999999994</v>
      </c>
      <c r="AD320" s="66">
        <f t="shared" si="276"/>
        <v>10.3</v>
      </c>
      <c r="AE320" s="66">
        <f t="shared" si="277"/>
        <v>5</v>
      </c>
      <c r="AF320" s="66">
        <f t="shared" si="278"/>
        <v>20.100000000000001</v>
      </c>
      <c r="AG320" s="66">
        <f t="shared" si="279"/>
        <v>9.6</v>
      </c>
      <c r="AH320" s="66">
        <f t="shared" si="280"/>
        <v>0.3</v>
      </c>
      <c r="AI320" s="67">
        <f t="shared" si="281"/>
        <v>10.3</v>
      </c>
      <c r="AK320" s="29" t="s">
        <v>37</v>
      </c>
      <c r="AL320" s="34" t="s">
        <v>102</v>
      </c>
      <c r="AM320" s="66">
        <f t="shared" si="299"/>
        <v>17.3</v>
      </c>
      <c r="AN320" s="66">
        <f t="shared" si="300"/>
        <v>18.7</v>
      </c>
      <c r="AO320" s="66">
        <f t="shared" si="301"/>
        <v>18.7</v>
      </c>
      <c r="AP320" s="66">
        <f t="shared" si="302"/>
        <v>18.7</v>
      </c>
      <c r="AQ320" s="66">
        <f t="shared" si="303"/>
        <v>11.3</v>
      </c>
      <c r="AR320" s="66">
        <f t="shared" si="304"/>
        <v>15.2</v>
      </c>
      <c r="AS320" s="66">
        <f t="shared" si="305"/>
        <v>12.9</v>
      </c>
      <c r="AT320" s="66">
        <f t="shared" si="306"/>
        <v>8.1</v>
      </c>
      <c r="AU320" s="67">
        <f t="shared" si="307"/>
        <v>18.8</v>
      </c>
      <c r="AW320" s="29" t="s">
        <v>37</v>
      </c>
      <c r="AX320" s="34" t="s">
        <v>102</v>
      </c>
      <c r="AY320" s="66">
        <f t="shared" si="308"/>
        <v>5.4829999999999997</v>
      </c>
      <c r="AZ320" s="66">
        <f t="shared" si="282"/>
        <v>4.0999999999999996</v>
      </c>
      <c r="BA320" s="66">
        <f t="shared" si="283"/>
        <v>3.8159999999999998</v>
      </c>
      <c r="BB320" s="66">
        <f t="shared" si="284"/>
        <v>0.28399999999999997</v>
      </c>
      <c r="BC320" s="66">
        <f t="shared" si="285"/>
        <v>0.23599999999999999</v>
      </c>
      <c r="BD320" s="66">
        <f t="shared" si="286"/>
        <v>1.147</v>
      </c>
      <c r="BE320" s="66">
        <f t="shared" si="287"/>
        <v>0.30399999999999999</v>
      </c>
      <c r="BF320" s="66">
        <f t="shared" si="288"/>
        <v>-2.5999999999999999E-2</v>
      </c>
      <c r="BG320" s="67">
        <f t="shared" si="289"/>
        <v>0.86899999999999999</v>
      </c>
      <c r="BI320" s="29" t="s">
        <v>37</v>
      </c>
      <c r="BJ320" s="34" t="s">
        <v>102</v>
      </c>
      <c r="BK320" s="66">
        <f t="shared" si="309"/>
        <v>0.94099999999999995</v>
      </c>
      <c r="BL320" s="66">
        <f t="shared" si="310"/>
        <v>1.0209999999999999</v>
      </c>
      <c r="BM320" s="66">
        <f t="shared" si="311"/>
        <v>1.107</v>
      </c>
      <c r="BN320" s="66">
        <f t="shared" si="312"/>
        <v>0.499</v>
      </c>
      <c r="BO320" s="66">
        <f t="shared" si="313"/>
        <v>0.52300000000000002</v>
      </c>
      <c r="BP320" s="66">
        <f t="shared" si="314"/>
        <v>0.84499999999999997</v>
      </c>
      <c r="BQ320" s="66">
        <f t="shared" si="315"/>
        <v>0.39200000000000002</v>
      </c>
      <c r="BR320" s="66">
        <f t="shared" si="316"/>
        <v>-0.84899999999999998</v>
      </c>
      <c r="BS320" s="67">
        <f t="shared" si="317"/>
        <v>1.5720000000000001</v>
      </c>
      <c r="BU320" s="29" t="s">
        <v>37</v>
      </c>
      <c r="BV320" s="34" t="s">
        <v>102</v>
      </c>
      <c r="BW320" s="48">
        <f t="shared" si="318"/>
        <v>540996</v>
      </c>
      <c r="BX320" s="48">
        <f t="shared" si="290"/>
        <v>405317</v>
      </c>
      <c r="BY320" s="48">
        <f t="shared" si="291"/>
        <v>347825</v>
      </c>
      <c r="BZ320" s="48">
        <f t="shared" si="292"/>
        <v>57492</v>
      </c>
      <c r="CA320" s="48">
        <f t="shared" si="293"/>
        <v>27072</v>
      </c>
      <c r="CB320" s="48">
        <f t="shared" si="294"/>
        <v>108607</v>
      </c>
      <c r="CC320" s="48">
        <f t="shared" si="295"/>
        <v>52882</v>
      </c>
      <c r="CD320" s="48">
        <f t="shared" si="296"/>
        <v>1807</v>
      </c>
      <c r="CE320" s="49">
        <f t="shared" si="297"/>
        <v>53918</v>
      </c>
    </row>
    <row r="321" spans="1:83" ht="16.5" customHeight="1">
      <c r="A321" s="29" t="s">
        <v>127</v>
      </c>
      <c r="B321" s="34" t="s">
        <v>103</v>
      </c>
      <c r="C321" s="40">
        <v>849620</v>
      </c>
      <c r="D321" s="40">
        <v>567307</v>
      </c>
      <c r="E321" s="40">
        <v>488019</v>
      </c>
      <c r="F321" s="40">
        <v>79288</v>
      </c>
      <c r="G321" s="40">
        <v>53462</v>
      </c>
      <c r="H321" s="40">
        <v>228851</v>
      </c>
      <c r="I321" s="40">
        <v>158016</v>
      </c>
      <c r="J321" s="40">
        <v>8511</v>
      </c>
      <c r="K321" s="41">
        <v>62324</v>
      </c>
      <c r="M321" s="29" t="s">
        <v>127</v>
      </c>
      <c r="N321" s="34" t="s">
        <v>103</v>
      </c>
      <c r="O321" s="66">
        <f t="shared" si="265"/>
        <v>4.3470000000000004</v>
      </c>
      <c r="P321" s="66">
        <f t="shared" si="266"/>
        <v>5.64</v>
      </c>
      <c r="Q321" s="66">
        <f t="shared" si="267"/>
        <v>6.109</v>
      </c>
      <c r="R321" s="66">
        <f t="shared" si="268"/>
        <v>2.839</v>
      </c>
      <c r="S321" s="66">
        <f t="shared" si="269"/>
        <v>3.9510000000000001</v>
      </c>
      <c r="T321" s="66">
        <f t="shared" si="270"/>
        <v>1.363</v>
      </c>
      <c r="U321" s="66">
        <f t="shared" si="271"/>
        <v>-1.262</v>
      </c>
      <c r="V321" s="66">
        <f t="shared" si="272"/>
        <v>310.56400000000002</v>
      </c>
      <c r="W321" s="67">
        <f t="shared" si="273"/>
        <v>-2.105</v>
      </c>
      <c r="Y321" s="29" t="s">
        <v>127</v>
      </c>
      <c r="Z321" s="34" t="s">
        <v>103</v>
      </c>
      <c r="AA321" s="66">
        <f t="shared" si="298"/>
        <v>100</v>
      </c>
      <c r="AB321" s="66">
        <f t="shared" si="274"/>
        <v>66.8</v>
      </c>
      <c r="AC321" s="66">
        <f t="shared" si="275"/>
        <v>57.4</v>
      </c>
      <c r="AD321" s="66">
        <f t="shared" si="276"/>
        <v>9.3000000000000007</v>
      </c>
      <c r="AE321" s="66">
        <f t="shared" si="277"/>
        <v>6.3</v>
      </c>
      <c r="AF321" s="66">
        <f t="shared" si="278"/>
        <v>26.9</v>
      </c>
      <c r="AG321" s="66">
        <f t="shared" si="279"/>
        <v>18.600000000000001</v>
      </c>
      <c r="AH321" s="66">
        <f t="shared" si="280"/>
        <v>1</v>
      </c>
      <c r="AI321" s="67">
        <f t="shared" si="281"/>
        <v>7.3</v>
      </c>
      <c r="AK321" s="29" t="s">
        <v>127</v>
      </c>
      <c r="AL321" s="34" t="s">
        <v>103</v>
      </c>
      <c r="AM321" s="66">
        <f t="shared" si="299"/>
        <v>25.8</v>
      </c>
      <c r="AN321" s="66">
        <f t="shared" si="300"/>
        <v>24.8</v>
      </c>
      <c r="AO321" s="66">
        <f t="shared" si="301"/>
        <v>24.8</v>
      </c>
      <c r="AP321" s="66">
        <f t="shared" si="302"/>
        <v>25.1</v>
      </c>
      <c r="AQ321" s="66">
        <f t="shared" si="303"/>
        <v>21.3</v>
      </c>
      <c r="AR321" s="66">
        <f t="shared" si="304"/>
        <v>30.3</v>
      </c>
      <c r="AS321" s="66">
        <f t="shared" si="305"/>
        <v>37.299999999999997</v>
      </c>
      <c r="AT321" s="66">
        <f t="shared" si="306"/>
        <v>41.4</v>
      </c>
      <c r="AU321" s="67">
        <f t="shared" si="307"/>
        <v>20</v>
      </c>
      <c r="AW321" s="29" t="s">
        <v>127</v>
      </c>
      <c r="AX321" s="34" t="s">
        <v>103</v>
      </c>
      <c r="AY321" s="66">
        <f t="shared" si="308"/>
        <v>4.3470000000000004</v>
      </c>
      <c r="AZ321" s="66">
        <f t="shared" si="282"/>
        <v>3.72</v>
      </c>
      <c r="BA321" s="66">
        <f t="shared" si="283"/>
        <v>3.4510000000000001</v>
      </c>
      <c r="BB321" s="66">
        <f t="shared" si="284"/>
        <v>0.26900000000000002</v>
      </c>
      <c r="BC321" s="66">
        <f t="shared" si="285"/>
        <v>0.25</v>
      </c>
      <c r="BD321" s="66">
        <f t="shared" si="286"/>
        <v>0.378</v>
      </c>
      <c r="BE321" s="66">
        <f t="shared" si="287"/>
        <v>-0.248</v>
      </c>
      <c r="BF321" s="66">
        <f t="shared" si="288"/>
        <v>0.79100000000000004</v>
      </c>
      <c r="BG321" s="67">
        <f t="shared" si="289"/>
        <v>-0.16500000000000001</v>
      </c>
      <c r="BI321" s="29" t="s">
        <v>127</v>
      </c>
      <c r="BJ321" s="34" t="s">
        <v>103</v>
      </c>
      <c r="BK321" s="66">
        <f t="shared" si="309"/>
        <v>1.123</v>
      </c>
      <c r="BL321" s="66">
        <f t="shared" si="310"/>
        <v>1.3939999999999999</v>
      </c>
      <c r="BM321" s="66">
        <f t="shared" si="311"/>
        <v>1.5069999999999999</v>
      </c>
      <c r="BN321" s="66">
        <f t="shared" si="312"/>
        <v>0.70899999999999996</v>
      </c>
      <c r="BO321" s="66">
        <f t="shared" si="313"/>
        <v>0.83299999999999996</v>
      </c>
      <c r="BP321" s="66">
        <f t="shared" si="314"/>
        <v>0.41899999999999998</v>
      </c>
      <c r="BQ321" s="66">
        <f t="shared" si="315"/>
        <v>-0.48199999999999998</v>
      </c>
      <c r="BR321" s="66">
        <f t="shared" si="316"/>
        <v>39.613999999999997</v>
      </c>
      <c r="BS321" s="67">
        <f t="shared" si="317"/>
        <v>-0.44800000000000001</v>
      </c>
      <c r="BU321" s="29" t="s">
        <v>127</v>
      </c>
      <c r="BV321" s="34" t="s">
        <v>103</v>
      </c>
      <c r="BW321" s="48">
        <f t="shared" si="318"/>
        <v>814224</v>
      </c>
      <c r="BX321" s="48">
        <f t="shared" si="290"/>
        <v>537021</v>
      </c>
      <c r="BY321" s="48">
        <f t="shared" si="291"/>
        <v>459922</v>
      </c>
      <c r="BZ321" s="48">
        <f t="shared" si="292"/>
        <v>77099</v>
      </c>
      <c r="CA321" s="48">
        <f t="shared" si="293"/>
        <v>51430</v>
      </c>
      <c r="CB321" s="48">
        <f t="shared" si="294"/>
        <v>225773</v>
      </c>
      <c r="CC321" s="48">
        <f t="shared" si="295"/>
        <v>160036</v>
      </c>
      <c r="CD321" s="48">
        <f t="shared" si="296"/>
        <v>2073</v>
      </c>
      <c r="CE321" s="49">
        <f t="shared" si="297"/>
        <v>63664</v>
      </c>
    </row>
    <row r="322" spans="1:83" ht="16.5" customHeight="1">
      <c r="A322" s="29" t="s">
        <v>128</v>
      </c>
      <c r="B322" s="34" t="s">
        <v>104</v>
      </c>
      <c r="C322" s="40">
        <v>115200</v>
      </c>
      <c r="D322" s="40">
        <v>79032</v>
      </c>
      <c r="E322" s="40">
        <v>67974</v>
      </c>
      <c r="F322" s="40">
        <v>11058</v>
      </c>
      <c r="G322" s="40">
        <v>5352</v>
      </c>
      <c r="H322" s="40">
        <v>30816</v>
      </c>
      <c r="I322" s="40">
        <v>13672</v>
      </c>
      <c r="J322" s="40">
        <v>673</v>
      </c>
      <c r="K322" s="41">
        <v>16471</v>
      </c>
      <c r="M322" s="29" t="s">
        <v>128</v>
      </c>
      <c r="N322" s="34" t="s">
        <v>104</v>
      </c>
      <c r="O322" s="66">
        <f t="shared" si="265"/>
        <v>6.0330000000000004</v>
      </c>
      <c r="P322" s="66">
        <f t="shared" si="266"/>
        <v>2.8210000000000002</v>
      </c>
      <c r="Q322" s="66">
        <f t="shared" si="267"/>
        <v>3.3210000000000002</v>
      </c>
      <c r="R322" s="66">
        <f t="shared" si="268"/>
        <v>-0.153</v>
      </c>
      <c r="S322" s="66">
        <f t="shared" si="269"/>
        <v>5.5830000000000002</v>
      </c>
      <c r="T322" s="66">
        <f t="shared" si="270"/>
        <v>15.364000000000001</v>
      </c>
      <c r="U322" s="66">
        <f t="shared" si="271"/>
        <v>8.3620000000000001</v>
      </c>
      <c r="V322" s="66">
        <f t="shared" si="272"/>
        <v>-15.346</v>
      </c>
      <c r="W322" s="67">
        <f t="shared" si="273"/>
        <v>23.841999999999999</v>
      </c>
      <c r="Y322" s="29" t="s">
        <v>128</v>
      </c>
      <c r="Z322" s="34" t="s">
        <v>104</v>
      </c>
      <c r="AA322" s="66">
        <f t="shared" si="298"/>
        <v>100</v>
      </c>
      <c r="AB322" s="66">
        <f t="shared" si="274"/>
        <v>68.599999999999994</v>
      </c>
      <c r="AC322" s="66">
        <f t="shared" si="275"/>
        <v>59</v>
      </c>
      <c r="AD322" s="66">
        <f t="shared" si="276"/>
        <v>9.6</v>
      </c>
      <c r="AE322" s="66">
        <f t="shared" si="277"/>
        <v>4.5999999999999996</v>
      </c>
      <c r="AF322" s="66">
        <f t="shared" si="278"/>
        <v>26.8</v>
      </c>
      <c r="AG322" s="66">
        <f t="shared" si="279"/>
        <v>11.9</v>
      </c>
      <c r="AH322" s="66">
        <f t="shared" si="280"/>
        <v>0.6</v>
      </c>
      <c r="AI322" s="67">
        <f t="shared" si="281"/>
        <v>14.3</v>
      </c>
      <c r="AK322" s="29" t="s">
        <v>128</v>
      </c>
      <c r="AL322" s="34" t="s">
        <v>104</v>
      </c>
      <c r="AM322" s="66">
        <f t="shared" si="299"/>
        <v>3.5</v>
      </c>
      <c r="AN322" s="66">
        <f t="shared" si="300"/>
        <v>3.5</v>
      </c>
      <c r="AO322" s="66">
        <f t="shared" si="301"/>
        <v>3.5</v>
      </c>
      <c r="AP322" s="66">
        <f t="shared" si="302"/>
        <v>3.5</v>
      </c>
      <c r="AQ322" s="66">
        <f t="shared" si="303"/>
        <v>2.1</v>
      </c>
      <c r="AR322" s="66">
        <f t="shared" si="304"/>
        <v>4.0999999999999996</v>
      </c>
      <c r="AS322" s="66">
        <f t="shared" si="305"/>
        <v>3.2</v>
      </c>
      <c r="AT322" s="66">
        <f t="shared" si="306"/>
        <v>3.3</v>
      </c>
      <c r="AU322" s="67">
        <f t="shared" si="307"/>
        <v>5.3</v>
      </c>
      <c r="AW322" s="29" t="s">
        <v>128</v>
      </c>
      <c r="AX322" s="34" t="s">
        <v>104</v>
      </c>
      <c r="AY322" s="66">
        <f t="shared" si="308"/>
        <v>6.0330000000000004</v>
      </c>
      <c r="AZ322" s="66">
        <f t="shared" si="282"/>
        <v>1.9950000000000001</v>
      </c>
      <c r="BA322" s="66">
        <f t="shared" si="283"/>
        <v>2.0110000000000001</v>
      </c>
      <c r="BB322" s="66">
        <f t="shared" si="284"/>
        <v>-1.6E-2</v>
      </c>
      <c r="BC322" s="66">
        <f t="shared" si="285"/>
        <v>0.26</v>
      </c>
      <c r="BD322" s="66">
        <f t="shared" si="286"/>
        <v>3.7770000000000001</v>
      </c>
      <c r="BE322" s="66">
        <f t="shared" si="287"/>
        <v>0.97099999999999997</v>
      </c>
      <c r="BF322" s="66">
        <f t="shared" si="288"/>
        <v>-0.112</v>
      </c>
      <c r="BG322" s="67">
        <f t="shared" si="289"/>
        <v>2.919</v>
      </c>
      <c r="BI322" s="29" t="s">
        <v>128</v>
      </c>
      <c r="BJ322" s="34" t="s">
        <v>104</v>
      </c>
      <c r="BK322" s="66">
        <f t="shared" si="309"/>
        <v>0.20799999999999999</v>
      </c>
      <c r="BL322" s="66">
        <f t="shared" si="310"/>
        <v>0.1</v>
      </c>
      <c r="BM322" s="66">
        <f t="shared" si="311"/>
        <v>0.11700000000000001</v>
      </c>
      <c r="BN322" s="66">
        <f t="shared" si="312"/>
        <v>-6.0000000000000001E-3</v>
      </c>
      <c r="BO322" s="66">
        <f t="shared" si="313"/>
        <v>0.11600000000000001</v>
      </c>
      <c r="BP322" s="66">
        <f t="shared" si="314"/>
        <v>0.55900000000000005</v>
      </c>
      <c r="BQ322" s="66">
        <f t="shared" si="315"/>
        <v>0.252</v>
      </c>
      <c r="BR322" s="66">
        <f t="shared" si="316"/>
        <v>-0.751</v>
      </c>
      <c r="BS322" s="67">
        <f t="shared" si="317"/>
        <v>1.0609999999999999</v>
      </c>
      <c r="BU322" s="29" t="s">
        <v>128</v>
      </c>
      <c r="BV322" s="34" t="s">
        <v>104</v>
      </c>
      <c r="BW322" s="48">
        <f t="shared" si="318"/>
        <v>108645</v>
      </c>
      <c r="BX322" s="48">
        <f t="shared" si="290"/>
        <v>76864</v>
      </c>
      <c r="BY322" s="48">
        <f t="shared" si="291"/>
        <v>65789</v>
      </c>
      <c r="BZ322" s="48">
        <f t="shared" si="292"/>
        <v>11075</v>
      </c>
      <c r="CA322" s="48">
        <f t="shared" si="293"/>
        <v>5069</v>
      </c>
      <c r="CB322" s="48">
        <f t="shared" si="294"/>
        <v>26712</v>
      </c>
      <c r="CC322" s="48">
        <f t="shared" si="295"/>
        <v>12617</v>
      </c>
      <c r="CD322" s="48">
        <f t="shared" si="296"/>
        <v>795</v>
      </c>
      <c r="CE322" s="49">
        <f t="shared" si="297"/>
        <v>13300</v>
      </c>
    </row>
    <row r="323" spans="1:83" ht="16.5" customHeight="1">
      <c r="A323" s="30" t="s">
        <v>129</v>
      </c>
      <c r="B323" s="28" t="s">
        <v>105</v>
      </c>
      <c r="C323" s="44">
        <v>127799</v>
      </c>
      <c r="D323" s="44">
        <v>88404</v>
      </c>
      <c r="E323" s="44">
        <v>75989</v>
      </c>
      <c r="F323" s="44">
        <v>12415</v>
      </c>
      <c r="G323" s="44">
        <v>5758</v>
      </c>
      <c r="H323" s="44">
        <v>33637</v>
      </c>
      <c r="I323" s="44">
        <v>15931</v>
      </c>
      <c r="J323" s="44">
        <v>569</v>
      </c>
      <c r="K323" s="45">
        <v>17137</v>
      </c>
      <c r="M323" s="30" t="s">
        <v>129</v>
      </c>
      <c r="N323" s="28" t="s">
        <v>105</v>
      </c>
      <c r="O323" s="70">
        <f t="shared" si="265"/>
        <v>5.1929999999999996</v>
      </c>
      <c r="P323" s="70">
        <f t="shared" si="266"/>
        <v>4.5250000000000004</v>
      </c>
      <c r="Q323" s="70">
        <f t="shared" si="267"/>
        <v>4.859</v>
      </c>
      <c r="R323" s="70">
        <f t="shared" si="268"/>
        <v>2.5270000000000001</v>
      </c>
      <c r="S323" s="70">
        <f t="shared" si="269"/>
        <v>5.1879999999999997</v>
      </c>
      <c r="T323" s="70">
        <f t="shared" si="270"/>
        <v>6.9909999999999997</v>
      </c>
      <c r="U323" s="70">
        <f t="shared" si="271"/>
        <v>4.3769999999999998</v>
      </c>
      <c r="V323" s="70">
        <f t="shared" si="272"/>
        <v>-28.875</v>
      </c>
      <c r="W323" s="71">
        <f t="shared" si="273"/>
        <v>11.452999999999999</v>
      </c>
      <c r="Y323" s="30" t="s">
        <v>129</v>
      </c>
      <c r="Z323" s="28" t="s">
        <v>105</v>
      </c>
      <c r="AA323" s="70">
        <f t="shared" si="298"/>
        <v>100</v>
      </c>
      <c r="AB323" s="70">
        <f t="shared" si="274"/>
        <v>69.2</v>
      </c>
      <c r="AC323" s="70">
        <f t="shared" si="275"/>
        <v>59.5</v>
      </c>
      <c r="AD323" s="70">
        <f t="shared" si="276"/>
        <v>9.6999999999999993</v>
      </c>
      <c r="AE323" s="70">
        <f t="shared" si="277"/>
        <v>4.5</v>
      </c>
      <c r="AF323" s="70">
        <f t="shared" si="278"/>
        <v>26.3</v>
      </c>
      <c r="AG323" s="70">
        <f t="shared" si="279"/>
        <v>12.5</v>
      </c>
      <c r="AH323" s="70">
        <f t="shared" si="280"/>
        <v>0.4</v>
      </c>
      <c r="AI323" s="71">
        <f t="shared" si="281"/>
        <v>13.4</v>
      </c>
      <c r="AK323" s="30" t="s">
        <v>129</v>
      </c>
      <c r="AL323" s="28" t="s">
        <v>105</v>
      </c>
      <c r="AM323" s="70">
        <f t="shared" si="299"/>
        <v>3.9</v>
      </c>
      <c r="AN323" s="70">
        <f t="shared" si="300"/>
        <v>3.9</v>
      </c>
      <c r="AO323" s="70">
        <f t="shared" si="301"/>
        <v>3.9</v>
      </c>
      <c r="AP323" s="70">
        <f t="shared" si="302"/>
        <v>3.9</v>
      </c>
      <c r="AQ323" s="70">
        <f t="shared" si="303"/>
        <v>2.2999999999999998</v>
      </c>
      <c r="AR323" s="70">
        <f t="shared" si="304"/>
        <v>4.5</v>
      </c>
      <c r="AS323" s="70">
        <f t="shared" si="305"/>
        <v>3.8</v>
      </c>
      <c r="AT323" s="70">
        <f t="shared" si="306"/>
        <v>2.8</v>
      </c>
      <c r="AU323" s="71">
        <f t="shared" si="307"/>
        <v>5.5</v>
      </c>
      <c r="AW323" s="30" t="s">
        <v>129</v>
      </c>
      <c r="AX323" s="28" t="s">
        <v>105</v>
      </c>
      <c r="AY323" s="70">
        <f t="shared" si="308"/>
        <v>5.1929999999999996</v>
      </c>
      <c r="AZ323" s="70">
        <f t="shared" si="282"/>
        <v>3.15</v>
      </c>
      <c r="BA323" s="70">
        <f t="shared" si="283"/>
        <v>2.8980000000000001</v>
      </c>
      <c r="BB323" s="70">
        <f t="shared" si="284"/>
        <v>0.252</v>
      </c>
      <c r="BC323" s="70">
        <f t="shared" si="285"/>
        <v>0.23400000000000001</v>
      </c>
      <c r="BD323" s="70">
        <f t="shared" si="286"/>
        <v>1.8089999999999999</v>
      </c>
      <c r="BE323" s="70">
        <f t="shared" si="287"/>
        <v>0.55000000000000004</v>
      </c>
      <c r="BF323" s="70">
        <f t="shared" si="288"/>
        <v>-0.19</v>
      </c>
      <c r="BG323" s="71">
        <f t="shared" si="289"/>
        <v>1.45</v>
      </c>
      <c r="BI323" s="30" t="s">
        <v>129</v>
      </c>
      <c r="BJ323" s="28" t="s">
        <v>105</v>
      </c>
      <c r="BK323" s="70">
        <f t="shared" si="309"/>
        <v>0.2</v>
      </c>
      <c r="BL323" s="70">
        <f t="shared" si="310"/>
        <v>0.17599999999999999</v>
      </c>
      <c r="BM323" s="70">
        <f t="shared" si="311"/>
        <v>0.189</v>
      </c>
      <c r="BN323" s="70">
        <f t="shared" si="312"/>
        <v>9.9000000000000005E-2</v>
      </c>
      <c r="BO323" s="70">
        <f t="shared" si="313"/>
        <v>0.11600000000000001</v>
      </c>
      <c r="BP323" s="70">
        <f t="shared" si="314"/>
        <v>0.29899999999999999</v>
      </c>
      <c r="BQ323" s="70">
        <f t="shared" si="315"/>
        <v>0.159</v>
      </c>
      <c r="BR323" s="70">
        <f t="shared" si="316"/>
        <v>-1.421</v>
      </c>
      <c r="BS323" s="71">
        <f t="shared" si="317"/>
        <v>0.58899999999999997</v>
      </c>
      <c r="BU323" s="30" t="s">
        <v>129</v>
      </c>
      <c r="BV323" s="28" t="s">
        <v>105</v>
      </c>
      <c r="BW323" s="52">
        <f t="shared" si="318"/>
        <v>121490</v>
      </c>
      <c r="BX323" s="52">
        <f t="shared" si="290"/>
        <v>84577</v>
      </c>
      <c r="BY323" s="52">
        <f t="shared" si="291"/>
        <v>72468</v>
      </c>
      <c r="BZ323" s="52">
        <f t="shared" si="292"/>
        <v>12109</v>
      </c>
      <c r="CA323" s="52">
        <f t="shared" si="293"/>
        <v>5474</v>
      </c>
      <c r="CB323" s="52">
        <f t="shared" si="294"/>
        <v>31439</v>
      </c>
      <c r="CC323" s="52">
        <f t="shared" si="295"/>
        <v>15263</v>
      </c>
      <c r="CD323" s="52">
        <f t="shared" si="296"/>
        <v>800</v>
      </c>
      <c r="CE323" s="53">
        <f t="shared" si="297"/>
        <v>15376</v>
      </c>
    </row>
    <row r="326" spans="1:83" ht="16.5" customHeight="1">
      <c r="A326" s="36">
        <f>A272+1</f>
        <v>29</v>
      </c>
      <c r="B326" s="20" t="str">
        <f>IF(A326&lt;22,"令和"&amp;A326&amp;"年度","平成"&amp;A326&amp;"年度")</f>
        <v>平成29年度</v>
      </c>
      <c r="C326" s="1" t="s">
        <v>48</v>
      </c>
      <c r="N326" s="20" t="str">
        <f>B326</f>
        <v>平成29年度</v>
      </c>
      <c r="O326" s="1" t="s">
        <v>131</v>
      </c>
      <c r="Z326" s="20" t="str">
        <f>B326</f>
        <v>平成29年度</v>
      </c>
      <c r="AA326" s="1" t="s">
        <v>132</v>
      </c>
      <c r="AL326" s="20" t="str">
        <f>B326</f>
        <v>平成29年度</v>
      </c>
      <c r="AM326" s="1" t="s">
        <v>133</v>
      </c>
      <c r="AX326" s="20" t="str">
        <f>N326</f>
        <v>平成29年度</v>
      </c>
      <c r="AY326" s="1" t="s">
        <v>134</v>
      </c>
      <c r="BJ326" s="20" t="str">
        <f>Z326</f>
        <v>平成29年度</v>
      </c>
      <c r="BK326" s="1" t="s">
        <v>135</v>
      </c>
      <c r="BU326" s="36">
        <f>IF(A326=1,30,A326-1)</f>
        <v>28</v>
      </c>
      <c r="BV326" s="20" t="str">
        <f>IF(BU326&lt;22,"令和"&amp;BU326&amp;"年度","平成"&amp;BU326&amp;"年度")</f>
        <v>平成28年度</v>
      </c>
      <c r="BW326" s="1" t="s">
        <v>130</v>
      </c>
    </row>
    <row r="327" spans="1:83" ht="16.5" customHeight="1">
      <c r="A327" s="21"/>
      <c r="B327" s="5"/>
      <c r="C327" s="4" t="s">
        <v>49</v>
      </c>
      <c r="D327" s="24"/>
      <c r="E327" s="24"/>
      <c r="F327" s="24"/>
      <c r="G327" s="24"/>
      <c r="H327" s="24"/>
      <c r="I327" s="24"/>
      <c r="J327" s="24"/>
      <c r="K327" s="15"/>
      <c r="M327" s="21"/>
      <c r="N327" s="5"/>
      <c r="O327" s="4" t="s">
        <v>49</v>
      </c>
      <c r="P327" s="24"/>
      <c r="Q327" s="24"/>
      <c r="R327" s="24"/>
      <c r="S327" s="24"/>
      <c r="T327" s="24"/>
      <c r="U327" s="24"/>
      <c r="V327" s="24"/>
      <c r="W327" s="15"/>
      <c r="Y327" s="21"/>
      <c r="Z327" s="5"/>
      <c r="AA327" s="4" t="s">
        <v>49</v>
      </c>
      <c r="AB327" s="24"/>
      <c r="AC327" s="24"/>
      <c r="AD327" s="24"/>
      <c r="AE327" s="24"/>
      <c r="AF327" s="24"/>
      <c r="AG327" s="24"/>
      <c r="AH327" s="24"/>
      <c r="AI327" s="15"/>
      <c r="AK327" s="21"/>
      <c r="AL327" s="5"/>
      <c r="AM327" s="4" t="s">
        <v>49</v>
      </c>
      <c r="AN327" s="24"/>
      <c r="AO327" s="24"/>
      <c r="AP327" s="24"/>
      <c r="AQ327" s="24"/>
      <c r="AR327" s="24"/>
      <c r="AS327" s="24"/>
      <c r="AT327" s="24"/>
      <c r="AU327" s="15"/>
      <c r="AW327" s="21"/>
      <c r="AX327" s="5"/>
      <c r="AY327" s="4" t="s">
        <v>49</v>
      </c>
      <c r="AZ327" s="24"/>
      <c r="BA327" s="24"/>
      <c r="BB327" s="24"/>
      <c r="BC327" s="24"/>
      <c r="BD327" s="24"/>
      <c r="BE327" s="24"/>
      <c r="BF327" s="24"/>
      <c r="BG327" s="15"/>
      <c r="BI327" s="21"/>
      <c r="BJ327" s="5"/>
      <c r="BK327" s="4" t="s">
        <v>49</v>
      </c>
      <c r="BL327" s="24"/>
      <c r="BM327" s="24"/>
      <c r="BN327" s="24"/>
      <c r="BO327" s="24"/>
      <c r="BP327" s="24"/>
      <c r="BQ327" s="24"/>
      <c r="BR327" s="24"/>
      <c r="BS327" s="15"/>
      <c r="BU327" s="21"/>
      <c r="BV327" s="5"/>
      <c r="BW327" s="4" t="s">
        <v>49</v>
      </c>
      <c r="BX327" s="24"/>
      <c r="BY327" s="24"/>
      <c r="BZ327" s="24"/>
      <c r="CA327" s="24"/>
      <c r="CB327" s="24"/>
      <c r="CC327" s="24"/>
      <c r="CD327" s="24"/>
      <c r="CE327" s="15"/>
    </row>
    <row r="328" spans="1:83" ht="16.5" customHeight="1">
      <c r="A328" s="22"/>
      <c r="B328" s="8"/>
      <c r="C328" s="7"/>
      <c r="D328" s="27" t="s">
        <v>50</v>
      </c>
      <c r="E328" s="24"/>
      <c r="F328" s="15"/>
      <c r="G328" s="6" t="s">
        <v>53</v>
      </c>
      <c r="H328" s="27" t="s">
        <v>54</v>
      </c>
      <c r="I328" s="24"/>
      <c r="J328" s="24"/>
      <c r="K328" s="15"/>
      <c r="M328" s="22"/>
      <c r="N328" s="8"/>
      <c r="O328" s="7"/>
      <c r="P328" s="27" t="s">
        <v>50</v>
      </c>
      <c r="Q328" s="24"/>
      <c r="R328" s="15"/>
      <c r="S328" s="6" t="s">
        <v>53</v>
      </c>
      <c r="T328" s="27" t="s">
        <v>54</v>
      </c>
      <c r="U328" s="24"/>
      <c r="V328" s="24"/>
      <c r="W328" s="15"/>
      <c r="Y328" s="22"/>
      <c r="Z328" s="8"/>
      <c r="AA328" s="7"/>
      <c r="AB328" s="27" t="s">
        <v>50</v>
      </c>
      <c r="AC328" s="24"/>
      <c r="AD328" s="15"/>
      <c r="AE328" s="6" t="s">
        <v>53</v>
      </c>
      <c r="AF328" s="27" t="s">
        <v>54</v>
      </c>
      <c r="AG328" s="24"/>
      <c r="AH328" s="24"/>
      <c r="AI328" s="15"/>
      <c r="AK328" s="22"/>
      <c r="AL328" s="8"/>
      <c r="AM328" s="7"/>
      <c r="AN328" s="27" t="s">
        <v>50</v>
      </c>
      <c r="AO328" s="24"/>
      <c r="AP328" s="15"/>
      <c r="AQ328" s="6" t="s">
        <v>53</v>
      </c>
      <c r="AR328" s="27" t="s">
        <v>54</v>
      </c>
      <c r="AS328" s="24"/>
      <c r="AT328" s="24"/>
      <c r="AU328" s="15"/>
      <c r="AW328" s="22"/>
      <c r="AX328" s="8"/>
      <c r="AY328" s="7"/>
      <c r="AZ328" s="27" t="s">
        <v>50</v>
      </c>
      <c r="BA328" s="24"/>
      <c r="BB328" s="15"/>
      <c r="BC328" s="6" t="s">
        <v>53</v>
      </c>
      <c r="BD328" s="27" t="s">
        <v>54</v>
      </c>
      <c r="BE328" s="24"/>
      <c r="BF328" s="24"/>
      <c r="BG328" s="15"/>
      <c r="BI328" s="22"/>
      <c r="BJ328" s="8"/>
      <c r="BK328" s="7"/>
      <c r="BL328" s="27" t="s">
        <v>50</v>
      </c>
      <c r="BM328" s="24"/>
      <c r="BN328" s="15"/>
      <c r="BO328" s="6" t="s">
        <v>53</v>
      </c>
      <c r="BP328" s="27" t="s">
        <v>54</v>
      </c>
      <c r="BQ328" s="24"/>
      <c r="BR328" s="24"/>
      <c r="BS328" s="15"/>
      <c r="BU328" s="22"/>
      <c r="BV328" s="8"/>
      <c r="BW328" s="7"/>
      <c r="BX328" s="27" t="s">
        <v>50</v>
      </c>
      <c r="BY328" s="24"/>
      <c r="BZ328" s="15"/>
      <c r="CA328" s="6" t="s">
        <v>53</v>
      </c>
      <c r="CB328" s="27" t="s">
        <v>54</v>
      </c>
      <c r="CC328" s="24"/>
      <c r="CD328" s="24"/>
      <c r="CE328" s="15"/>
    </row>
    <row r="329" spans="1:83" ht="27" customHeight="1">
      <c r="A329" s="23"/>
      <c r="B329" s="11"/>
      <c r="C329" s="10"/>
      <c r="D329" s="10"/>
      <c r="E329" s="16" t="s">
        <v>51</v>
      </c>
      <c r="F329" s="26" t="s">
        <v>52</v>
      </c>
      <c r="G329" s="12"/>
      <c r="H329" s="12"/>
      <c r="I329" s="16" t="s">
        <v>55</v>
      </c>
      <c r="J329" s="16" t="s">
        <v>56</v>
      </c>
      <c r="K329" s="16" t="s">
        <v>57</v>
      </c>
      <c r="M329" s="23"/>
      <c r="N329" s="11"/>
      <c r="O329" s="10"/>
      <c r="P329" s="10"/>
      <c r="Q329" s="16" t="s">
        <v>51</v>
      </c>
      <c r="R329" s="26" t="s">
        <v>52</v>
      </c>
      <c r="S329" s="12"/>
      <c r="T329" s="12"/>
      <c r="U329" s="16" t="s">
        <v>55</v>
      </c>
      <c r="V329" s="16" t="s">
        <v>56</v>
      </c>
      <c r="W329" s="16" t="s">
        <v>57</v>
      </c>
      <c r="Y329" s="23"/>
      <c r="Z329" s="11"/>
      <c r="AA329" s="10"/>
      <c r="AB329" s="10"/>
      <c r="AC329" s="16" t="s">
        <v>51</v>
      </c>
      <c r="AD329" s="26" t="s">
        <v>52</v>
      </c>
      <c r="AE329" s="12"/>
      <c r="AF329" s="12"/>
      <c r="AG329" s="16" t="s">
        <v>55</v>
      </c>
      <c r="AH329" s="16" t="s">
        <v>56</v>
      </c>
      <c r="AI329" s="16" t="s">
        <v>57</v>
      </c>
      <c r="AK329" s="23"/>
      <c r="AL329" s="11"/>
      <c r="AM329" s="10"/>
      <c r="AN329" s="10"/>
      <c r="AO329" s="16" t="s">
        <v>51</v>
      </c>
      <c r="AP329" s="26" t="s">
        <v>52</v>
      </c>
      <c r="AQ329" s="12"/>
      <c r="AR329" s="12"/>
      <c r="AS329" s="16" t="s">
        <v>55</v>
      </c>
      <c r="AT329" s="16" t="s">
        <v>56</v>
      </c>
      <c r="AU329" s="16" t="s">
        <v>57</v>
      </c>
      <c r="AW329" s="23"/>
      <c r="AX329" s="11"/>
      <c r="AY329" s="10"/>
      <c r="AZ329" s="10"/>
      <c r="BA329" s="16" t="s">
        <v>51</v>
      </c>
      <c r="BB329" s="26" t="s">
        <v>52</v>
      </c>
      <c r="BC329" s="12"/>
      <c r="BD329" s="12"/>
      <c r="BE329" s="16" t="s">
        <v>55</v>
      </c>
      <c r="BF329" s="16" t="s">
        <v>56</v>
      </c>
      <c r="BG329" s="16" t="s">
        <v>57</v>
      </c>
      <c r="BI329" s="23"/>
      <c r="BJ329" s="11"/>
      <c r="BK329" s="10"/>
      <c r="BL329" s="10"/>
      <c r="BM329" s="16" t="s">
        <v>51</v>
      </c>
      <c r="BN329" s="26" t="s">
        <v>52</v>
      </c>
      <c r="BO329" s="12"/>
      <c r="BP329" s="12"/>
      <c r="BQ329" s="16" t="s">
        <v>55</v>
      </c>
      <c r="BR329" s="16" t="s">
        <v>56</v>
      </c>
      <c r="BS329" s="16" t="s">
        <v>57</v>
      </c>
      <c r="BU329" s="23"/>
      <c r="BV329" s="11"/>
      <c r="BW329" s="10"/>
      <c r="BX329" s="10"/>
      <c r="BY329" s="16" t="s">
        <v>51</v>
      </c>
      <c r="BZ329" s="26" t="s">
        <v>52</v>
      </c>
      <c r="CA329" s="12"/>
      <c r="CB329" s="12"/>
      <c r="CC329" s="16" t="s">
        <v>55</v>
      </c>
      <c r="CD329" s="16" t="s">
        <v>56</v>
      </c>
      <c r="CE329" s="16" t="s">
        <v>57</v>
      </c>
    </row>
    <row r="330" spans="1:83" ht="16.5" customHeight="1">
      <c r="A330" s="31" t="s">
        <v>58</v>
      </c>
      <c r="B330" s="33" t="s">
        <v>106</v>
      </c>
      <c r="C330" s="13">
        <v>3350984</v>
      </c>
      <c r="D330" s="13">
        <v>2379506</v>
      </c>
      <c r="E330" s="13">
        <v>2052566</v>
      </c>
      <c r="F330" s="13">
        <v>326940</v>
      </c>
      <c r="G330" s="13">
        <v>242826</v>
      </c>
      <c r="H330" s="13">
        <v>728652</v>
      </c>
      <c r="I330" s="13">
        <v>403513</v>
      </c>
      <c r="J330" s="13">
        <v>14420</v>
      </c>
      <c r="K330" s="14">
        <v>310719</v>
      </c>
      <c r="M330" s="31" t="s">
        <v>58</v>
      </c>
      <c r="N330" s="33" t="s">
        <v>106</v>
      </c>
      <c r="O330" s="66">
        <f t="shared" ref="O330:O377" si="319">IF(C330="X","X",IF(BW330="X","X",IF(BW330&lt;&gt;0,ROUND((C330-BW330)/ABS(BW330)*100,3),"-")))</f>
        <v>1.7849999999999999</v>
      </c>
      <c r="P330" s="66">
        <f t="shared" ref="P330:P377" si="320">IF(D330="X","X",IF(BX330="X","X",IF(BX330&lt;&gt;0,ROUND((D330-BX330)/ABS(BX330)*100,3),"-")))</f>
        <v>4.1239999999999997</v>
      </c>
      <c r="Q330" s="66">
        <f t="shared" ref="Q330:Q377" si="321">IF(E330="X","X",IF(BY330="X","X",IF(BY330&lt;&gt;0,ROUND((E330-BY330)/ABS(BY330)*100,3),"-")))</f>
        <v>4.2549999999999999</v>
      </c>
      <c r="R330" s="66">
        <f t="shared" ref="R330:R377" si="322">IF(F330="X","X",IF(BZ330="X","X",IF(BZ330&lt;&gt;0,ROUND((F330-BZ330)/ABS(BZ330)*100,3),"-")))</f>
        <v>3.3090000000000002</v>
      </c>
      <c r="S330" s="66">
        <f t="shared" ref="S330:S377" si="323">IF(G330="X","X",IF(CA330="X","X",IF(CA330&lt;&gt;0,ROUND((G330-CA330)/ABS(CA330)*100,3),"-")))</f>
        <v>-3.3559999999999999</v>
      </c>
      <c r="T330" s="66">
        <f t="shared" ref="T330:T377" si="324">IF(H330="X","X",IF(CB330="X","X",IF(CB330&lt;&gt;0,ROUND((H330-CB330)/ABS(CB330)*100,3),"-")))</f>
        <v>-3.5779999999999998</v>
      </c>
      <c r="U330" s="66">
        <f t="shared" ref="U330:U377" si="325">IF(I330="X","X",IF(CC330="X","X",IF(CC330&lt;&gt;0,ROUND((I330-CC330)/ABS(CC330)*100,3),"-")))</f>
        <v>-4.8239999999999998</v>
      </c>
      <c r="V330" s="66">
        <f t="shared" ref="V330:V377" si="326">IF(J330="X","X",IF(CD330="X","X",IF(CD330&lt;&gt;0,ROUND((J330-CD330)/ABS(CD330)*100,3),"-")))</f>
        <v>-29.795999999999999</v>
      </c>
      <c r="W330" s="67">
        <f t="shared" ref="W330:W377" si="327">IF(K330="X","X",IF(CE330="X","X",IF(CE330&lt;&gt;0,ROUND((K330-CE330)/ABS(CE330)*100,3),"-")))</f>
        <v>-0.15</v>
      </c>
      <c r="Y330" s="31" t="s">
        <v>58</v>
      </c>
      <c r="Z330" s="33" t="s">
        <v>106</v>
      </c>
      <c r="AA330" s="66">
        <f>IF(C330=0,"-",IF(C330="X","X",ROUND(C330/$C330*100,1)))</f>
        <v>100</v>
      </c>
      <c r="AB330" s="66">
        <f t="shared" ref="AB330:AB377" si="328">IF(D330=0,"-",IF(D330="X","X",ROUND(D330/$C330*100,1)))</f>
        <v>71</v>
      </c>
      <c r="AC330" s="66">
        <f t="shared" ref="AC330:AC377" si="329">IF(E330=0,"-",IF(E330="X","X",ROUND(E330/$C330*100,1)))</f>
        <v>61.3</v>
      </c>
      <c r="AD330" s="66">
        <f t="shared" ref="AD330:AD377" si="330">IF(F330=0,"-",IF(F330="X","X",ROUND(F330/$C330*100,1)))</f>
        <v>9.8000000000000007</v>
      </c>
      <c r="AE330" s="66">
        <f t="shared" ref="AE330:AE377" si="331">IF(G330=0,"-",IF(G330="X","X",ROUND(G330/$C330*100,1)))</f>
        <v>7.2</v>
      </c>
      <c r="AF330" s="66">
        <f t="shared" ref="AF330:AF377" si="332">IF(H330=0,"-",IF(H330="X","X",ROUND(H330/$C330*100,1)))</f>
        <v>21.7</v>
      </c>
      <c r="AG330" s="66">
        <f t="shared" ref="AG330:AG377" si="333">IF(I330=0,"-",IF(I330="X","X",ROUND(I330/$C330*100,1)))</f>
        <v>12</v>
      </c>
      <c r="AH330" s="66">
        <f t="shared" ref="AH330:AH377" si="334">IF(J330=0,"-",IF(J330="X","X",ROUND(J330/$C330*100,1)))</f>
        <v>0.4</v>
      </c>
      <c r="AI330" s="67">
        <f t="shared" ref="AI330:AI377" si="335">IF(K330=0,"-",IF(K330="X","X",ROUND(K330/$C330*100,1)))</f>
        <v>9.3000000000000007</v>
      </c>
      <c r="AK330" s="31" t="s">
        <v>58</v>
      </c>
      <c r="AL330" s="33" t="s">
        <v>106</v>
      </c>
      <c r="AM330" s="66">
        <f>IF(C330=0,"-",IF(C330="X","X",ROUND(C330/$C$330*100,1)))</f>
        <v>100</v>
      </c>
      <c r="AN330" s="66">
        <f>IF(D330=0,"-",IF(D330="X","X",ROUND(D330/$D$330*100,1)))</f>
        <v>100</v>
      </c>
      <c r="AO330" s="66">
        <f>IF(E330=0,"-",IF(E330="X","X",ROUND(E330/$E$330*100,1)))</f>
        <v>100</v>
      </c>
      <c r="AP330" s="66">
        <f>IF(F330=0,"-",IF(F330="X","X",ROUND(F330/$F$330*100,1)))</f>
        <v>100</v>
      </c>
      <c r="AQ330" s="66">
        <f>IF(G330=0,"-",IF(G330="X","X",ROUND(G330/$G$330*100,1)))</f>
        <v>100</v>
      </c>
      <c r="AR330" s="66">
        <f>IF(H330=0,"-",IF(H330="X","X",ROUND(H330/$H$330*100,1)))</f>
        <v>100</v>
      </c>
      <c r="AS330" s="66">
        <f>IF(I330=0,"-",IF(I330="X","X",ROUND(I330/$I$330*100,1)))</f>
        <v>100</v>
      </c>
      <c r="AT330" s="66">
        <f>IF(J330=0,"-",IF(J330="X","X",ROUND(J330/$J$330*100,1)))</f>
        <v>100</v>
      </c>
      <c r="AU330" s="67">
        <f>IF(K330=0,"-",IF(K330="X","X",ROUND(K330/$K$330*100,1)))</f>
        <v>100</v>
      </c>
      <c r="AW330" s="31" t="s">
        <v>58</v>
      </c>
      <c r="AX330" s="33" t="s">
        <v>106</v>
      </c>
      <c r="AY330" s="66">
        <f>IF(C330="X","X",IF(BW330="X","X",IF(BW330&lt;&gt;0,ROUND((C330-BW330)/$BW330*100,3),"-")))</f>
        <v>1.7849999999999999</v>
      </c>
      <c r="AZ330" s="66">
        <f t="shared" ref="AZ330:AZ377" si="336">IF(D330="X","X",IF(BX330="X","X",IF(BX330&lt;&gt;0,ROUND((D330-BX330)/$BW330*100,3),"-")))</f>
        <v>2.863</v>
      </c>
      <c r="BA330" s="66">
        <f t="shared" ref="BA330:BA377" si="337">IF(E330="X","X",IF(BY330="X","X",IF(BY330&lt;&gt;0,ROUND((E330-BY330)/$BW330*100,3),"-")))</f>
        <v>2.5449999999999999</v>
      </c>
      <c r="BB330" s="66">
        <f t="shared" ref="BB330:BB377" si="338">IF(F330="X","X",IF(BZ330="X","X",IF(BZ330&lt;&gt;0,ROUND((F330-BZ330)/$BW330*100,3),"-")))</f>
        <v>0.318</v>
      </c>
      <c r="BC330" s="66">
        <f t="shared" ref="BC330:BC377" si="339">IF(G330="X","X",IF(CA330="X","X",IF(CA330&lt;&gt;0,ROUND((G330-CA330)/$BW330*100,3),"-")))</f>
        <v>-0.25600000000000001</v>
      </c>
      <c r="BD330" s="66">
        <f t="shared" ref="BD330:BD377" si="340">IF(H330="X","X",IF(CB330="X","X",IF(CB330&lt;&gt;0,ROUND((H330-CB330)/$BW330*100,3),"-")))</f>
        <v>-0.82099999999999995</v>
      </c>
      <c r="BE330" s="66">
        <f t="shared" ref="BE330:BE377" si="341">IF(I330="X","X",IF(CC330="X","X",IF(CC330&lt;&gt;0,ROUND((I330-CC330)/$BW330*100,3),"-")))</f>
        <v>-0.621</v>
      </c>
      <c r="BF330" s="66">
        <f t="shared" ref="BF330:BF377" si="342">IF(J330="X","X",IF(CD330="X","X",IF(CD330&lt;&gt;0,ROUND((J330-CD330)/$BW330*100,3),"-")))</f>
        <v>-0.186</v>
      </c>
      <c r="BG330" s="67">
        <f t="shared" ref="BG330:BG377" si="343">IF(K330="X","X",IF(CE330="X","X",IF(CE330&lt;&gt;0,ROUND((K330-CE330)/$BW330*100,3),"-")))</f>
        <v>-1.4E-2</v>
      </c>
      <c r="BI330" s="31" t="s">
        <v>58</v>
      </c>
      <c r="BJ330" s="33" t="s">
        <v>106</v>
      </c>
      <c r="BK330" s="66">
        <f>IF(C330="X","X",IF(BW330="X","X",IF(BW330&lt;&gt;0,ROUND((C330-BW330)/$BW$330*100,3),"-")))</f>
        <v>1.7849999999999999</v>
      </c>
      <c r="BL330" s="66">
        <f>IF(D330="X","X",IF(BX330="X","X",IF(BX330&lt;&gt;0,ROUND((D330-BX330)/$BX$330*100,3),"-")))</f>
        <v>4.1239999999999997</v>
      </c>
      <c r="BM330" s="66">
        <f>IF(E330="X","X",IF(BY330="X","X",IF(BY330&lt;&gt;0,ROUND((E330-BY330)/$BY$330*100,3),"-")))</f>
        <v>4.2549999999999999</v>
      </c>
      <c r="BN330" s="66">
        <f>IF(F330="X","X",IF(BZ330="X","X",IF(BZ330&lt;&gt;0,ROUND((F330-BZ330)/$BZ$330*100,3),"-")))</f>
        <v>3.3090000000000002</v>
      </c>
      <c r="BO330" s="66">
        <f>IF(G330="X","X",IF(CA330="X","X",IF(CA330&lt;&gt;0,ROUND((G330-CA330)/$CA$330*100,3),"-")))</f>
        <v>-3.3559999999999999</v>
      </c>
      <c r="BP330" s="66">
        <f>IF(H330="X","X",IF(CB330="X","X",IF(CB330&lt;&gt;0,ROUND((H330-CB330)/$CB$330*100,3),"-")))</f>
        <v>-3.5779999999999998</v>
      </c>
      <c r="BQ330" s="66">
        <f>IF(I330="X","X",IF(CC330="X","X",IF(CC330&lt;&gt;0,ROUND((I330-CC330)/$CC$330*100,3),"-")))</f>
        <v>-4.8239999999999998</v>
      </c>
      <c r="BR330" s="66">
        <f>IF(J330="X","X",IF(CD330="X","X",IF(CD330&lt;&gt;0,ROUND((J330-CD330)/$CD$330*100,3),"-")))</f>
        <v>-29.795999999999999</v>
      </c>
      <c r="BS330" s="67">
        <f>IF(K330="X","X",IF(CE330="X","X",IF(CE330&lt;&gt;0,ROUND((K330-CE330)/$CE$330*100,3),"-")))</f>
        <v>-0.15</v>
      </c>
      <c r="BU330" s="31" t="s">
        <v>58</v>
      </c>
      <c r="BV330" s="33" t="s">
        <v>106</v>
      </c>
      <c r="BW330" s="48">
        <f>C276</f>
        <v>3292209</v>
      </c>
      <c r="BX330" s="48">
        <f t="shared" ref="BX330:BX377" si="344">D276</f>
        <v>2285262</v>
      </c>
      <c r="BY330" s="48">
        <f t="shared" ref="BY330:BY377" si="345">E276</f>
        <v>1968795</v>
      </c>
      <c r="BZ330" s="48">
        <f t="shared" ref="BZ330:BZ377" si="346">F276</f>
        <v>316467</v>
      </c>
      <c r="CA330" s="48">
        <f t="shared" ref="CA330:CA377" si="347">G276</f>
        <v>251258</v>
      </c>
      <c r="CB330" s="48">
        <f t="shared" ref="CB330:CB377" si="348">H276</f>
        <v>755689</v>
      </c>
      <c r="CC330" s="48">
        <f t="shared" ref="CC330:CC377" si="349">I276</f>
        <v>423964</v>
      </c>
      <c r="CD330" s="48">
        <f t="shared" ref="CD330:CD377" si="350">J276</f>
        <v>20540</v>
      </c>
      <c r="CE330" s="49">
        <f t="shared" ref="CE330:CE377" si="351">K276</f>
        <v>311185</v>
      </c>
    </row>
    <row r="331" spans="1:83" ht="16.5" customHeight="1">
      <c r="A331" s="29" t="s">
        <v>107</v>
      </c>
      <c r="B331" s="34" t="s">
        <v>59</v>
      </c>
      <c r="C331" s="40">
        <v>854352</v>
      </c>
      <c r="D331" s="40">
        <v>590340</v>
      </c>
      <c r="E331" s="40">
        <v>508555</v>
      </c>
      <c r="F331" s="40">
        <v>81785</v>
      </c>
      <c r="G331" s="40">
        <v>47515</v>
      </c>
      <c r="H331" s="40">
        <v>216497</v>
      </c>
      <c r="I331" s="40">
        <v>150155</v>
      </c>
      <c r="J331" s="40">
        <v>1761</v>
      </c>
      <c r="K331" s="41">
        <v>64581</v>
      </c>
      <c r="M331" s="29" t="s">
        <v>107</v>
      </c>
      <c r="N331" s="34" t="s">
        <v>59</v>
      </c>
      <c r="O331" s="66">
        <f t="shared" si="319"/>
        <v>0.55700000000000005</v>
      </c>
      <c r="P331" s="66">
        <f t="shared" si="320"/>
        <v>4.0599999999999996</v>
      </c>
      <c r="Q331" s="66">
        <f t="shared" si="321"/>
        <v>4.2080000000000002</v>
      </c>
      <c r="R331" s="66">
        <f t="shared" si="322"/>
        <v>3.149</v>
      </c>
      <c r="S331" s="66">
        <f t="shared" si="323"/>
        <v>-11.124000000000001</v>
      </c>
      <c r="T331" s="66">
        <f t="shared" si="324"/>
        <v>-5.3979999999999997</v>
      </c>
      <c r="U331" s="66">
        <f t="shared" si="325"/>
        <v>-4.9749999999999996</v>
      </c>
      <c r="V331" s="66">
        <f t="shared" si="326"/>
        <v>-79.308999999999997</v>
      </c>
      <c r="W331" s="67">
        <f t="shared" si="327"/>
        <v>3.621</v>
      </c>
      <c r="Y331" s="29" t="s">
        <v>107</v>
      </c>
      <c r="Z331" s="34" t="s">
        <v>59</v>
      </c>
      <c r="AA331" s="66">
        <f t="shared" ref="AA331:AA377" si="352">IF(C331=0,"-",IF(C331="X","X",ROUND(C331/$C331*100,1)))</f>
        <v>100</v>
      </c>
      <c r="AB331" s="66">
        <f t="shared" si="328"/>
        <v>69.099999999999994</v>
      </c>
      <c r="AC331" s="66">
        <f t="shared" si="329"/>
        <v>59.5</v>
      </c>
      <c r="AD331" s="66">
        <f t="shared" si="330"/>
        <v>9.6</v>
      </c>
      <c r="AE331" s="66">
        <f t="shared" si="331"/>
        <v>5.6</v>
      </c>
      <c r="AF331" s="66">
        <f t="shared" si="332"/>
        <v>25.3</v>
      </c>
      <c r="AG331" s="66">
        <f t="shared" si="333"/>
        <v>17.600000000000001</v>
      </c>
      <c r="AH331" s="66">
        <f t="shared" si="334"/>
        <v>0.2</v>
      </c>
      <c r="AI331" s="67">
        <f t="shared" si="335"/>
        <v>7.6</v>
      </c>
      <c r="AK331" s="29" t="s">
        <v>107</v>
      </c>
      <c r="AL331" s="34" t="s">
        <v>59</v>
      </c>
      <c r="AM331" s="66">
        <f t="shared" ref="AM331:AM377" si="353">IF(C331=0,"-",IF(C331="X","X",ROUND(C331/$C$330*100,1)))</f>
        <v>25.5</v>
      </c>
      <c r="AN331" s="66">
        <f t="shared" ref="AN331:AN377" si="354">IF(D331=0,"-",IF(D331="X","X",ROUND(D331/$D$330*100,1)))</f>
        <v>24.8</v>
      </c>
      <c r="AO331" s="66">
        <f t="shared" ref="AO331:AO377" si="355">IF(E331=0,"-",IF(E331="X","X",ROUND(E331/$E$330*100,1)))</f>
        <v>24.8</v>
      </c>
      <c r="AP331" s="66">
        <f t="shared" ref="AP331:AP377" si="356">IF(F331=0,"-",IF(F331="X","X",ROUND(F331/$F$330*100,1)))</f>
        <v>25</v>
      </c>
      <c r="AQ331" s="66">
        <f t="shared" ref="AQ331:AQ377" si="357">IF(G331=0,"-",IF(G331="X","X",ROUND(G331/$G$330*100,1)))</f>
        <v>19.600000000000001</v>
      </c>
      <c r="AR331" s="66">
        <f t="shared" ref="AR331:AR377" si="358">IF(H331=0,"-",IF(H331="X","X",ROUND(H331/$H$330*100,1)))</f>
        <v>29.7</v>
      </c>
      <c r="AS331" s="66">
        <f t="shared" ref="AS331:AS377" si="359">IF(I331=0,"-",IF(I331="X","X",ROUND(I331/$I$330*100,1)))</f>
        <v>37.200000000000003</v>
      </c>
      <c r="AT331" s="66">
        <f t="shared" ref="AT331:AT377" si="360">IF(J331=0,"-",IF(J331="X","X",ROUND(J331/$J$330*100,1)))</f>
        <v>12.2</v>
      </c>
      <c r="AU331" s="67">
        <f t="shared" ref="AU331:AU377" si="361">IF(K331=0,"-",IF(K331="X","X",ROUND(K331/$K$330*100,1)))</f>
        <v>20.8</v>
      </c>
      <c r="AW331" s="29" t="s">
        <v>107</v>
      </c>
      <c r="AX331" s="34" t="s">
        <v>59</v>
      </c>
      <c r="AY331" s="66">
        <f t="shared" ref="AY331:AY377" si="362">IF(C331="X","X",IF(BW331="X","X",IF(BW331&lt;&gt;0,ROUND((C331-BW331)/$BW331*100,3),"-")))</f>
        <v>0.55700000000000005</v>
      </c>
      <c r="AZ331" s="66">
        <f t="shared" si="336"/>
        <v>2.7109999999999999</v>
      </c>
      <c r="BA331" s="66">
        <f t="shared" si="337"/>
        <v>2.4169999999999998</v>
      </c>
      <c r="BB331" s="66">
        <f t="shared" si="338"/>
        <v>0.29399999999999998</v>
      </c>
      <c r="BC331" s="66">
        <f t="shared" si="339"/>
        <v>-0.7</v>
      </c>
      <c r="BD331" s="66">
        <f t="shared" si="340"/>
        <v>-1.454</v>
      </c>
      <c r="BE331" s="66">
        <f t="shared" si="341"/>
        <v>-0.92500000000000004</v>
      </c>
      <c r="BF331" s="66">
        <f t="shared" si="342"/>
        <v>-0.79400000000000004</v>
      </c>
      <c r="BG331" s="67">
        <f t="shared" si="343"/>
        <v>0.26600000000000001</v>
      </c>
      <c r="BI331" s="29" t="s">
        <v>107</v>
      </c>
      <c r="BJ331" s="34" t="s">
        <v>59</v>
      </c>
      <c r="BK331" s="66">
        <f t="shared" ref="BK331:BK377" si="363">IF(C331="X","X",IF(BW331="X","X",IF(BW331&lt;&gt;0,ROUND((C331-BW331)/$BW$330*100,3),"-")))</f>
        <v>0.14399999999999999</v>
      </c>
      <c r="BL331" s="66">
        <f t="shared" ref="BL331:BL377" si="364">IF(D331="X","X",IF(BX331="X","X",IF(BX331&lt;&gt;0,ROUND((D331-BX331)/$BX$330*100,3),"-")))</f>
        <v>1.008</v>
      </c>
      <c r="BM331" s="66">
        <f t="shared" ref="BM331:BM377" si="365">IF(E331="X","X",IF(BY331="X","X",IF(BY331&lt;&gt;0,ROUND((E331-BY331)/$BY$330*100,3),"-")))</f>
        <v>1.0429999999999999</v>
      </c>
      <c r="BN331" s="66">
        <f t="shared" ref="BN331:BN377" si="366">IF(F331="X","X",IF(BZ331="X","X",IF(BZ331&lt;&gt;0,ROUND((F331-BZ331)/$BZ$330*100,3),"-")))</f>
        <v>0.78900000000000003</v>
      </c>
      <c r="BO331" s="66">
        <f t="shared" ref="BO331:BO377" si="367">IF(G331="X","X",IF(CA331="X","X",IF(CA331&lt;&gt;0,ROUND((G331-CA331)/$CA$330*100,3),"-")))</f>
        <v>-2.367</v>
      </c>
      <c r="BP331" s="66">
        <f t="shared" ref="BP331:BP377" si="368">IF(H331="X","X",IF(CB331="X","X",IF(CB331&lt;&gt;0,ROUND((H331-CB331)/$CB$330*100,3),"-")))</f>
        <v>-1.635</v>
      </c>
      <c r="BQ331" s="66">
        <f t="shared" ref="BQ331:BQ377" si="369">IF(I331="X","X",IF(CC331="X","X",IF(CC331&lt;&gt;0,ROUND((I331-CC331)/$CC$330*100,3),"-")))</f>
        <v>-1.8540000000000001</v>
      </c>
      <c r="BR331" s="66">
        <f t="shared" ref="BR331:BR377" si="370">IF(J331="X","X",IF(CD331="X","X",IF(CD331&lt;&gt;0,ROUND((J331-CD331)/$CD$330*100,3),"-")))</f>
        <v>-32.863</v>
      </c>
      <c r="BS331" s="67">
        <f t="shared" ref="BS331:BS377" si="371">IF(K331="X","X",IF(CE331="X","X",IF(CE331&lt;&gt;0,ROUND((K331-CE331)/$CE$330*100,3),"-")))</f>
        <v>0.72499999999999998</v>
      </c>
      <c r="BU331" s="29" t="s">
        <v>107</v>
      </c>
      <c r="BV331" s="34" t="s">
        <v>59</v>
      </c>
      <c r="BW331" s="48">
        <f t="shared" ref="BW331:BW377" si="372">C277</f>
        <v>849620</v>
      </c>
      <c r="BX331" s="48">
        <f t="shared" si="344"/>
        <v>567307</v>
      </c>
      <c r="BY331" s="48">
        <f t="shared" si="345"/>
        <v>488019</v>
      </c>
      <c r="BZ331" s="48">
        <f t="shared" si="346"/>
        <v>79288</v>
      </c>
      <c r="CA331" s="48">
        <f t="shared" si="347"/>
        <v>53462</v>
      </c>
      <c r="CB331" s="48">
        <f t="shared" si="348"/>
        <v>228851</v>
      </c>
      <c r="CC331" s="48">
        <f t="shared" si="349"/>
        <v>158016</v>
      </c>
      <c r="CD331" s="48">
        <f t="shared" si="350"/>
        <v>8511</v>
      </c>
      <c r="CE331" s="49">
        <f t="shared" si="351"/>
        <v>62324</v>
      </c>
    </row>
    <row r="332" spans="1:83" ht="16.5" customHeight="1">
      <c r="A332" s="29" t="s">
        <v>14</v>
      </c>
      <c r="B332" s="34" t="s">
        <v>60</v>
      </c>
      <c r="C332" s="40">
        <v>216599</v>
      </c>
      <c r="D332" s="40">
        <v>157737</v>
      </c>
      <c r="E332" s="40">
        <v>136271</v>
      </c>
      <c r="F332" s="40">
        <v>21466</v>
      </c>
      <c r="G332" s="40">
        <v>18729</v>
      </c>
      <c r="H332" s="40">
        <v>40133</v>
      </c>
      <c r="I332" s="40">
        <v>21179</v>
      </c>
      <c r="J332" s="40">
        <v>1147</v>
      </c>
      <c r="K332" s="41">
        <v>17807</v>
      </c>
      <c r="M332" s="29" t="s">
        <v>14</v>
      </c>
      <c r="N332" s="34" t="s">
        <v>60</v>
      </c>
      <c r="O332" s="66">
        <f t="shared" si="319"/>
        <v>2.3130000000000002</v>
      </c>
      <c r="P332" s="66">
        <f t="shared" si="320"/>
        <v>3.4350000000000001</v>
      </c>
      <c r="Q332" s="66">
        <f t="shared" si="321"/>
        <v>3.54</v>
      </c>
      <c r="R332" s="66">
        <f t="shared" si="322"/>
        <v>2.7719999999999998</v>
      </c>
      <c r="S332" s="66">
        <f t="shared" si="323"/>
        <v>-0.84699999999999998</v>
      </c>
      <c r="T332" s="66">
        <f t="shared" si="324"/>
        <v>-0.44900000000000001</v>
      </c>
      <c r="U332" s="66">
        <f t="shared" si="325"/>
        <v>-1.9490000000000001</v>
      </c>
      <c r="V332" s="66">
        <f t="shared" si="326"/>
        <v>-10.808999999999999</v>
      </c>
      <c r="W332" s="67">
        <f t="shared" si="327"/>
        <v>2.1749999999999998</v>
      </c>
      <c r="Y332" s="29" t="s">
        <v>14</v>
      </c>
      <c r="Z332" s="34" t="s">
        <v>60</v>
      </c>
      <c r="AA332" s="66">
        <f t="shared" si="352"/>
        <v>100</v>
      </c>
      <c r="AB332" s="66">
        <f t="shared" si="328"/>
        <v>72.8</v>
      </c>
      <c r="AC332" s="66">
        <f t="shared" si="329"/>
        <v>62.9</v>
      </c>
      <c r="AD332" s="66">
        <f t="shared" si="330"/>
        <v>9.9</v>
      </c>
      <c r="AE332" s="66">
        <f t="shared" si="331"/>
        <v>8.6</v>
      </c>
      <c r="AF332" s="66">
        <f t="shared" si="332"/>
        <v>18.5</v>
      </c>
      <c r="AG332" s="66">
        <f t="shared" si="333"/>
        <v>9.8000000000000007</v>
      </c>
      <c r="AH332" s="66">
        <f t="shared" si="334"/>
        <v>0.5</v>
      </c>
      <c r="AI332" s="67">
        <f t="shared" si="335"/>
        <v>8.1999999999999993</v>
      </c>
      <c r="AK332" s="29" t="s">
        <v>14</v>
      </c>
      <c r="AL332" s="34" t="s">
        <v>60</v>
      </c>
      <c r="AM332" s="66">
        <f t="shared" si="353"/>
        <v>6.5</v>
      </c>
      <c r="AN332" s="66">
        <f t="shared" si="354"/>
        <v>6.6</v>
      </c>
      <c r="AO332" s="66">
        <f t="shared" si="355"/>
        <v>6.6</v>
      </c>
      <c r="AP332" s="66">
        <f t="shared" si="356"/>
        <v>6.6</v>
      </c>
      <c r="AQ332" s="66">
        <f t="shared" si="357"/>
        <v>7.7</v>
      </c>
      <c r="AR332" s="66">
        <f t="shared" si="358"/>
        <v>5.5</v>
      </c>
      <c r="AS332" s="66">
        <f t="shared" si="359"/>
        <v>5.2</v>
      </c>
      <c r="AT332" s="66">
        <f t="shared" si="360"/>
        <v>8</v>
      </c>
      <c r="AU332" s="67">
        <f t="shared" si="361"/>
        <v>5.7</v>
      </c>
      <c r="AW332" s="29" t="s">
        <v>14</v>
      </c>
      <c r="AX332" s="34" t="s">
        <v>60</v>
      </c>
      <c r="AY332" s="66">
        <f t="shared" si="362"/>
        <v>2.3130000000000002</v>
      </c>
      <c r="AZ332" s="66">
        <f t="shared" si="336"/>
        <v>2.4740000000000002</v>
      </c>
      <c r="BA332" s="66">
        <f t="shared" si="337"/>
        <v>2.2010000000000001</v>
      </c>
      <c r="BB332" s="66">
        <f t="shared" si="338"/>
        <v>0.27300000000000002</v>
      </c>
      <c r="BC332" s="66">
        <f t="shared" si="339"/>
        <v>-7.5999999999999998E-2</v>
      </c>
      <c r="BD332" s="66">
        <f t="shared" si="340"/>
        <v>-8.5000000000000006E-2</v>
      </c>
      <c r="BE332" s="66">
        <f t="shared" si="341"/>
        <v>-0.19900000000000001</v>
      </c>
      <c r="BF332" s="66">
        <f t="shared" si="342"/>
        <v>-6.6000000000000003E-2</v>
      </c>
      <c r="BG332" s="67">
        <f t="shared" si="343"/>
        <v>0.17899999999999999</v>
      </c>
      <c r="BI332" s="29" t="s">
        <v>14</v>
      </c>
      <c r="BJ332" s="34" t="s">
        <v>60</v>
      </c>
      <c r="BK332" s="66">
        <f t="shared" si="363"/>
        <v>0.14899999999999999</v>
      </c>
      <c r="BL332" s="66">
        <f t="shared" si="364"/>
        <v>0.22900000000000001</v>
      </c>
      <c r="BM332" s="66">
        <f t="shared" si="365"/>
        <v>0.23699999999999999</v>
      </c>
      <c r="BN332" s="66">
        <f t="shared" si="366"/>
        <v>0.183</v>
      </c>
      <c r="BO332" s="66">
        <f t="shared" si="367"/>
        <v>-6.4000000000000001E-2</v>
      </c>
      <c r="BP332" s="66">
        <f t="shared" si="368"/>
        <v>-2.4E-2</v>
      </c>
      <c r="BQ332" s="66">
        <f t="shared" si="369"/>
        <v>-9.9000000000000005E-2</v>
      </c>
      <c r="BR332" s="66">
        <f t="shared" si="370"/>
        <v>-0.67700000000000005</v>
      </c>
      <c r="BS332" s="67">
        <f t="shared" si="371"/>
        <v>0.122</v>
      </c>
      <c r="BU332" s="29" t="s">
        <v>14</v>
      </c>
      <c r="BV332" s="34" t="s">
        <v>60</v>
      </c>
      <c r="BW332" s="48">
        <f t="shared" si="372"/>
        <v>211702</v>
      </c>
      <c r="BX332" s="48">
        <f t="shared" si="344"/>
        <v>152499</v>
      </c>
      <c r="BY332" s="48">
        <f t="shared" si="345"/>
        <v>131612</v>
      </c>
      <c r="BZ332" s="48">
        <f t="shared" si="346"/>
        <v>20887</v>
      </c>
      <c r="CA332" s="48">
        <f t="shared" si="347"/>
        <v>18889</v>
      </c>
      <c r="CB332" s="48">
        <f t="shared" si="348"/>
        <v>40314</v>
      </c>
      <c r="CC332" s="48">
        <f t="shared" si="349"/>
        <v>21600</v>
      </c>
      <c r="CD332" s="48">
        <f t="shared" si="350"/>
        <v>1286</v>
      </c>
      <c r="CE332" s="49">
        <f t="shared" si="351"/>
        <v>17428</v>
      </c>
    </row>
    <row r="333" spans="1:83" ht="16.5" customHeight="1">
      <c r="A333" s="29" t="s">
        <v>15</v>
      </c>
      <c r="B333" s="34" t="s">
        <v>61</v>
      </c>
      <c r="C333" s="40">
        <v>109114</v>
      </c>
      <c r="D333" s="40">
        <v>77323</v>
      </c>
      <c r="E333" s="40">
        <v>66588</v>
      </c>
      <c r="F333" s="40">
        <v>10735</v>
      </c>
      <c r="G333" s="40">
        <v>4628</v>
      </c>
      <c r="H333" s="40">
        <v>27163</v>
      </c>
      <c r="I333" s="40">
        <v>12708</v>
      </c>
      <c r="J333" s="40">
        <v>445</v>
      </c>
      <c r="K333" s="41">
        <v>14010</v>
      </c>
      <c r="M333" s="29" t="s">
        <v>15</v>
      </c>
      <c r="N333" s="34" t="s">
        <v>61</v>
      </c>
      <c r="O333" s="66">
        <f t="shared" si="319"/>
        <v>-0.49199999999999999</v>
      </c>
      <c r="P333" s="66">
        <f t="shared" si="320"/>
        <v>1.778</v>
      </c>
      <c r="Q333" s="66">
        <f t="shared" si="321"/>
        <v>1.8879999999999999</v>
      </c>
      <c r="R333" s="66">
        <f t="shared" si="322"/>
        <v>1.1020000000000001</v>
      </c>
      <c r="S333" s="66">
        <f t="shared" si="323"/>
        <v>-5.3390000000000004</v>
      </c>
      <c r="T333" s="66">
        <f t="shared" si="324"/>
        <v>-5.6609999999999996</v>
      </c>
      <c r="U333" s="66">
        <f t="shared" si="325"/>
        <v>-6.9489999999999998</v>
      </c>
      <c r="V333" s="66">
        <f t="shared" si="326"/>
        <v>-13.592000000000001</v>
      </c>
      <c r="W333" s="67">
        <f t="shared" si="327"/>
        <v>-4.1790000000000003</v>
      </c>
      <c r="Y333" s="29" t="s">
        <v>15</v>
      </c>
      <c r="Z333" s="34" t="s">
        <v>61</v>
      </c>
      <c r="AA333" s="66">
        <f t="shared" si="352"/>
        <v>100</v>
      </c>
      <c r="AB333" s="66">
        <f t="shared" si="328"/>
        <v>70.900000000000006</v>
      </c>
      <c r="AC333" s="66">
        <f t="shared" si="329"/>
        <v>61</v>
      </c>
      <c r="AD333" s="66">
        <f t="shared" si="330"/>
        <v>9.8000000000000007</v>
      </c>
      <c r="AE333" s="66">
        <f t="shared" si="331"/>
        <v>4.2</v>
      </c>
      <c r="AF333" s="66">
        <f t="shared" si="332"/>
        <v>24.9</v>
      </c>
      <c r="AG333" s="66">
        <f t="shared" si="333"/>
        <v>11.6</v>
      </c>
      <c r="AH333" s="66">
        <f t="shared" si="334"/>
        <v>0.4</v>
      </c>
      <c r="AI333" s="67">
        <f t="shared" si="335"/>
        <v>12.8</v>
      </c>
      <c r="AK333" s="29" t="s">
        <v>15</v>
      </c>
      <c r="AL333" s="34" t="s">
        <v>61</v>
      </c>
      <c r="AM333" s="66">
        <f t="shared" si="353"/>
        <v>3.3</v>
      </c>
      <c r="AN333" s="66">
        <f t="shared" si="354"/>
        <v>3.2</v>
      </c>
      <c r="AO333" s="66">
        <f t="shared" si="355"/>
        <v>3.2</v>
      </c>
      <c r="AP333" s="66">
        <f t="shared" si="356"/>
        <v>3.3</v>
      </c>
      <c r="AQ333" s="66">
        <f t="shared" si="357"/>
        <v>1.9</v>
      </c>
      <c r="AR333" s="66">
        <f t="shared" si="358"/>
        <v>3.7</v>
      </c>
      <c r="AS333" s="66">
        <f t="shared" si="359"/>
        <v>3.1</v>
      </c>
      <c r="AT333" s="66">
        <f t="shared" si="360"/>
        <v>3.1</v>
      </c>
      <c r="AU333" s="67">
        <f t="shared" si="361"/>
        <v>4.5</v>
      </c>
      <c r="AW333" s="29" t="s">
        <v>15</v>
      </c>
      <c r="AX333" s="34" t="s">
        <v>61</v>
      </c>
      <c r="AY333" s="66">
        <f t="shared" si="362"/>
        <v>-0.49199999999999999</v>
      </c>
      <c r="AZ333" s="66">
        <f t="shared" si="336"/>
        <v>1.232</v>
      </c>
      <c r="BA333" s="66">
        <f t="shared" si="337"/>
        <v>1.125</v>
      </c>
      <c r="BB333" s="66">
        <f t="shared" si="338"/>
        <v>0.107</v>
      </c>
      <c r="BC333" s="66">
        <f t="shared" si="339"/>
        <v>-0.23799999999999999</v>
      </c>
      <c r="BD333" s="66">
        <f t="shared" si="340"/>
        <v>-1.486</v>
      </c>
      <c r="BE333" s="66">
        <f t="shared" si="341"/>
        <v>-0.86499999999999999</v>
      </c>
      <c r="BF333" s="66">
        <f t="shared" si="342"/>
        <v>-6.4000000000000001E-2</v>
      </c>
      <c r="BG333" s="67">
        <f t="shared" si="343"/>
        <v>-0.55700000000000005</v>
      </c>
      <c r="BI333" s="29" t="s">
        <v>15</v>
      </c>
      <c r="BJ333" s="34" t="s">
        <v>61</v>
      </c>
      <c r="BK333" s="66">
        <f t="shared" si="363"/>
        <v>-1.6E-2</v>
      </c>
      <c r="BL333" s="66">
        <f t="shared" si="364"/>
        <v>5.8999999999999997E-2</v>
      </c>
      <c r="BM333" s="66">
        <f t="shared" si="365"/>
        <v>6.3E-2</v>
      </c>
      <c r="BN333" s="66">
        <f t="shared" si="366"/>
        <v>3.6999999999999998E-2</v>
      </c>
      <c r="BO333" s="66">
        <f t="shared" si="367"/>
        <v>-0.104</v>
      </c>
      <c r="BP333" s="66">
        <f t="shared" si="368"/>
        <v>-0.216</v>
      </c>
      <c r="BQ333" s="66">
        <f t="shared" si="369"/>
        <v>-0.224</v>
      </c>
      <c r="BR333" s="66">
        <f t="shared" si="370"/>
        <v>-0.34100000000000003</v>
      </c>
      <c r="BS333" s="67">
        <f t="shared" si="371"/>
        <v>-0.19600000000000001</v>
      </c>
      <c r="BU333" s="29" t="s">
        <v>15</v>
      </c>
      <c r="BV333" s="34" t="s">
        <v>61</v>
      </c>
      <c r="BW333" s="48">
        <f t="shared" si="372"/>
        <v>109654</v>
      </c>
      <c r="BX333" s="48">
        <f t="shared" si="344"/>
        <v>75972</v>
      </c>
      <c r="BY333" s="48">
        <f t="shared" si="345"/>
        <v>65354</v>
      </c>
      <c r="BZ333" s="48">
        <f t="shared" si="346"/>
        <v>10618</v>
      </c>
      <c r="CA333" s="48">
        <f t="shared" si="347"/>
        <v>4889</v>
      </c>
      <c r="CB333" s="48">
        <f t="shared" si="348"/>
        <v>28793</v>
      </c>
      <c r="CC333" s="48">
        <f t="shared" si="349"/>
        <v>13657</v>
      </c>
      <c r="CD333" s="48">
        <f t="shared" si="350"/>
        <v>515</v>
      </c>
      <c r="CE333" s="49">
        <f t="shared" si="351"/>
        <v>14621</v>
      </c>
    </row>
    <row r="334" spans="1:83" ht="16.5" customHeight="1">
      <c r="A334" s="29" t="s">
        <v>16</v>
      </c>
      <c r="B334" s="34" t="s">
        <v>62</v>
      </c>
      <c r="C334" s="40">
        <v>288825</v>
      </c>
      <c r="D334" s="40">
        <v>201042</v>
      </c>
      <c r="E334" s="40">
        <v>173633</v>
      </c>
      <c r="F334" s="40">
        <v>27409</v>
      </c>
      <c r="G334" s="40">
        <v>17178</v>
      </c>
      <c r="H334" s="40">
        <v>70605</v>
      </c>
      <c r="I334" s="40">
        <v>39548</v>
      </c>
      <c r="J334" s="40">
        <v>10184</v>
      </c>
      <c r="K334" s="41">
        <v>20873</v>
      </c>
      <c r="M334" s="29" t="s">
        <v>16</v>
      </c>
      <c r="N334" s="34" t="s">
        <v>62</v>
      </c>
      <c r="O334" s="66">
        <f t="shared" si="319"/>
        <v>3.036</v>
      </c>
      <c r="P334" s="66">
        <f t="shared" si="320"/>
        <v>3.589</v>
      </c>
      <c r="Q334" s="66">
        <f t="shared" si="321"/>
        <v>3.7120000000000002</v>
      </c>
      <c r="R334" s="66">
        <f t="shared" si="322"/>
        <v>2.8130000000000002</v>
      </c>
      <c r="S334" s="66">
        <f t="shared" si="323"/>
        <v>-1.4630000000000001</v>
      </c>
      <c r="T334" s="66">
        <f t="shared" si="324"/>
        <v>2.6150000000000002</v>
      </c>
      <c r="U334" s="66">
        <f t="shared" si="325"/>
        <v>-4.9969999999999999</v>
      </c>
      <c r="V334" s="66">
        <f t="shared" si="326"/>
        <v>38.917000000000002</v>
      </c>
      <c r="W334" s="67">
        <f t="shared" si="327"/>
        <v>5.17</v>
      </c>
      <c r="Y334" s="29" t="s">
        <v>16</v>
      </c>
      <c r="Z334" s="34" t="s">
        <v>62</v>
      </c>
      <c r="AA334" s="66">
        <f t="shared" si="352"/>
        <v>100</v>
      </c>
      <c r="AB334" s="66">
        <f t="shared" si="328"/>
        <v>69.599999999999994</v>
      </c>
      <c r="AC334" s="66">
        <f t="shared" si="329"/>
        <v>60.1</v>
      </c>
      <c r="AD334" s="66">
        <f t="shared" si="330"/>
        <v>9.5</v>
      </c>
      <c r="AE334" s="66">
        <f t="shared" si="331"/>
        <v>5.9</v>
      </c>
      <c r="AF334" s="66">
        <f t="shared" si="332"/>
        <v>24.4</v>
      </c>
      <c r="AG334" s="66">
        <f t="shared" si="333"/>
        <v>13.7</v>
      </c>
      <c r="AH334" s="66">
        <f t="shared" si="334"/>
        <v>3.5</v>
      </c>
      <c r="AI334" s="67">
        <f t="shared" si="335"/>
        <v>7.2</v>
      </c>
      <c r="AK334" s="29" t="s">
        <v>16</v>
      </c>
      <c r="AL334" s="34" t="s">
        <v>62</v>
      </c>
      <c r="AM334" s="66">
        <f t="shared" si="353"/>
        <v>8.6</v>
      </c>
      <c r="AN334" s="66">
        <f t="shared" si="354"/>
        <v>8.4</v>
      </c>
      <c r="AO334" s="66">
        <f t="shared" si="355"/>
        <v>8.5</v>
      </c>
      <c r="AP334" s="66">
        <f t="shared" si="356"/>
        <v>8.4</v>
      </c>
      <c r="AQ334" s="66">
        <f t="shared" si="357"/>
        <v>7.1</v>
      </c>
      <c r="AR334" s="66">
        <f t="shared" si="358"/>
        <v>9.6999999999999993</v>
      </c>
      <c r="AS334" s="66">
        <f t="shared" si="359"/>
        <v>9.8000000000000007</v>
      </c>
      <c r="AT334" s="66">
        <f t="shared" si="360"/>
        <v>70.599999999999994</v>
      </c>
      <c r="AU334" s="67">
        <f t="shared" si="361"/>
        <v>6.7</v>
      </c>
      <c r="AW334" s="29" t="s">
        <v>16</v>
      </c>
      <c r="AX334" s="34" t="s">
        <v>62</v>
      </c>
      <c r="AY334" s="66">
        <f t="shared" si="362"/>
        <v>3.036</v>
      </c>
      <c r="AZ334" s="66">
        <f t="shared" si="336"/>
        <v>2.4849999999999999</v>
      </c>
      <c r="BA334" s="66">
        <f t="shared" si="337"/>
        <v>2.2170000000000001</v>
      </c>
      <c r="BB334" s="66">
        <f t="shared" si="338"/>
        <v>0.26800000000000002</v>
      </c>
      <c r="BC334" s="66">
        <f t="shared" si="339"/>
        <v>-9.0999999999999998E-2</v>
      </c>
      <c r="BD334" s="66">
        <f t="shared" si="340"/>
        <v>0.64200000000000002</v>
      </c>
      <c r="BE334" s="66">
        <f t="shared" si="341"/>
        <v>-0.74199999999999999</v>
      </c>
      <c r="BF334" s="66">
        <f t="shared" si="342"/>
        <v>1.018</v>
      </c>
      <c r="BG334" s="67">
        <f t="shared" si="343"/>
        <v>0.36599999999999999</v>
      </c>
      <c r="BI334" s="29" t="s">
        <v>16</v>
      </c>
      <c r="BJ334" s="34" t="s">
        <v>62</v>
      </c>
      <c r="BK334" s="66">
        <f t="shared" si="363"/>
        <v>0.25800000000000001</v>
      </c>
      <c r="BL334" s="66">
        <f t="shared" si="364"/>
        <v>0.30499999999999999</v>
      </c>
      <c r="BM334" s="66">
        <f t="shared" si="365"/>
        <v>0.316</v>
      </c>
      <c r="BN334" s="66">
        <f t="shared" si="366"/>
        <v>0.23699999999999999</v>
      </c>
      <c r="BO334" s="66">
        <f t="shared" si="367"/>
        <v>-0.10100000000000001</v>
      </c>
      <c r="BP334" s="66">
        <f t="shared" si="368"/>
        <v>0.23799999999999999</v>
      </c>
      <c r="BQ334" s="66">
        <f t="shared" si="369"/>
        <v>-0.49099999999999999</v>
      </c>
      <c r="BR334" s="66">
        <f t="shared" si="370"/>
        <v>13.89</v>
      </c>
      <c r="BS334" s="67">
        <f t="shared" si="371"/>
        <v>0.33</v>
      </c>
      <c r="BU334" s="29" t="s">
        <v>16</v>
      </c>
      <c r="BV334" s="34" t="s">
        <v>62</v>
      </c>
      <c r="BW334" s="48">
        <f t="shared" si="372"/>
        <v>280316</v>
      </c>
      <c r="BX334" s="48">
        <f t="shared" si="344"/>
        <v>194077</v>
      </c>
      <c r="BY334" s="48">
        <f t="shared" si="345"/>
        <v>167418</v>
      </c>
      <c r="BZ334" s="48">
        <f t="shared" si="346"/>
        <v>26659</v>
      </c>
      <c r="CA334" s="48">
        <f t="shared" si="347"/>
        <v>17433</v>
      </c>
      <c r="CB334" s="48">
        <f t="shared" si="348"/>
        <v>68806</v>
      </c>
      <c r="CC334" s="48">
        <f t="shared" si="349"/>
        <v>41628</v>
      </c>
      <c r="CD334" s="48">
        <f t="shared" si="350"/>
        <v>7331</v>
      </c>
      <c r="CE334" s="49">
        <f t="shared" si="351"/>
        <v>19847</v>
      </c>
    </row>
    <row r="335" spans="1:83" ht="16.5" customHeight="1">
      <c r="A335" s="29" t="s">
        <v>17</v>
      </c>
      <c r="B335" s="34" t="s">
        <v>63</v>
      </c>
      <c r="C335" s="40">
        <v>137145</v>
      </c>
      <c r="D335" s="40">
        <v>96555</v>
      </c>
      <c r="E335" s="40">
        <v>83385</v>
      </c>
      <c r="F335" s="40">
        <v>13170</v>
      </c>
      <c r="G335" s="40">
        <v>9241</v>
      </c>
      <c r="H335" s="40">
        <v>31349</v>
      </c>
      <c r="I335" s="40">
        <v>18480</v>
      </c>
      <c r="J335" s="40">
        <v>460</v>
      </c>
      <c r="K335" s="41">
        <v>12409</v>
      </c>
      <c r="M335" s="29" t="s">
        <v>17</v>
      </c>
      <c r="N335" s="34" t="s">
        <v>63</v>
      </c>
      <c r="O335" s="66">
        <f t="shared" si="319"/>
        <v>1.9670000000000001</v>
      </c>
      <c r="P335" s="66">
        <f t="shared" si="320"/>
        <v>4.306</v>
      </c>
      <c r="Q335" s="66">
        <f t="shared" si="321"/>
        <v>4.4340000000000002</v>
      </c>
      <c r="R335" s="66">
        <f t="shared" si="322"/>
        <v>3.5049999999999999</v>
      </c>
      <c r="S335" s="66">
        <f t="shared" si="323"/>
        <v>-0.39900000000000002</v>
      </c>
      <c r="T335" s="66">
        <f t="shared" si="324"/>
        <v>-3.9940000000000002</v>
      </c>
      <c r="U335" s="66">
        <f t="shared" si="325"/>
        <v>-3.3780000000000001</v>
      </c>
      <c r="V335" s="66">
        <f t="shared" si="326"/>
        <v>-37.668999999999997</v>
      </c>
      <c r="W335" s="67">
        <f t="shared" si="327"/>
        <v>-2.9710000000000001</v>
      </c>
      <c r="Y335" s="29" t="s">
        <v>17</v>
      </c>
      <c r="Z335" s="34" t="s">
        <v>63</v>
      </c>
      <c r="AA335" s="66">
        <f t="shared" si="352"/>
        <v>100</v>
      </c>
      <c r="AB335" s="66">
        <f t="shared" si="328"/>
        <v>70.400000000000006</v>
      </c>
      <c r="AC335" s="66">
        <f t="shared" si="329"/>
        <v>60.8</v>
      </c>
      <c r="AD335" s="66">
        <f t="shared" si="330"/>
        <v>9.6</v>
      </c>
      <c r="AE335" s="66">
        <f t="shared" si="331"/>
        <v>6.7</v>
      </c>
      <c r="AF335" s="66">
        <f t="shared" si="332"/>
        <v>22.9</v>
      </c>
      <c r="AG335" s="66">
        <f t="shared" si="333"/>
        <v>13.5</v>
      </c>
      <c r="AH335" s="66">
        <f t="shared" si="334"/>
        <v>0.3</v>
      </c>
      <c r="AI335" s="67">
        <f t="shared" si="335"/>
        <v>9</v>
      </c>
      <c r="AK335" s="29" t="s">
        <v>17</v>
      </c>
      <c r="AL335" s="34" t="s">
        <v>63</v>
      </c>
      <c r="AM335" s="66">
        <f t="shared" si="353"/>
        <v>4.0999999999999996</v>
      </c>
      <c r="AN335" s="66">
        <f t="shared" si="354"/>
        <v>4.0999999999999996</v>
      </c>
      <c r="AO335" s="66">
        <f t="shared" si="355"/>
        <v>4.0999999999999996</v>
      </c>
      <c r="AP335" s="66">
        <f t="shared" si="356"/>
        <v>4</v>
      </c>
      <c r="AQ335" s="66">
        <f t="shared" si="357"/>
        <v>3.8</v>
      </c>
      <c r="AR335" s="66">
        <f t="shared" si="358"/>
        <v>4.3</v>
      </c>
      <c r="AS335" s="66">
        <f t="shared" si="359"/>
        <v>4.5999999999999996</v>
      </c>
      <c r="AT335" s="66">
        <f t="shared" si="360"/>
        <v>3.2</v>
      </c>
      <c r="AU335" s="67">
        <f t="shared" si="361"/>
        <v>4</v>
      </c>
      <c r="AW335" s="29" t="s">
        <v>17</v>
      </c>
      <c r="AX335" s="34" t="s">
        <v>63</v>
      </c>
      <c r="AY335" s="66">
        <f t="shared" si="362"/>
        <v>1.9670000000000001</v>
      </c>
      <c r="AZ335" s="66">
        <f t="shared" si="336"/>
        <v>2.964</v>
      </c>
      <c r="BA335" s="66">
        <f t="shared" si="337"/>
        <v>2.6320000000000001</v>
      </c>
      <c r="BB335" s="66">
        <f t="shared" si="338"/>
        <v>0.33200000000000002</v>
      </c>
      <c r="BC335" s="66">
        <f t="shared" si="339"/>
        <v>-2.8000000000000001E-2</v>
      </c>
      <c r="BD335" s="66">
        <f t="shared" si="340"/>
        <v>-0.97</v>
      </c>
      <c r="BE335" s="66">
        <f t="shared" si="341"/>
        <v>-0.48</v>
      </c>
      <c r="BF335" s="66">
        <f t="shared" si="342"/>
        <v>-0.20699999999999999</v>
      </c>
      <c r="BG335" s="67">
        <f t="shared" si="343"/>
        <v>-0.28299999999999997</v>
      </c>
      <c r="BI335" s="29" t="s">
        <v>17</v>
      </c>
      <c r="BJ335" s="34" t="s">
        <v>63</v>
      </c>
      <c r="BK335" s="66">
        <f t="shared" si="363"/>
        <v>0.08</v>
      </c>
      <c r="BL335" s="66">
        <f t="shared" si="364"/>
        <v>0.17399999999999999</v>
      </c>
      <c r="BM335" s="66">
        <f t="shared" si="365"/>
        <v>0.18</v>
      </c>
      <c r="BN335" s="66">
        <f t="shared" si="366"/>
        <v>0.14099999999999999</v>
      </c>
      <c r="BO335" s="66">
        <f t="shared" si="367"/>
        <v>-1.4999999999999999E-2</v>
      </c>
      <c r="BP335" s="66">
        <f t="shared" si="368"/>
        <v>-0.17299999999999999</v>
      </c>
      <c r="BQ335" s="66">
        <f t="shared" si="369"/>
        <v>-0.152</v>
      </c>
      <c r="BR335" s="66">
        <f t="shared" si="370"/>
        <v>-1.353</v>
      </c>
      <c r="BS335" s="67">
        <f t="shared" si="371"/>
        <v>-0.122</v>
      </c>
      <c r="BU335" s="29" t="s">
        <v>17</v>
      </c>
      <c r="BV335" s="34" t="s">
        <v>63</v>
      </c>
      <c r="BW335" s="48">
        <f t="shared" si="372"/>
        <v>134500</v>
      </c>
      <c r="BX335" s="48">
        <f t="shared" si="344"/>
        <v>92569</v>
      </c>
      <c r="BY335" s="48">
        <f t="shared" si="345"/>
        <v>79845</v>
      </c>
      <c r="BZ335" s="48">
        <f t="shared" si="346"/>
        <v>12724</v>
      </c>
      <c r="CA335" s="48">
        <f t="shared" si="347"/>
        <v>9278</v>
      </c>
      <c r="CB335" s="48">
        <f t="shared" si="348"/>
        <v>32653</v>
      </c>
      <c r="CC335" s="48">
        <f t="shared" si="349"/>
        <v>19126</v>
      </c>
      <c r="CD335" s="48">
        <f t="shared" si="350"/>
        <v>738</v>
      </c>
      <c r="CE335" s="49">
        <f t="shared" si="351"/>
        <v>12789</v>
      </c>
    </row>
    <row r="336" spans="1:83" ht="16.5" customHeight="1">
      <c r="A336" s="29" t="s">
        <v>18</v>
      </c>
      <c r="B336" s="34" t="s">
        <v>64</v>
      </c>
      <c r="C336" s="40">
        <v>126552</v>
      </c>
      <c r="D336" s="40">
        <v>95158</v>
      </c>
      <c r="E336" s="40">
        <v>82294</v>
      </c>
      <c r="F336" s="40">
        <v>12864</v>
      </c>
      <c r="G336" s="40">
        <v>6058</v>
      </c>
      <c r="H336" s="40">
        <v>25336</v>
      </c>
      <c r="I336" s="40">
        <v>12319</v>
      </c>
      <c r="J336" s="40">
        <v>319</v>
      </c>
      <c r="K336" s="41">
        <v>12698</v>
      </c>
      <c r="M336" s="29" t="s">
        <v>18</v>
      </c>
      <c r="N336" s="34" t="s">
        <v>64</v>
      </c>
      <c r="O336" s="66">
        <f t="shared" si="319"/>
        <v>1.829</v>
      </c>
      <c r="P336" s="66">
        <f t="shared" si="320"/>
        <v>4.1879999999999997</v>
      </c>
      <c r="Q336" s="66">
        <f t="shared" si="321"/>
        <v>4.3440000000000003</v>
      </c>
      <c r="R336" s="66">
        <f t="shared" si="322"/>
        <v>3.2010000000000001</v>
      </c>
      <c r="S336" s="66">
        <f t="shared" si="323"/>
        <v>-2.605</v>
      </c>
      <c r="T336" s="66">
        <f t="shared" si="324"/>
        <v>-5.2009999999999996</v>
      </c>
      <c r="U336" s="66">
        <f t="shared" si="325"/>
        <v>-6.5330000000000004</v>
      </c>
      <c r="V336" s="66">
        <f t="shared" si="326"/>
        <v>8.8740000000000006</v>
      </c>
      <c r="W336" s="67">
        <f t="shared" si="327"/>
        <v>-4.1879999999999997</v>
      </c>
      <c r="Y336" s="29" t="s">
        <v>18</v>
      </c>
      <c r="Z336" s="34" t="s">
        <v>64</v>
      </c>
      <c r="AA336" s="66">
        <f t="shared" si="352"/>
        <v>100</v>
      </c>
      <c r="AB336" s="66">
        <f t="shared" si="328"/>
        <v>75.2</v>
      </c>
      <c r="AC336" s="66">
        <f t="shared" si="329"/>
        <v>65</v>
      </c>
      <c r="AD336" s="66">
        <f t="shared" si="330"/>
        <v>10.199999999999999</v>
      </c>
      <c r="AE336" s="66">
        <f t="shared" si="331"/>
        <v>4.8</v>
      </c>
      <c r="AF336" s="66">
        <f t="shared" si="332"/>
        <v>20</v>
      </c>
      <c r="AG336" s="66">
        <f t="shared" si="333"/>
        <v>9.6999999999999993</v>
      </c>
      <c r="AH336" s="66">
        <f t="shared" si="334"/>
        <v>0.3</v>
      </c>
      <c r="AI336" s="67">
        <f t="shared" si="335"/>
        <v>10</v>
      </c>
      <c r="AK336" s="29" t="s">
        <v>18</v>
      </c>
      <c r="AL336" s="34" t="s">
        <v>64</v>
      </c>
      <c r="AM336" s="66">
        <f t="shared" si="353"/>
        <v>3.8</v>
      </c>
      <c r="AN336" s="66">
        <f t="shared" si="354"/>
        <v>4</v>
      </c>
      <c r="AO336" s="66">
        <f t="shared" si="355"/>
        <v>4</v>
      </c>
      <c r="AP336" s="66">
        <f t="shared" si="356"/>
        <v>3.9</v>
      </c>
      <c r="AQ336" s="66">
        <f t="shared" si="357"/>
        <v>2.5</v>
      </c>
      <c r="AR336" s="66">
        <f t="shared" si="358"/>
        <v>3.5</v>
      </c>
      <c r="AS336" s="66">
        <f t="shared" si="359"/>
        <v>3.1</v>
      </c>
      <c r="AT336" s="66">
        <f t="shared" si="360"/>
        <v>2.2000000000000002</v>
      </c>
      <c r="AU336" s="67">
        <f t="shared" si="361"/>
        <v>4.0999999999999996</v>
      </c>
      <c r="AW336" s="29" t="s">
        <v>18</v>
      </c>
      <c r="AX336" s="34" t="s">
        <v>64</v>
      </c>
      <c r="AY336" s="66">
        <f t="shared" si="362"/>
        <v>1.829</v>
      </c>
      <c r="AZ336" s="66">
        <f t="shared" si="336"/>
        <v>3.0779999999999998</v>
      </c>
      <c r="BA336" s="66">
        <f t="shared" si="337"/>
        <v>2.7570000000000001</v>
      </c>
      <c r="BB336" s="66">
        <f t="shared" si="338"/>
        <v>0.32100000000000001</v>
      </c>
      <c r="BC336" s="66">
        <f t="shared" si="339"/>
        <v>-0.13</v>
      </c>
      <c r="BD336" s="66">
        <f t="shared" si="340"/>
        <v>-1.1180000000000001</v>
      </c>
      <c r="BE336" s="66">
        <f t="shared" si="341"/>
        <v>-0.69299999999999995</v>
      </c>
      <c r="BF336" s="66">
        <f t="shared" si="342"/>
        <v>2.1000000000000001E-2</v>
      </c>
      <c r="BG336" s="67">
        <f t="shared" si="343"/>
        <v>-0.44700000000000001</v>
      </c>
      <c r="BI336" s="29" t="s">
        <v>18</v>
      </c>
      <c r="BJ336" s="34" t="s">
        <v>64</v>
      </c>
      <c r="BK336" s="66">
        <f t="shared" si="363"/>
        <v>6.9000000000000006E-2</v>
      </c>
      <c r="BL336" s="66">
        <f t="shared" si="364"/>
        <v>0.16700000000000001</v>
      </c>
      <c r="BM336" s="66">
        <f t="shared" si="365"/>
        <v>0.17399999999999999</v>
      </c>
      <c r="BN336" s="66">
        <f t="shared" si="366"/>
        <v>0.126</v>
      </c>
      <c r="BO336" s="66">
        <f t="shared" si="367"/>
        <v>-6.4000000000000001E-2</v>
      </c>
      <c r="BP336" s="66">
        <f t="shared" si="368"/>
        <v>-0.184</v>
      </c>
      <c r="BQ336" s="66">
        <f t="shared" si="369"/>
        <v>-0.20300000000000001</v>
      </c>
      <c r="BR336" s="66">
        <f t="shared" si="370"/>
        <v>0.127</v>
      </c>
      <c r="BS336" s="67">
        <f t="shared" si="371"/>
        <v>-0.17799999999999999</v>
      </c>
      <c r="BU336" s="29" t="s">
        <v>18</v>
      </c>
      <c r="BV336" s="34" t="s">
        <v>64</v>
      </c>
      <c r="BW336" s="48">
        <f t="shared" si="372"/>
        <v>124279</v>
      </c>
      <c r="BX336" s="48">
        <f t="shared" si="344"/>
        <v>91333</v>
      </c>
      <c r="BY336" s="48">
        <f t="shared" si="345"/>
        <v>78868</v>
      </c>
      <c r="BZ336" s="48">
        <f t="shared" si="346"/>
        <v>12465</v>
      </c>
      <c r="CA336" s="48">
        <f t="shared" si="347"/>
        <v>6220</v>
      </c>
      <c r="CB336" s="48">
        <f t="shared" si="348"/>
        <v>26726</v>
      </c>
      <c r="CC336" s="48">
        <f t="shared" si="349"/>
        <v>13180</v>
      </c>
      <c r="CD336" s="48">
        <f t="shared" si="350"/>
        <v>293</v>
      </c>
      <c r="CE336" s="49">
        <f t="shared" si="351"/>
        <v>13253</v>
      </c>
    </row>
    <row r="337" spans="1:83" ht="16.5" customHeight="1">
      <c r="A337" s="29" t="s">
        <v>19</v>
      </c>
      <c r="B337" s="34" t="s">
        <v>65</v>
      </c>
      <c r="C337" s="40">
        <v>276130</v>
      </c>
      <c r="D337" s="40">
        <v>195273</v>
      </c>
      <c r="E337" s="40">
        <v>168470</v>
      </c>
      <c r="F337" s="40">
        <v>26803</v>
      </c>
      <c r="G337" s="40">
        <v>30554</v>
      </c>
      <c r="H337" s="40">
        <v>50303</v>
      </c>
      <c r="I337" s="40">
        <v>23511</v>
      </c>
      <c r="J337" s="40">
        <v>341</v>
      </c>
      <c r="K337" s="41">
        <v>26451</v>
      </c>
      <c r="M337" s="29" t="s">
        <v>19</v>
      </c>
      <c r="N337" s="34" t="s">
        <v>65</v>
      </c>
      <c r="O337" s="66">
        <f t="shared" si="319"/>
        <v>2.5259999999999998</v>
      </c>
      <c r="P337" s="66">
        <f t="shared" si="320"/>
        <v>4.3339999999999996</v>
      </c>
      <c r="Q337" s="66">
        <f t="shared" si="321"/>
        <v>4.431</v>
      </c>
      <c r="R337" s="66">
        <f t="shared" si="322"/>
        <v>3.7309999999999999</v>
      </c>
      <c r="S337" s="66">
        <f t="shared" si="323"/>
        <v>-0.94699999999999995</v>
      </c>
      <c r="T337" s="66">
        <f t="shared" si="324"/>
        <v>-1.982</v>
      </c>
      <c r="U337" s="66">
        <f t="shared" si="325"/>
        <v>-6.1769999999999996</v>
      </c>
      <c r="V337" s="66">
        <f t="shared" si="326"/>
        <v>-12.113</v>
      </c>
      <c r="W337" s="67">
        <f t="shared" si="327"/>
        <v>2.234</v>
      </c>
      <c r="Y337" s="29" t="s">
        <v>19</v>
      </c>
      <c r="Z337" s="34" t="s">
        <v>65</v>
      </c>
      <c r="AA337" s="66">
        <f t="shared" si="352"/>
        <v>100</v>
      </c>
      <c r="AB337" s="66">
        <f t="shared" si="328"/>
        <v>70.7</v>
      </c>
      <c r="AC337" s="66">
        <f t="shared" si="329"/>
        <v>61</v>
      </c>
      <c r="AD337" s="66">
        <f t="shared" si="330"/>
        <v>9.6999999999999993</v>
      </c>
      <c r="AE337" s="66">
        <f t="shared" si="331"/>
        <v>11.1</v>
      </c>
      <c r="AF337" s="66">
        <f t="shared" si="332"/>
        <v>18.2</v>
      </c>
      <c r="AG337" s="66">
        <f t="shared" si="333"/>
        <v>8.5</v>
      </c>
      <c r="AH337" s="66">
        <f t="shared" si="334"/>
        <v>0.1</v>
      </c>
      <c r="AI337" s="67">
        <f t="shared" si="335"/>
        <v>9.6</v>
      </c>
      <c r="AK337" s="29" t="s">
        <v>19</v>
      </c>
      <c r="AL337" s="34" t="s">
        <v>65</v>
      </c>
      <c r="AM337" s="66">
        <f t="shared" si="353"/>
        <v>8.1999999999999993</v>
      </c>
      <c r="AN337" s="66">
        <f t="shared" si="354"/>
        <v>8.1999999999999993</v>
      </c>
      <c r="AO337" s="66">
        <f t="shared" si="355"/>
        <v>8.1999999999999993</v>
      </c>
      <c r="AP337" s="66">
        <f t="shared" si="356"/>
        <v>8.1999999999999993</v>
      </c>
      <c r="AQ337" s="66">
        <f t="shared" si="357"/>
        <v>12.6</v>
      </c>
      <c r="AR337" s="66">
        <f t="shared" si="358"/>
        <v>6.9</v>
      </c>
      <c r="AS337" s="66">
        <f t="shared" si="359"/>
        <v>5.8</v>
      </c>
      <c r="AT337" s="66">
        <f t="shared" si="360"/>
        <v>2.4</v>
      </c>
      <c r="AU337" s="67">
        <f t="shared" si="361"/>
        <v>8.5</v>
      </c>
      <c r="AW337" s="29" t="s">
        <v>19</v>
      </c>
      <c r="AX337" s="34" t="s">
        <v>65</v>
      </c>
      <c r="AY337" s="66">
        <f t="shared" si="362"/>
        <v>2.5259999999999998</v>
      </c>
      <c r="AZ337" s="66">
        <f t="shared" si="336"/>
        <v>3.012</v>
      </c>
      <c r="BA337" s="66">
        <f t="shared" si="337"/>
        <v>2.6539999999999999</v>
      </c>
      <c r="BB337" s="66">
        <f t="shared" si="338"/>
        <v>0.35799999999999998</v>
      </c>
      <c r="BC337" s="66">
        <f t="shared" si="339"/>
        <v>-0.108</v>
      </c>
      <c r="BD337" s="66">
        <f t="shared" si="340"/>
        <v>-0.378</v>
      </c>
      <c r="BE337" s="66">
        <f t="shared" si="341"/>
        <v>-0.57499999999999996</v>
      </c>
      <c r="BF337" s="66">
        <f t="shared" si="342"/>
        <v>-1.7000000000000001E-2</v>
      </c>
      <c r="BG337" s="67">
        <f t="shared" si="343"/>
        <v>0.215</v>
      </c>
      <c r="BI337" s="29" t="s">
        <v>19</v>
      </c>
      <c r="BJ337" s="34" t="s">
        <v>65</v>
      </c>
      <c r="BK337" s="66">
        <f t="shared" si="363"/>
        <v>0.20699999999999999</v>
      </c>
      <c r="BL337" s="66">
        <f t="shared" si="364"/>
        <v>0.35499999999999998</v>
      </c>
      <c r="BM337" s="66">
        <f t="shared" si="365"/>
        <v>0.36299999999999999</v>
      </c>
      <c r="BN337" s="66">
        <f t="shared" si="366"/>
        <v>0.30499999999999999</v>
      </c>
      <c r="BO337" s="66">
        <f t="shared" si="367"/>
        <v>-0.11600000000000001</v>
      </c>
      <c r="BP337" s="66">
        <f t="shared" si="368"/>
        <v>-0.13500000000000001</v>
      </c>
      <c r="BQ337" s="66">
        <f t="shared" si="369"/>
        <v>-0.36499999999999999</v>
      </c>
      <c r="BR337" s="66">
        <f t="shared" si="370"/>
        <v>-0.22900000000000001</v>
      </c>
      <c r="BS337" s="67">
        <f t="shared" si="371"/>
        <v>0.186</v>
      </c>
      <c r="BU337" s="29" t="s">
        <v>19</v>
      </c>
      <c r="BV337" s="34" t="s">
        <v>65</v>
      </c>
      <c r="BW337" s="48">
        <f t="shared" si="372"/>
        <v>269327</v>
      </c>
      <c r="BX337" s="48">
        <f t="shared" si="344"/>
        <v>187161</v>
      </c>
      <c r="BY337" s="48">
        <f t="shared" si="345"/>
        <v>161322</v>
      </c>
      <c r="BZ337" s="48">
        <f t="shared" si="346"/>
        <v>25839</v>
      </c>
      <c r="CA337" s="48">
        <f t="shared" si="347"/>
        <v>30846</v>
      </c>
      <c r="CB337" s="48">
        <f t="shared" si="348"/>
        <v>51320</v>
      </c>
      <c r="CC337" s="48">
        <f t="shared" si="349"/>
        <v>25059</v>
      </c>
      <c r="CD337" s="48">
        <f t="shared" si="350"/>
        <v>388</v>
      </c>
      <c r="CE337" s="49">
        <f t="shared" si="351"/>
        <v>25873</v>
      </c>
    </row>
    <row r="338" spans="1:83" ht="16.5" customHeight="1">
      <c r="A338" s="29" t="s">
        <v>20</v>
      </c>
      <c r="B338" s="34" t="s">
        <v>66</v>
      </c>
      <c r="C338" s="40">
        <v>142719</v>
      </c>
      <c r="D338" s="40">
        <v>108347</v>
      </c>
      <c r="E338" s="40">
        <v>93594</v>
      </c>
      <c r="F338" s="40">
        <v>14753</v>
      </c>
      <c r="G338" s="40">
        <v>6941</v>
      </c>
      <c r="H338" s="40">
        <v>27431</v>
      </c>
      <c r="I338" s="40">
        <v>14704</v>
      </c>
      <c r="J338" s="40">
        <v>358</v>
      </c>
      <c r="K338" s="41">
        <v>12369</v>
      </c>
      <c r="M338" s="29" t="s">
        <v>20</v>
      </c>
      <c r="N338" s="34" t="s">
        <v>66</v>
      </c>
      <c r="O338" s="66">
        <f t="shared" si="319"/>
        <v>4.3150000000000004</v>
      </c>
      <c r="P338" s="66">
        <f t="shared" si="320"/>
        <v>5.7169999999999996</v>
      </c>
      <c r="Q338" s="66">
        <f t="shared" si="321"/>
        <v>5.8739999999999997</v>
      </c>
      <c r="R338" s="66">
        <f t="shared" si="322"/>
        <v>4.7279999999999998</v>
      </c>
      <c r="S338" s="66">
        <f t="shared" si="323"/>
        <v>-0.998</v>
      </c>
      <c r="T338" s="66">
        <f t="shared" si="324"/>
        <v>0.42099999999999999</v>
      </c>
      <c r="U338" s="66">
        <f t="shared" si="325"/>
        <v>-2.2280000000000002</v>
      </c>
      <c r="V338" s="66">
        <f t="shared" si="326"/>
        <v>2.8740000000000001</v>
      </c>
      <c r="W338" s="67">
        <f t="shared" si="327"/>
        <v>3.6880000000000002</v>
      </c>
      <c r="Y338" s="29" t="s">
        <v>20</v>
      </c>
      <c r="Z338" s="34" t="s">
        <v>66</v>
      </c>
      <c r="AA338" s="66">
        <f t="shared" si="352"/>
        <v>100</v>
      </c>
      <c r="AB338" s="66">
        <f t="shared" si="328"/>
        <v>75.900000000000006</v>
      </c>
      <c r="AC338" s="66">
        <f t="shared" si="329"/>
        <v>65.599999999999994</v>
      </c>
      <c r="AD338" s="66">
        <f t="shared" si="330"/>
        <v>10.3</v>
      </c>
      <c r="AE338" s="66">
        <f t="shared" si="331"/>
        <v>4.9000000000000004</v>
      </c>
      <c r="AF338" s="66">
        <f t="shared" si="332"/>
        <v>19.2</v>
      </c>
      <c r="AG338" s="66">
        <f t="shared" si="333"/>
        <v>10.3</v>
      </c>
      <c r="AH338" s="66">
        <f t="shared" si="334"/>
        <v>0.3</v>
      </c>
      <c r="AI338" s="67">
        <f t="shared" si="335"/>
        <v>8.6999999999999993</v>
      </c>
      <c r="AK338" s="29" t="s">
        <v>20</v>
      </c>
      <c r="AL338" s="34" t="s">
        <v>66</v>
      </c>
      <c r="AM338" s="66">
        <f t="shared" si="353"/>
        <v>4.3</v>
      </c>
      <c r="AN338" s="66">
        <f t="shared" si="354"/>
        <v>4.5999999999999996</v>
      </c>
      <c r="AO338" s="66">
        <f t="shared" si="355"/>
        <v>4.5999999999999996</v>
      </c>
      <c r="AP338" s="66">
        <f t="shared" si="356"/>
        <v>4.5</v>
      </c>
      <c r="AQ338" s="66">
        <f t="shared" si="357"/>
        <v>2.9</v>
      </c>
      <c r="AR338" s="66">
        <f t="shared" si="358"/>
        <v>3.8</v>
      </c>
      <c r="AS338" s="66">
        <f t="shared" si="359"/>
        <v>3.6</v>
      </c>
      <c r="AT338" s="66">
        <f t="shared" si="360"/>
        <v>2.5</v>
      </c>
      <c r="AU338" s="67">
        <f t="shared" si="361"/>
        <v>4</v>
      </c>
      <c r="AW338" s="29" t="s">
        <v>20</v>
      </c>
      <c r="AX338" s="34" t="s">
        <v>66</v>
      </c>
      <c r="AY338" s="66">
        <f t="shared" si="362"/>
        <v>4.3150000000000004</v>
      </c>
      <c r="AZ338" s="66">
        <f t="shared" si="336"/>
        <v>4.282</v>
      </c>
      <c r="BA338" s="66">
        <f t="shared" si="337"/>
        <v>3.7959999999999998</v>
      </c>
      <c r="BB338" s="66">
        <f t="shared" si="338"/>
        <v>0.48699999999999999</v>
      </c>
      <c r="BC338" s="66">
        <f t="shared" si="339"/>
        <v>-5.0999999999999997E-2</v>
      </c>
      <c r="BD338" s="66">
        <f t="shared" si="340"/>
        <v>8.4000000000000005E-2</v>
      </c>
      <c r="BE338" s="66">
        <f t="shared" si="341"/>
        <v>-0.245</v>
      </c>
      <c r="BF338" s="66">
        <f t="shared" si="342"/>
        <v>7.0000000000000001E-3</v>
      </c>
      <c r="BG338" s="67">
        <f t="shared" si="343"/>
        <v>0.32200000000000001</v>
      </c>
      <c r="BI338" s="29" t="s">
        <v>20</v>
      </c>
      <c r="BJ338" s="34" t="s">
        <v>66</v>
      </c>
      <c r="BK338" s="66">
        <f t="shared" si="363"/>
        <v>0.17899999999999999</v>
      </c>
      <c r="BL338" s="66">
        <f t="shared" si="364"/>
        <v>0.25600000000000001</v>
      </c>
      <c r="BM338" s="66">
        <f t="shared" si="365"/>
        <v>0.26400000000000001</v>
      </c>
      <c r="BN338" s="66">
        <f t="shared" si="366"/>
        <v>0.21</v>
      </c>
      <c r="BO338" s="66">
        <f t="shared" si="367"/>
        <v>-2.8000000000000001E-2</v>
      </c>
      <c r="BP338" s="66">
        <f t="shared" si="368"/>
        <v>1.4999999999999999E-2</v>
      </c>
      <c r="BQ338" s="66">
        <f t="shared" si="369"/>
        <v>-7.9000000000000001E-2</v>
      </c>
      <c r="BR338" s="66">
        <f t="shared" si="370"/>
        <v>4.9000000000000002E-2</v>
      </c>
      <c r="BS338" s="67">
        <f t="shared" si="371"/>
        <v>0.14099999999999999</v>
      </c>
      <c r="BU338" s="29" t="s">
        <v>20</v>
      </c>
      <c r="BV338" s="34" t="s">
        <v>66</v>
      </c>
      <c r="BW338" s="48">
        <f t="shared" si="372"/>
        <v>136815</v>
      </c>
      <c r="BX338" s="48">
        <f t="shared" si="344"/>
        <v>102488</v>
      </c>
      <c r="BY338" s="48">
        <f t="shared" si="345"/>
        <v>88401</v>
      </c>
      <c r="BZ338" s="48">
        <f t="shared" si="346"/>
        <v>14087</v>
      </c>
      <c r="CA338" s="48">
        <f t="shared" si="347"/>
        <v>7011</v>
      </c>
      <c r="CB338" s="48">
        <f t="shared" si="348"/>
        <v>27316</v>
      </c>
      <c r="CC338" s="48">
        <f t="shared" si="349"/>
        <v>15039</v>
      </c>
      <c r="CD338" s="48">
        <f t="shared" si="350"/>
        <v>348</v>
      </c>
      <c r="CE338" s="49">
        <f t="shared" si="351"/>
        <v>11929</v>
      </c>
    </row>
    <row r="339" spans="1:83" ht="16.5" customHeight="1">
      <c r="A339" s="29" t="s">
        <v>21</v>
      </c>
      <c r="B339" s="34" t="s">
        <v>67</v>
      </c>
      <c r="C339" s="40">
        <v>217882</v>
      </c>
      <c r="D339" s="40">
        <v>158945</v>
      </c>
      <c r="E339" s="40">
        <v>137234</v>
      </c>
      <c r="F339" s="40">
        <v>21711</v>
      </c>
      <c r="G339" s="40">
        <v>14193</v>
      </c>
      <c r="H339" s="40">
        <v>44744</v>
      </c>
      <c r="I339" s="40">
        <v>20605</v>
      </c>
      <c r="J339" s="40">
        <v>-42</v>
      </c>
      <c r="K339" s="41">
        <v>24181</v>
      </c>
      <c r="M339" s="29" t="s">
        <v>21</v>
      </c>
      <c r="N339" s="34" t="s">
        <v>67</v>
      </c>
      <c r="O339" s="66">
        <f t="shared" si="319"/>
        <v>2.37</v>
      </c>
      <c r="P339" s="66">
        <f t="shared" si="320"/>
        <v>3.8780000000000001</v>
      </c>
      <c r="Q339" s="66">
        <f t="shared" si="321"/>
        <v>3.984</v>
      </c>
      <c r="R339" s="66">
        <f t="shared" si="322"/>
        <v>3.214</v>
      </c>
      <c r="S339" s="66">
        <f t="shared" si="323"/>
        <v>-1.4650000000000001</v>
      </c>
      <c r="T339" s="66">
        <f t="shared" si="324"/>
        <v>-1.4950000000000001</v>
      </c>
      <c r="U339" s="66">
        <f t="shared" si="325"/>
        <v>-1.7030000000000001</v>
      </c>
      <c r="V339" s="66">
        <f t="shared" si="326"/>
        <v>-107.381</v>
      </c>
      <c r="W339" s="67">
        <f t="shared" si="327"/>
        <v>1.21</v>
      </c>
      <c r="Y339" s="29" t="s">
        <v>21</v>
      </c>
      <c r="Z339" s="34" t="s">
        <v>67</v>
      </c>
      <c r="AA339" s="66">
        <f t="shared" si="352"/>
        <v>100</v>
      </c>
      <c r="AB339" s="66">
        <f t="shared" si="328"/>
        <v>73</v>
      </c>
      <c r="AC339" s="66">
        <f t="shared" si="329"/>
        <v>63</v>
      </c>
      <c r="AD339" s="66">
        <f t="shared" si="330"/>
        <v>10</v>
      </c>
      <c r="AE339" s="66">
        <f t="shared" si="331"/>
        <v>6.5</v>
      </c>
      <c r="AF339" s="66">
        <f t="shared" si="332"/>
        <v>20.5</v>
      </c>
      <c r="AG339" s="66">
        <f t="shared" si="333"/>
        <v>9.5</v>
      </c>
      <c r="AH339" s="66">
        <f t="shared" si="334"/>
        <v>0</v>
      </c>
      <c r="AI339" s="67">
        <f t="shared" si="335"/>
        <v>11.1</v>
      </c>
      <c r="AK339" s="29" t="s">
        <v>21</v>
      </c>
      <c r="AL339" s="34" t="s">
        <v>67</v>
      </c>
      <c r="AM339" s="66">
        <f t="shared" si="353"/>
        <v>6.5</v>
      </c>
      <c r="AN339" s="66">
        <f t="shared" si="354"/>
        <v>6.7</v>
      </c>
      <c r="AO339" s="66">
        <f t="shared" si="355"/>
        <v>6.7</v>
      </c>
      <c r="AP339" s="66">
        <f t="shared" si="356"/>
        <v>6.6</v>
      </c>
      <c r="AQ339" s="66">
        <f t="shared" si="357"/>
        <v>5.8</v>
      </c>
      <c r="AR339" s="66">
        <f t="shared" si="358"/>
        <v>6.1</v>
      </c>
      <c r="AS339" s="66">
        <f t="shared" si="359"/>
        <v>5.0999999999999996</v>
      </c>
      <c r="AT339" s="66">
        <f t="shared" si="360"/>
        <v>-0.3</v>
      </c>
      <c r="AU339" s="67">
        <f t="shared" si="361"/>
        <v>7.8</v>
      </c>
      <c r="AW339" s="29" t="s">
        <v>21</v>
      </c>
      <c r="AX339" s="34" t="s">
        <v>67</v>
      </c>
      <c r="AY339" s="66">
        <f t="shared" si="362"/>
        <v>2.37</v>
      </c>
      <c r="AZ339" s="66">
        <f t="shared" si="336"/>
        <v>2.7879999999999998</v>
      </c>
      <c r="BA339" s="66">
        <f t="shared" si="337"/>
        <v>2.4700000000000002</v>
      </c>
      <c r="BB339" s="66">
        <f t="shared" si="338"/>
        <v>0.318</v>
      </c>
      <c r="BC339" s="66">
        <f t="shared" si="339"/>
        <v>-9.9000000000000005E-2</v>
      </c>
      <c r="BD339" s="66">
        <f t="shared" si="340"/>
        <v>-0.31900000000000001</v>
      </c>
      <c r="BE339" s="66">
        <f t="shared" si="341"/>
        <v>-0.16800000000000001</v>
      </c>
      <c r="BF339" s="66">
        <f t="shared" si="342"/>
        <v>-0.28699999999999998</v>
      </c>
      <c r="BG339" s="67">
        <f t="shared" si="343"/>
        <v>0.13600000000000001</v>
      </c>
      <c r="BI339" s="29" t="s">
        <v>21</v>
      </c>
      <c r="BJ339" s="34" t="s">
        <v>67</v>
      </c>
      <c r="BK339" s="66">
        <f t="shared" si="363"/>
        <v>0.153</v>
      </c>
      <c r="BL339" s="66">
        <f t="shared" si="364"/>
        <v>0.26</v>
      </c>
      <c r="BM339" s="66">
        <f t="shared" si="365"/>
        <v>0.26700000000000002</v>
      </c>
      <c r="BN339" s="66">
        <f t="shared" si="366"/>
        <v>0.214</v>
      </c>
      <c r="BO339" s="66">
        <f t="shared" si="367"/>
        <v>-8.4000000000000005E-2</v>
      </c>
      <c r="BP339" s="66">
        <f t="shared" si="368"/>
        <v>-0.09</v>
      </c>
      <c r="BQ339" s="66">
        <f t="shared" si="369"/>
        <v>-8.4000000000000005E-2</v>
      </c>
      <c r="BR339" s="66">
        <f t="shared" si="370"/>
        <v>-2.9750000000000001</v>
      </c>
      <c r="BS339" s="67">
        <f t="shared" si="371"/>
        <v>9.2999999999999999E-2</v>
      </c>
      <c r="BU339" s="29" t="s">
        <v>21</v>
      </c>
      <c r="BV339" s="34" t="s">
        <v>67</v>
      </c>
      <c r="BW339" s="48">
        <f t="shared" si="372"/>
        <v>212838</v>
      </c>
      <c r="BX339" s="48">
        <f t="shared" si="344"/>
        <v>153011</v>
      </c>
      <c r="BY339" s="48">
        <f t="shared" si="345"/>
        <v>131976</v>
      </c>
      <c r="BZ339" s="48">
        <f t="shared" si="346"/>
        <v>21035</v>
      </c>
      <c r="CA339" s="48">
        <f t="shared" si="347"/>
        <v>14404</v>
      </c>
      <c r="CB339" s="48">
        <f t="shared" si="348"/>
        <v>45423</v>
      </c>
      <c r="CC339" s="48">
        <f t="shared" si="349"/>
        <v>20962</v>
      </c>
      <c r="CD339" s="48">
        <f t="shared" si="350"/>
        <v>569</v>
      </c>
      <c r="CE339" s="49">
        <f t="shared" si="351"/>
        <v>23892</v>
      </c>
    </row>
    <row r="340" spans="1:83" ht="16.5" customHeight="1">
      <c r="A340" s="29" t="s">
        <v>22</v>
      </c>
      <c r="B340" s="34" t="s">
        <v>68</v>
      </c>
      <c r="C340" s="40">
        <v>113102</v>
      </c>
      <c r="D340" s="40">
        <v>80686</v>
      </c>
      <c r="E340" s="40">
        <v>69549</v>
      </c>
      <c r="F340" s="40">
        <v>11137</v>
      </c>
      <c r="G340" s="40">
        <v>4981</v>
      </c>
      <c r="H340" s="40">
        <v>27435</v>
      </c>
      <c r="I340" s="40">
        <v>12914</v>
      </c>
      <c r="J340" s="40">
        <v>468</v>
      </c>
      <c r="K340" s="41">
        <v>14053</v>
      </c>
      <c r="M340" s="29" t="s">
        <v>22</v>
      </c>
      <c r="N340" s="34" t="s">
        <v>68</v>
      </c>
      <c r="O340" s="66">
        <f t="shared" si="319"/>
        <v>0.54900000000000004</v>
      </c>
      <c r="P340" s="66">
        <f t="shared" si="320"/>
        <v>4.2709999999999999</v>
      </c>
      <c r="Q340" s="66">
        <f t="shared" si="321"/>
        <v>4.4889999999999999</v>
      </c>
      <c r="R340" s="66">
        <f t="shared" si="322"/>
        <v>2.93</v>
      </c>
      <c r="S340" s="66">
        <f t="shared" si="323"/>
        <v>-4.8520000000000003</v>
      </c>
      <c r="T340" s="66">
        <f t="shared" si="324"/>
        <v>-8.1489999999999991</v>
      </c>
      <c r="U340" s="66">
        <f t="shared" si="325"/>
        <v>-3.3530000000000002</v>
      </c>
      <c r="V340" s="66">
        <f t="shared" si="326"/>
        <v>-29.305</v>
      </c>
      <c r="W340" s="67">
        <f t="shared" si="327"/>
        <v>-11.31</v>
      </c>
      <c r="Y340" s="29" t="s">
        <v>22</v>
      </c>
      <c r="Z340" s="34" t="s">
        <v>68</v>
      </c>
      <c r="AA340" s="66">
        <f t="shared" si="352"/>
        <v>100</v>
      </c>
      <c r="AB340" s="66">
        <f t="shared" si="328"/>
        <v>71.3</v>
      </c>
      <c r="AC340" s="66">
        <f t="shared" si="329"/>
        <v>61.5</v>
      </c>
      <c r="AD340" s="66">
        <f t="shared" si="330"/>
        <v>9.8000000000000007</v>
      </c>
      <c r="AE340" s="66">
        <f t="shared" si="331"/>
        <v>4.4000000000000004</v>
      </c>
      <c r="AF340" s="66">
        <f t="shared" si="332"/>
        <v>24.3</v>
      </c>
      <c r="AG340" s="66">
        <f t="shared" si="333"/>
        <v>11.4</v>
      </c>
      <c r="AH340" s="66">
        <f t="shared" si="334"/>
        <v>0.4</v>
      </c>
      <c r="AI340" s="67">
        <f t="shared" si="335"/>
        <v>12.4</v>
      </c>
      <c r="AK340" s="29" t="s">
        <v>22</v>
      </c>
      <c r="AL340" s="34" t="s">
        <v>68</v>
      </c>
      <c r="AM340" s="66">
        <f t="shared" si="353"/>
        <v>3.4</v>
      </c>
      <c r="AN340" s="66">
        <f t="shared" si="354"/>
        <v>3.4</v>
      </c>
      <c r="AO340" s="66">
        <f t="shared" si="355"/>
        <v>3.4</v>
      </c>
      <c r="AP340" s="66">
        <f t="shared" si="356"/>
        <v>3.4</v>
      </c>
      <c r="AQ340" s="66">
        <f t="shared" si="357"/>
        <v>2.1</v>
      </c>
      <c r="AR340" s="66">
        <f t="shared" si="358"/>
        <v>3.8</v>
      </c>
      <c r="AS340" s="66">
        <f t="shared" si="359"/>
        <v>3.2</v>
      </c>
      <c r="AT340" s="66">
        <f t="shared" si="360"/>
        <v>3.2</v>
      </c>
      <c r="AU340" s="67">
        <f t="shared" si="361"/>
        <v>4.5</v>
      </c>
      <c r="AW340" s="29" t="s">
        <v>22</v>
      </c>
      <c r="AX340" s="34" t="s">
        <v>68</v>
      </c>
      <c r="AY340" s="66">
        <f t="shared" si="362"/>
        <v>0.54900000000000004</v>
      </c>
      <c r="AZ340" s="66">
        <f t="shared" si="336"/>
        <v>2.9380000000000002</v>
      </c>
      <c r="BA340" s="66">
        <f t="shared" si="337"/>
        <v>2.6560000000000001</v>
      </c>
      <c r="BB340" s="66">
        <f t="shared" si="338"/>
        <v>0.28199999999999997</v>
      </c>
      <c r="BC340" s="66">
        <f t="shared" si="339"/>
        <v>-0.22600000000000001</v>
      </c>
      <c r="BD340" s="66">
        <f t="shared" si="340"/>
        <v>-2.1640000000000001</v>
      </c>
      <c r="BE340" s="66">
        <f t="shared" si="341"/>
        <v>-0.39800000000000002</v>
      </c>
      <c r="BF340" s="66">
        <f t="shared" si="342"/>
        <v>-0.17199999999999999</v>
      </c>
      <c r="BG340" s="67">
        <f t="shared" si="343"/>
        <v>-1.593</v>
      </c>
      <c r="BI340" s="29" t="s">
        <v>22</v>
      </c>
      <c r="BJ340" s="34" t="s">
        <v>68</v>
      </c>
      <c r="BK340" s="66">
        <f t="shared" si="363"/>
        <v>1.9E-2</v>
      </c>
      <c r="BL340" s="66">
        <f t="shared" si="364"/>
        <v>0.14499999999999999</v>
      </c>
      <c r="BM340" s="66">
        <f t="shared" si="365"/>
        <v>0.152</v>
      </c>
      <c r="BN340" s="66">
        <f t="shared" si="366"/>
        <v>0.1</v>
      </c>
      <c r="BO340" s="66">
        <f t="shared" si="367"/>
        <v>-0.10100000000000001</v>
      </c>
      <c r="BP340" s="66">
        <f t="shared" si="368"/>
        <v>-0.32200000000000001</v>
      </c>
      <c r="BQ340" s="66">
        <f t="shared" si="369"/>
        <v>-0.106</v>
      </c>
      <c r="BR340" s="66">
        <f t="shared" si="370"/>
        <v>-0.94399999999999995</v>
      </c>
      <c r="BS340" s="67">
        <f t="shared" si="371"/>
        <v>-0.57599999999999996</v>
      </c>
      <c r="BU340" s="29" t="s">
        <v>22</v>
      </c>
      <c r="BV340" s="34" t="s">
        <v>68</v>
      </c>
      <c r="BW340" s="48">
        <f t="shared" si="372"/>
        <v>112485</v>
      </c>
      <c r="BX340" s="48">
        <f t="shared" si="344"/>
        <v>77381</v>
      </c>
      <c r="BY340" s="48">
        <f t="shared" si="345"/>
        <v>66561</v>
      </c>
      <c r="BZ340" s="48">
        <f t="shared" si="346"/>
        <v>10820</v>
      </c>
      <c r="CA340" s="48">
        <f t="shared" si="347"/>
        <v>5235</v>
      </c>
      <c r="CB340" s="48">
        <f t="shared" si="348"/>
        <v>29869</v>
      </c>
      <c r="CC340" s="48">
        <f t="shared" si="349"/>
        <v>13362</v>
      </c>
      <c r="CD340" s="48">
        <f t="shared" si="350"/>
        <v>662</v>
      </c>
      <c r="CE340" s="49">
        <f t="shared" si="351"/>
        <v>15845</v>
      </c>
    </row>
    <row r="341" spans="1:83" ht="16.5" customHeight="1">
      <c r="A341" s="29" t="s">
        <v>23</v>
      </c>
      <c r="B341" s="34" t="s">
        <v>69</v>
      </c>
      <c r="C341" s="40">
        <v>89020</v>
      </c>
      <c r="D341" s="40">
        <v>68624</v>
      </c>
      <c r="E341" s="40">
        <v>59149</v>
      </c>
      <c r="F341" s="40">
        <v>9475</v>
      </c>
      <c r="G341" s="40">
        <v>4318</v>
      </c>
      <c r="H341" s="40">
        <v>16078</v>
      </c>
      <c r="I341" s="40">
        <v>5642</v>
      </c>
      <c r="J341" s="40">
        <v>135</v>
      </c>
      <c r="K341" s="41">
        <v>10301</v>
      </c>
      <c r="M341" s="29" t="s">
        <v>23</v>
      </c>
      <c r="N341" s="34" t="s">
        <v>69</v>
      </c>
      <c r="O341" s="66">
        <f t="shared" si="319"/>
        <v>3.927</v>
      </c>
      <c r="P341" s="66">
        <f t="shared" si="320"/>
        <v>6.1159999999999997</v>
      </c>
      <c r="Q341" s="66">
        <f t="shared" si="321"/>
        <v>6.3369999999999997</v>
      </c>
      <c r="R341" s="66">
        <f t="shared" si="322"/>
        <v>4.7539999999999996</v>
      </c>
      <c r="S341" s="66">
        <f t="shared" si="323"/>
        <v>-1.6850000000000001</v>
      </c>
      <c r="T341" s="66">
        <f t="shared" si="324"/>
        <v>-3.1150000000000002</v>
      </c>
      <c r="U341" s="66">
        <f t="shared" si="325"/>
        <v>-4.8090000000000002</v>
      </c>
      <c r="V341" s="66">
        <f t="shared" si="326"/>
        <v>13.445</v>
      </c>
      <c r="W341" s="67">
        <f t="shared" si="327"/>
        <v>-2.351</v>
      </c>
      <c r="Y341" s="29" t="s">
        <v>23</v>
      </c>
      <c r="Z341" s="34" t="s">
        <v>69</v>
      </c>
      <c r="AA341" s="66">
        <f t="shared" si="352"/>
        <v>100</v>
      </c>
      <c r="AB341" s="66">
        <f t="shared" si="328"/>
        <v>77.099999999999994</v>
      </c>
      <c r="AC341" s="66">
        <f t="shared" si="329"/>
        <v>66.400000000000006</v>
      </c>
      <c r="AD341" s="66">
        <f t="shared" si="330"/>
        <v>10.6</v>
      </c>
      <c r="AE341" s="66">
        <f t="shared" si="331"/>
        <v>4.9000000000000004</v>
      </c>
      <c r="AF341" s="66">
        <f t="shared" si="332"/>
        <v>18.100000000000001</v>
      </c>
      <c r="AG341" s="66">
        <f t="shared" si="333"/>
        <v>6.3</v>
      </c>
      <c r="AH341" s="66">
        <f t="shared" si="334"/>
        <v>0.2</v>
      </c>
      <c r="AI341" s="67">
        <f t="shared" si="335"/>
        <v>11.6</v>
      </c>
      <c r="AK341" s="29" t="s">
        <v>23</v>
      </c>
      <c r="AL341" s="34" t="s">
        <v>69</v>
      </c>
      <c r="AM341" s="66">
        <f t="shared" si="353"/>
        <v>2.7</v>
      </c>
      <c r="AN341" s="66">
        <f t="shared" si="354"/>
        <v>2.9</v>
      </c>
      <c r="AO341" s="66">
        <f t="shared" si="355"/>
        <v>2.9</v>
      </c>
      <c r="AP341" s="66">
        <f t="shared" si="356"/>
        <v>2.9</v>
      </c>
      <c r="AQ341" s="66">
        <f t="shared" si="357"/>
        <v>1.8</v>
      </c>
      <c r="AR341" s="66">
        <f t="shared" si="358"/>
        <v>2.2000000000000002</v>
      </c>
      <c r="AS341" s="66">
        <f t="shared" si="359"/>
        <v>1.4</v>
      </c>
      <c r="AT341" s="66">
        <f t="shared" si="360"/>
        <v>0.9</v>
      </c>
      <c r="AU341" s="67">
        <f t="shared" si="361"/>
        <v>3.3</v>
      </c>
      <c r="AW341" s="29" t="s">
        <v>23</v>
      </c>
      <c r="AX341" s="34" t="s">
        <v>69</v>
      </c>
      <c r="AY341" s="66">
        <f t="shared" si="362"/>
        <v>3.927</v>
      </c>
      <c r="AZ341" s="66">
        <f t="shared" si="336"/>
        <v>4.617</v>
      </c>
      <c r="BA341" s="66">
        <f t="shared" si="337"/>
        <v>4.1150000000000002</v>
      </c>
      <c r="BB341" s="66">
        <f t="shared" si="338"/>
        <v>0.502</v>
      </c>
      <c r="BC341" s="66">
        <f t="shared" si="339"/>
        <v>-8.5999999999999993E-2</v>
      </c>
      <c r="BD341" s="66">
        <f t="shared" si="340"/>
        <v>-0.60399999999999998</v>
      </c>
      <c r="BE341" s="66">
        <f t="shared" si="341"/>
        <v>-0.33300000000000002</v>
      </c>
      <c r="BF341" s="66">
        <f t="shared" si="342"/>
        <v>1.9E-2</v>
      </c>
      <c r="BG341" s="67">
        <f t="shared" si="343"/>
        <v>-0.28999999999999998</v>
      </c>
      <c r="BI341" s="29" t="s">
        <v>23</v>
      </c>
      <c r="BJ341" s="34" t="s">
        <v>69</v>
      </c>
      <c r="BK341" s="66">
        <f t="shared" si="363"/>
        <v>0.10199999999999999</v>
      </c>
      <c r="BL341" s="66">
        <f t="shared" si="364"/>
        <v>0.17299999999999999</v>
      </c>
      <c r="BM341" s="66">
        <f t="shared" si="365"/>
        <v>0.17899999999999999</v>
      </c>
      <c r="BN341" s="66">
        <f t="shared" si="366"/>
        <v>0.13600000000000001</v>
      </c>
      <c r="BO341" s="66">
        <f t="shared" si="367"/>
        <v>-2.9000000000000001E-2</v>
      </c>
      <c r="BP341" s="66">
        <f t="shared" si="368"/>
        <v>-6.8000000000000005E-2</v>
      </c>
      <c r="BQ341" s="66">
        <f t="shared" si="369"/>
        <v>-6.7000000000000004E-2</v>
      </c>
      <c r="BR341" s="66">
        <f t="shared" si="370"/>
        <v>7.8E-2</v>
      </c>
      <c r="BS341" s="67">
        <f t="shared" si="371"/>
        <v>-0.08</v>
      </c>
      <c r="BU341" s="29" t="s">
        <v>23</v>
      </c>
      <c r="BV341" s="34" t="s">
        <v>69</v>
      </c>
      <c r="BW341" s="48">
        <f t="shared" si="372"/>
        <v>85656</v>
      </c>
      <c r="BX341" s="48">
        <f t="shared" si="344"/>
        <v>64669</v>
      </c>
      <c r="BY341" s="48">
        <f t="shared" si="345"/>
        <v>55624</v>
      </c>
      <c r="BZ341" s="48">
        <f t="shared" si="346"/>
        <v>9045</v>
      </c>
      <c r="CA341" s="48">
        <f t="shared" si="347"/>
        <v>4392</v>
      </c>
      <c r="CB341" s="48">
        <f t="shared" si="348"/>
        <v>16595</v>
      </c>
      <c r="CC341" s="48">
        <f t="shared" si="349"/>
        <v>5927</v>
      </c>
      <c r="CD341" s="48">
        <f t="shared" si="350"/>
        <v>119</v>
      </c>
      <c r="CE341" s="49">
        <f t="shared" si="351"/>
        <v>10549</v>
      </c>
    </row>
    <row r="342" spans="1:83" ht="16.5" customHeight="1">
      <c r="A342" s="31" t="s">
        <v>24</v>
      </c>
      <c r="B342" s="33" t="s">
        <v>70</v>
      </c>
      <c r="C342" s="42">
        <v>10353</v>
      </c>
      <c r="D342" s="42">
        <v>7021</v>
      </c>
      <c r="E342" s="42">
        <v>6022</v>
      </c>
      <c r="F342" s="42">
        <v>999</v>
      </c>
      <c r="G342" s="42">
        <v>686</v>
      </c>
      <c r="H342" s="42">
        <v>2646</v>
      </c>
      <c r="I342" s="42">
        <v>928</v>
      </c>
      <c r="J342" s="42">
        <v>-14</v>
      </c>
      <c r="K342" s="43">
        <v>1732</v>
      </c>
      <c r="M342" s="31" t="s">
        <v>24</v>
      </c>
      <c r="N342" s="33" t="s">
        <v>70</v>
      </c>
      <c r="O342" s="68">
        <f t="shared" si="319"/>
        <v>-2.4039999999999999</v>
      </c>
      <c r="P342" s="68">
        <f t="shared" si="320"/>
        <v>0.79</v>
      </c>
      <c r="Q342" s="68">
        <f t="shared" si="321"/>
        <v>0.78700000000000003</v>
      </c>
      <c r="R342" s="68">
        <f t="shared" si="322"/>
        <v>0.80700000000000005</v>
      </c>
      <c r="S342" s="68">
        <f t="shared" si="323"/>
        <v>-6.6669999999999998</v>
      </c>
      <c r="T342" s="68">
        <f t="shared" si="324"/>
        <v>-8.9779999999999998</v>
      </c>
      <c r="U342" s="68">
        <f t="shared" si="325"/>
        <v>-7.2930000000000001</v>
      </c>
      <c r="V342" s="68">
        <f t="shared" si="326"/>
        <v>50</v>
      </c>
      <c r="W342" s="69">
        <f t="shared" si="327"/>
        <v>-10.445</v>
      </c>
      <c r="Y342" s="31" t="s">
        <v>24</v>
      </c>
      <c r="Z342" s="33" t="s">
        <v>70</v>
      </c>
      <c r="AA342" s="68">
        <f t="shared" si="352"/>
        <v>100</v>
      </c>
      <c r="AB342" s="68">
        <f t="shared" si="328"/>
        <v>67.8</v>
      </c>
      <c r="AC342" s="68">
        <f t="shared" si="329"/>
        <v>58.2</v>
      </c>
      <c r="AD342" s="68">
        <f t="shared" si="330"/>
        <v>9.6</v>
      </c>
      <c r="AE342" s="68">
        <f t="shared" si="331"/>
        <v>6.6</v>
      </c>
      <c r="AF342" s="68">
        <f t="shared" si="332"/>
        <v>25.6</v>
      </c>
      <c r="AG342" s="68">
        <f t="shared" si="333"/>
        <v>9</v>
      </c>
      <c r="AH342" s="68">
        <f t="shared" si="334"/>
        <v>-0.1</v>
      </c>
      <c r="AI342" s="69">
        <f t="shared" si="335"/>
        <v>16.7</v>
      </c>
      <c r="AK342" s="31" t="s">
        <v>24</v>
      </c>
      <c r="AL342" s="33" t="s">
        <v>70</v>
      </c>
      <c r="AM342" s="68">
        <f t="shared" si="353"/>
        <v>0.3</v>
      </c>
      <c r="AN342" s="68">
        <f t="shared" si="354"/>
        <v>0.3</v>
      </c>
      <c r="AO342" s="68">
        <f t="shared" si="355"/>
        <v>0.3</v>
      </c>
      <c r="AP342" s="68">
        <f t="shared" si="356"/>
        <v>0.3</v>
      </c>
      <c r="AQ342" s="68">
        <f t="shared" si="357"/>
        <v>0.3</v>
      </c>
      <c r="AR342" s="68">
        <f t="shared" si="358"/>
        <v>0.4</v>
      </c>
      <c r="AS342" s="68">
        <f t="shared" si="359"/>
        <v>0.2</v>
      </c>
      <c r="AT342" s="68">
        <f t="shared" si="360"/>
        <v>-0.1</v>
      </c>
      <c r="AU342" s="69">
        <f t="shared" si="361"/>
        <v>0.6</v>
      </c>
      <c r="AW342" s="31" t="s">
        <v>24</v>
      </c>
      <c r="AX342" s="33" t="s">
        <v>70</v>
      </c>
      <c r="AY342" s="68">
        <f t="shared" si="362"/>
        <v>-2.4039999999999999</v>
      </c>
      <c r="AZ342" s="68">
        <f t="shared" si="336"/>
        <v>0.51800000000000002</v>
      </c>
      <c r="BA342" s="68">
        <f t="shared" si="337"/>
        <v>0.443</v>
      </c>
      <c r="BB342" s="68">
        <f t="shared" si="338"/>
        <v>7.4999999999999997E-2</v>
      </c>
      <c r="BC342" s="68">
        <f t="shared" si="339"/>
        <v>-0.46200000000000002</v>
      </c>
      <c r="BD342" s="68">
        <f t="shared" si="340"/>
        <v>-2.46</v>
      </c>
      <c r="BE342" s="68">
        <f t="shared" si="341"/>
        <v>-0.68799999999999994</v>
      </c>
      <c r="BF342" s="68">
        <f t="shared" si="342"/>
        <v>0.13200000000000001</v>
      </c>
      <c r="BG342" s="69">
        <f t="shared" si="343"/>
        <v>-1.9039999999999999</v>
      </c>
      <c r="BI342" s="31" t="s">
        <v>24</v>
      </c>
      <c r="BJ342" s="33" t="s">
        <v>70</v>
      </c>
      <c r="BK342" s="68">
        <f t="shared" si="363"/>
        <v>-8.0000000000000002E-3</v>
      </c>
      <c r="BL342" s="68">
        <f t="shared" si="364"/>
        <v>2E-3</v>
      </c>
      <c r="BM342" s="68">
        <f t="shared" si="365"/>
        <v>2E-3</v>
      </c>
      <c r="BN342" s="68">
        <f t="shared" si="366"/>
        <v>3.0000000000000001E-3</v>
      </c>
      <c r="BO342" s="68">
        <f t="shared" si="367"/>
        <v>-0.02</v>
      </c>
      <c r="BP342" s="68">
        <f t="shared" si="368"/>
        <v>-3.5000000000000003E-2</v>
      </c>
      <c r="BQ342" s="68">
        <f t="shared" si="369"/>
        <v>-1.7000000000000001E-2</v>
      </c>
      <c r="BR342" s="68">
        <f t="shared" si="370"/>
        <v>6.8000000000000005E-2</v>
      </c>
      <c r="BS342" s="69">
        <f t="shared" si="371"/>
        <v>-6.5000000000000002E-2</v>
      </c>
      <c r="BU342" s="31" t="s">
        <v>24</v>
      </c>
      <c r="BV342" s="33" t="s">
        <v>70</v>
      </c>
      <c r="BW342" s="50">
        <f t="shared" si="372"/>
        <v>10608</v>
      </c>
      <c r="BX342" s="50">
        <f t="shared" si="344"/>
        <v>6966</v>
      </c>
      <c r="BY342" s="50">
        <f t="shared" si="345"/>
        <v>5975</v>
      </c>
      <c r="BZ342" s="50">
        <f t="shared" si="346"/>
        <v>991</v>
      </c>
      <c r="CA342" s="50">
        <f t="shared" si="347"/>
        <v>735</v>
      </c>
      <c r="CB342" s="50">
        <f t="shared" si="348"/>
        <v>2907</v>
      </c>
      <c r="CC342" s="50">
        <f t="shared" si="349"/>
        <v>1001</v>
      </c>
      <c r="CD342" s="50">
        <f t="shared" si="350"/>
        <v>-28</v>
      </c>
      <c r="CE342" s="51">
        <f t="shared" si="351"/>
        <v>1934</v>
      </c>
    </row>
    <row r="343" spans="1:83" ht="16.5" customHeight="1">
      <c r="A343" s="29" t="s">
        <v>25</v>
      </c>
      <c r="B343" s="34" t="s">
        <v>71</v>
      </c>
      <c r="C343" s="40">
        <v>5772</v>
      </c>
      <c r="D343" s="40">
        <v>3697</v>
      </c>
      <c r="E343" s="40">
        <v>3181</v>
      </c>
      <c r="F343" s="40">
        <v>516</v>
      </c>
      <c r="G343" s="40">
        <v>266</v>
      </c>
      <c r="H343" s="40">
        <v>1809</v>
      </c>
      <c r="I343" s="40">
        <v>519</v>
      </c>
      <c r="J343" s="40">
        <v>-13</v>
      </c>
      <c r="K343" s="41">
        <v>1303</v>
      </c>
      <c r="M343" s="29" t="s">
        <v>25</v>
      </c>
      <c r="N343" s="34" t="s">
        <v>71</v>
      </c>
      <c r="O343" s="66">
        <f t="shared" si="319"/>
        <v>-2.6640000000000001</v>
      </c>
      <c r="P343" s="66">
        <f t="shared" si="320"/>
        <v>2.6659999999999999</v>
      </c>
      <c r="Q343" s="66">
        <f t="shared" si="321"/>
        <v>2.8119999999999998</v>
      </c>
      <c r="R343" s="66">
        <f t="shared" si="322"/>
        <v>1.7749999999999999</v>
      </c>
      <c r="S343" s="66">
        <f t="shared" si="323"/>
        <v>-13.916</v>
      </c>
      <c r="T343" s="66">
        <f t="shared" si="324"/>
        <v>-10.446</v>
      </c>
      <c r="U343" s="66">
        <f t="shared" si="325"/>
        <v>-0.57499999999999996</v>
      </c>
      <c r="V343" s="66">
        <f t="shared" si="326"/>
        <v>-8.3330000000000002</v>
      </c>
      <c r="W343" s="67">
        <f t="shared" si="327"/>
        <v>-13.709</v>
      </c>
      <c r="Y343" s="29" t="s">
        <v>25</v>
      </c>
      <c r="Z343" s="34" t="s">
        <v>71</v>
      </c>
      <c r="AA343" s="66">
        <f t="shared" si="352"/>
        <v>100</v>
      </c>
      <c r="AB343" s="66">
        <f t="shared" si="328"/>
        <v>64.099999999999994</v>
      </c>
      <c r="AC343" s="66">
        <f t="shared" si="329"/>
        <v>55.1</v>
      </c>
      <c r="AD343" s="66">
        <f t="shared" si="330"/>
        <v>8.9</v>
      </c>
      <c r="AE343" s="66">
        <f t="shared" si="331"/>
        <v>4.5999999999999996</v>
      </c>
      <c r="AF343" s="66">
        <f t="shared" si="332"/>
        <v>31.3</v>
      </c>
      <c r="AG343" s="66">
        <f t="shared" si="333"/>
        <v>9</v>
      </c>
      <c r="AH343" s="66">
        <f t="shared" si="334"/>
        <v>-0.2</v>
      </c>
      <c r="AI343" s="67">
        <f t="shared" si="335"/>
        <v>22.6</v>
      </c>
      <c r="AK343" s="29" t="s">
        <v>25</v>
      </c>
      <c r="AL343" s="34" t="s">
        <v>71</v>
      </c>
      <c r="AM343" s="66">
        <f t="shared" si="353"/>
        <v>0.2</v>
      </c>
      <c r="AN343" s="66">
        <f t="shared" si="354"/>
        <v>0.2</v>
      </c>
      <c r="AO343" s="66">
        <f t="shared" si="355"/>
        <v>0.2</v>
      </c>
      <c r="AP343" s="66">
        <f t="shared" si="356"/>
        <v>0.2</v>
      </c>
      <c r="AQ343" s="66">
        <f t="shared" si="357"/>
        <v>0.1</v>
      </c>
      <c r="AR343" s="66">
        <f t="shared" si="358"/>
        <v>0.2</v>
      </c>
      <c r="AS343" s="66">
        <f t="shared" si="359"/>
        <v>0.1</v>
      </c>
      <c r="AT343" s="66">
        <f t="shared" si="360"/>
        <v>-0.1</v>
      </c>
      <c r="AU343" s="67">
        <f t="shared" si="361"/>
        <v>0.4</v>
      </c>
      <c r="AW343" s="29" t="s">
        <v>25</v>
      </c>
      <c r="AX343" s="34" t="s">
        <v>71</v>
      </c>
      <c r="AY343" s="66">
        <f t="shared" si="362"/>
        <v>-2.6640000000000001</v>
      </c>
      <c r="AZ343" s="66">
        <f t="shared" si="336"/>
        <v>1.619</v>
      </c>
      <c r="BA343" s="66">
        <f t="shared" si="337"/>
        <v>1.4670000000000001</v>
      </c>
      <c r="BB343" s="66">
        <f t="shared" si="338"/>
        <v>0.152</v>
      </c>
      <c r="BC343" s="66">
        <f t="shared" si="339"/>
        <v>-0.72499999999999998</v>
      </c>
      <c r="BD343" s="66">
        <f t="shared" si="340"/>
        <v>-3.5579999999999998</v>
      </c>
      <c r="BE343" s="66">
        <f t="shared" si="341"/>
        <v>-5.0999999999999997E-2</v>
      </c>
      <c r="BF343" s="66">
        <f t="shared" si="342"/>
        <v>-1.7000000000000001E-2</v>
      </c>
      <c r="BG343" s="67">
        <f t="shared" si="343"/>
        <v>-3.4910000000000001</v>
      </c>
      <c r="BI343" s="29" t="s">
        <v>25</v>
      </c>
      <c r="BJ343" s="34" t="s">
        <v>71</v>
      </c>
      <c r="BK343" s="66">
        <f t="shared" si="363"/>
        <v>-5.0000000000000001E-3</v>
      </c>
      <c r="BL343" s="66">
        <f t="shared" si="364"/>
        <v>4.0000000000000001E-3</v>
      </c>
      <c r="BM343" s="66">
        <f t="shared" si="365"/>
        <v>4.0000000000000001E-3</v>
      </c>
      <c r="BN343" s="66">
        <f t="shared" si="366"/>
        <v>3.0000000000000001E-3</v>
      </c>
      <c r="BO343" s="66">
        <f t="shared" si="367"/>
        <v>-1.7000000000000001E-2</v>
      </c>
      <c r="BP343" s="66">
        <f t="shared" si="368"/>
        <v>-2.8000000000000001E-2</v>
      </c>
      <c r="BQ343" s="66">
        <f t="shared" si="369"/>
        <v>-1E-3</v>
      </c>
      <c r="BR343" s="66">
        <f t="shared" si="370"/>
        <v>-5.0000000000000001E-3</v>
      </c>
      <c r="BS343" s="67">
        <f t="shared" si="371"/>
        <v>-6.7000000000000004E-2</v>
      </c>
      <c r="BU343" s="29" t="s">
        <v>25</v>
      </c>
      <c r="BV343" s="34" t="s">
        <v>71</v>
      </c>
      <c r="BW343" s="48">
        <f t="shared" si="372"/>
        <v>5930</v>
      </c>
      <c r="BX343" s="48">
        <f t="shared" si="344"/>
        <v>3601</v>
      </c>
      <c r="BY343" s="48">
        <f t="shared" si="345"/>
        <v>3094</v>
      </c>
      <c r="BZ343" s="48">
        <f t="shared" si="346"/>
        <v>507</v>
      </c>
      <c r="CA343" s="48">
        <f t="shared" si="347"/>
        <v>309</v>
      </c>
      <c r="CB343" s="48">
        <f t="shared" si="348"/>
        <v>2020</v>
      </c>
      <c r="CC343" s="48">
        <f t="shared" si="349"/>
        <v>522</v>
      </c>
      <c r="CD343" s="48">
        <f t="shared" si="350"/>
        <v>-12</v>
      </c>
      <c r="CE343" s="49">
        <f t="shared" si="351"/>
        <v>1510</v>
      </c>
    </row>
    <row r="344" spans="1:83" ht="16.5" customHeight="1">
      <c r="A344" s="29" t="s">
        <v>26</v>
      </c>
      <c r="B344" s="34" t="s">
        <v>72</v>
      </c>
      <c r="C344" s="40">
        <v>3912</v>
      </c>
      <c r="D344" s="40">
        <v>2404</v>
      </c>
      <c r="E344" s="40">
        <v>2058</v>
      </c>
      <c r="F344" s="40">
        <v>346</v>
      </c>
      <c r="G344" s="40">
        <v>174</v>
      </c>
      <c r="H344" s="40">
        <v>1334</v>
      </c>
      <c r="I344" s="40">
        <v>382</v>
      </c>
      <c r="J344" s="40">
        <v>5</v>
      </c>
      <c r="K344" s="41">
        <v>947</v>
      </c>
      <c r="M344" s="29" t="s">
        <v>26</v>
      </c>
      <c r="N344" s="34" t="s">
        <v>72</v>
      </c>
      <c r="O344" s="66">
        <f t="shared" si="319"/>
        <v>6.1310000000000002</v>
      </c>
      <c r="P344" s="66">
        <f t="shared" si="320"/>
        <v>5.024</v>
      </c>
      <c r="Q344" s="66">
        <f t="shared" si="321"/>
        <v>5.1070000000000002</v>
      </c>
      <c r="R344" s="66">
        <f t="shared" si="322"/>
        <v>4.532</v>
      </c>
      <c r="S344" s="66">
        <f t="shared" si="323"/>
        <v>-0.57099999999999995</v>
      </c>
      <c r="T344" s="66">
        <f t="shared" si="324"/>
        <v>9.1649999999999991</v>
      </c>
      <c r="U344" s="66">
        <f t="shared" si="325"/>
        <v>3.2429999999999999</v>
      </c>
      <c r="V344" s="66">
        <f t="shared" si="326"/>
        <v>-58.332999999999998</v>
      </c>
      <c r="W344" s="67">
        <f t="shared" si="327"/>
        <v>12.738</v>
      </c>
      <c r="Y344" s="29" t="s">
        <v>26</v>
      </c>
      <c r="Z344" s="34" t="s">
        <v>72</v>
      </c>
      <c r="AA344" s="66">
        <f t="shared" si="352"/>
        <v>100</v>
      </c>
      <c r="AB344" s="66">
        <f t="shared" si="328"/>
        <v>61.5</v>
      </c>
      <c r="AC344" s="66">
        <f t="shared" si="329"/>
        <v>52.6</v>
      </c>
      <c r="AD344" s="66">
        <f t="shared" si="330"/>
        <v>8.8000000000000007</v>
      </c>
      <c r="AE344" s="66">
        <f t="shared" si="331"/>
        <v>4.4000000000000004</v>
      </c>
      <c r="AF344" s="66">
        <f t="shared" si="332"/>
        <v>34.1</v>
      </c>
      <c r="AG344" s="66">
        <f t="shared" si="333"/>
        <v>9.8000000000000007</v>
      </c>
      <c r="AH344" s="66">
        <f t="shared" si="334"/>
        <v>0.1</v>
      </c>
      <c r="AI344" s="67">
        <f t="shared" si="335"/>
        <v>24.2</v>
      </c>
      <c r="AK344" s="29" t="s">
        <v>26</v>
      </c>
      <c r="AL344" s="34" t="s">
        <v>72</v>
      </c>
      <c r="AM344" s="66">
        <f t="shared" si="353"/>
        <v>0.1</v>
      </c>
      <c r="AN344" s="66">
        <f t="shared" si="354"/>
        <v>0.1</v>
      </c>
      <c r="AO344" s="66">
        <f t="shared" si="355"/>
        <v>0.1</v>
      </c>
      <c r="AP344" s="66">
        <f t="shared" si="356"/>
        <v>0.1</v>
      </c>
      <c r="AQ344" s="66">
        <f t="shared" si="357"/>
        <v>0.1</v>
      </c>
      <c r="AR344" s="66">
        <f t="shared" si="358"/>
        <v>0.2</v>
      </c>
      <c r="AS344" s="66">
        <f t="shared" si="359"/>
        <v>0.1</v>
      </c>
      <c r="AT344" s="66">
        <f t="shared" si="360"/>
        <v>0</v>
      </c>
      <c r="AU344" s="67">
        <f t="shared" si="361"/>
        <v>0.3</v>
      </c>
      <c r="AW344" s="29" t="s">
        <v>26</v>
      </c>
      <c r="AX344" s="34" t="s">
        <v>72</v>
      </c>
      <c r="AY344" s="66">
        <f t="shared" si="362"/>
        <v>6.1310000000000002</v>
      </c>
      <c r="AZ344" s="66">
        <f t="shared" si="336"/>
        <v>3.12</v>
      </c>
      <c r="BA344" s="66">
        <f t="shared" si="337"/>
        <v>2.7130000000000001</v>
      </c>
      <c r="BB344" s="66">
        <f t="shared" si="338"/>
        <v>0.40699999999999997</v>
      </c>
      <c r="BC344" s="66">
        <f t="shared" si="339"/>
        <v>-2.7E-2</v>
      </c>
      <c r="BD344" s="66">
        <f t="shared" si="340"/>
        <v>3.0390000000000001</v>
      </c>
      <c r="BE344" s="66">
        <f t="shared" si="341"/>
        <v>0.32600000000000001</v>
      </c>
      <c r="BF344" s="66">
        <f t="shared" si="342"/>
        <v>-0.19</v>
      </c>
      <c r="BG344" s="67">
        <f t="shared" si="343"/>
        <v>2.903</v>
      </c>
      <c r="BI344" s="29" t="s">
        <v>26</v>
      </c>
      <c r="BJ344" s="34" t="s">
        <v>72</v>
      </c>
      <c r="BK344" s="66">
        <f t="shared" si="363"/>
        <v>7.0000000000000001E-3</v>
      </c>
      <c r="BL344" s="66">
        <f t="shared" si="364"/>
        <v>5.0000000000000001E-3</v>
      </c>
      <c r="BM344" s="66">
        <f t="shared" si="365"/>
        <v>5.0000000000000001E-3</v>
      </c>
      <c r="BN344" s="66">
        <f t="shared" si="366"/>
        <v>5.0000000000000001E-3</v>
      </c>
      <c r="BO344" s="66">
        <f t="shared" si="367"/>
        <v>0</v>
      </c>
      <c r="BP344" s="66">
        <f t="shared" si="368"/>
        <v>1.4999999999999999E-2</v>
      </c>
      <c r="BQ344" s="66">
        <f t="shared" si="369"/>
        <v>3.0000000000000001E-3</v>
      </c>
      <c r="BR344" s="66">
        <f t="shared" si="370"/>
        <v>-3.4000000000000002E-2</v>
      </c>
      <c r="BS344" s="67">
        <f t="shared" si="371"/>
        <v>3.4000000000000002E-2</v>
      </c>
      <c r="BU344" s="29" t="s">
        <v>26</v>
      </c>
      <c r="BV344" s="34" t="s">
        <v>72</v>
      </c>
      <c r="BW344" s="48">
        <f t="shared" si="372"/>
        <v>3686</v>
      </c>
      <c r="BX344" s="48">
        <f t="shared" si="344"/>
        <v>2289</v>
      </c>
      <c r="BY344" s="48">
        <f t="shared" si="345"/>
        <v>1958</v>
      </c>
      <c r="BZ344" s="48">
        <f t="shared" si="346"/>
        <v>331</v>
      </c>
      <c r="CA344" s="48">
        <f t="shared" si="347"/>
        <v>175</v>
      </c>
      <c r="CB344" s="48">
        <f t="shared" si="348"/>
        <v>1222</v>
      </c>
      <c r="CC344" s="48">
        <f t="shared" si="349"/>
        <v>370</v>
      </c>
      <c r="CD344" s="48">
        <f t="shared" si="350"/>
        <v>12</v>
      </c>
      <c r="CE344" s="49">
        <f t="shared" si="351"/>
        <v>840</v>
      </c>
    </row>
    <row r="345" spans="1:83" ht="16.5" customHeight="1">
      <c r="A345" s="29" t="s">
        <v>27</v>
      </c>
      <c r="B345" s="34" t="s">
        <v>73</v>
      </c>
      <c r="C345" s="40">
        <v>15647</v>
      </c>
      <c r="D345" s="40">
        <v>11200</v>
      </c>
      <c r="E345" s="40">
        <v>9674</v>
      </c>
      <c r="F345" s="40">
        <v>1526</v>
      </c>
      <c r="G345" s="40">
        <v>711</v>
      </c>
      <c r="H345" s="40">
        <v>3736</v>
      </c>
      <c r="I345" s="40">
        <v>1114</v>
      </c>
      <c r="J345" s="40">
        <v>-36</v>
      </c>
      <c r="K345" s="41">
        <v>2658</v>
      </c>
      <c r="M345" s="29" t="s">
        <v>27</v>
      </c>
      <c r="N345" s="34" t="s">
        <v>73</v>
      </c>
      <c r="O345" s="66">
        <f t="shared" si="319"/>
        <v>1.1830000000000001</v>
      </c>
      <c r="P345" s="66">
        <f t="shared" si="320"/>
        <v>4.157</v>
      </c>
      <c r="Q345" s="66">
        <f t="shared" si="321"/>
        <v>4.3239999999999998</v>
      </c>
      <c r="R345" s="66">
        <f t="shared" si="322"/>
        <v>3.1080000000000001</v>
      </c>
      <c r="S345" s="66">
        <f t="shared" si="323"/>
        <v>-4.5640000000000001</v>
      </c>
      <c r="T345" s="66">
        <f t="shared" si="324"/>
        <v>-5.7990000000000004</v>
      </c>
      <c r="U345" s="66">
        <f t="shared" si="325"/>
        <v>-2.1949999999999998</v>
      </c>
      <c r="V345" s="66">
        <f t="shared" si="326"/>
        <v>43.75</v>
      </c>
      <c r="W345" s="67">
        <f t="shared" si="327"/>
        <v>-8.0589999999999993</v>
      </c>
      <c r="Y345" s="29" t="s">
        <v>27</v>
      </c>
      <c r="Z345" s="34" t="s">
        <v>73</v>
      </c>
      <c r="AA345" s="66">
        <f t="shared" si="352"/>
        <v>100</v>
      </c>
      <c r="AB345" s="66">
        <f t="shared" si="328"/>
        <v>71.599999999999994</v>
      </c>
      <c r="AC345" s="66">
        <f t="shared" si="329"/>
        <v>61.8</v>
      </c>
      <c r="AD345" s="66">
        <f t="shared" si="330"/>
        <v>9.8000000000000007</v>
      </c>
      <c r="AE345" s="66">
        <f t="shared" si="331"/>
        <v>4.5</v>
      </c>
      <c r="AF345" s="66">
        <f t="shared" si="332"/>
        <v>23.9</v>
      </c>
      <c r="AG345" s="66">
        <f t="shared" si="333"/>
        <v>7.1</v>
      </c>
      <c r="AH345" s="66">
        <f t="shared" si="334"/>
        <v>-0.2</v>
      </c>
      <c r="AI345" s="67">
        <f t="shared" si="335"/>
        <v>17</v>
      </c>
      <c r="AK345" s="29" t="s">
        <v>27</v>
      </c>
      <c r="AL345" s="34" t="s">
        <v>73</v>
      </c>
      <c r="AM345" s="66">
        <f t="shared" si="353"/>
        <v>0.5</v>
      </c>
      <c r="AN345" s="66">
        <f t="shared" si="354"/>
        <v>0.5</v>
      </c>
      <c r="AO345" s="66">
        <f t="shared" si="355"/>
        <v>0.5</v>
      </c>
      <c r="AP345" s="66">
        <f t="shared" si="356"/>
        <v>0.5</v>
      </c>
      <c r="AQ345" s="66">
        <f t="shared" si="357"/>
        <v>0.3</v>
      </c>
      <c r="AR345" s="66">
        <f t="shared" si="358"/>
        <v>0.5</v>
      </c>
      <c r="AS345" s="66">
        <f t="shared" si="359"/>
        <v>0.3</v>
      </c>
      <c r="AT345" s="66">
        <f t="shared" si="360"/>
        <v>-0.2</v>
      </c>
      <c r="AU345" s="67">
        <f t="shared" si="361"/>
        <v>0.9</v>
      </c>
      <c r="AW345" s="29" t="s">
        <v>27</v>
      </c>
      <c r="AX345" s="34" t="s">
        <v>73</v>
      </c>
      <c r="AY345" s="66">
        <f t="shared" si="362"/>
        <v>1.1830000000000001</v>
      </c>
      <c r="AZ345" s="66">
        <f t="shared" si="336"/>
        <v>2.891</v>
      </c>
      <c r="BA345" s="66">
        <f t="shared" si="337"/>
        <v>2.593</v>
      </c>
      <c r="BB345" s="66">
        <f t="shared" si="338"/>
        <v>0.29699999999999999</v>
      </c>
      <c r="BC345" s="66">
        <f t="shared" si="339"/>
        <v>-0.22</v>
      </c>
      <c r="BD345" s="66">
        <f t="shared" si="340"/>
        <v>-1.4870000000000001</v>
      </c>
      <c r="BE345" s="66">
        <f t="shared" si="341"/>
        <v>-0.16200000000000001</v>
      </c>
      <c r="BF345" s="66">
        <f t="shared" si="342"/>
        <v>0.18099999999999999</v>
      </c>
      <c r="BG345" s="67">
        <f t="shared" si="343"/>
        <v>-1.5069999999999999</v>
      </c>
      <c r="BI345" s="29" t="s">
        <v>27</v>
      </c>
      <c r="BJ345" s="34" t="s">
        <v>73</v>
      </c>
      <c r="BK345" s="66">
        <f t="shared" si="363"/>
        <v>6.0000000000000001E-3</v>
      </c>
      <c r="BL345" s="66">
        <f t="shared" si="364"/>
        <v>0.02</v>
      </c>
      <c r="BM345" s="66">
        <f t="shared" si="365"/>
        <v>0.02</v>
      </c>
      <c r="BN345" s="66">
        <f t="shared" si="366"/>
        <v>1.4999999999999999E-2</v>
      </c>
      <c r="BO345" s="66">
        <f t="shared" si="367"/>
        <v>-1.4E-2</v>
      </c>
      <c r="BP345" s="66">
        <f t="shared" si="368"/>
        <v>-0.03</v>
      </c>
      <c r="BQ345" s="66">
        <f t="shared" si="369"/>
        <v>-6.0000000000000001E-3</v>
      </c>
      <c r="BR345" s="66">
        <f t="shared" si="370"/>
        <v>0.13600000000000001</v>
      </c>
      <c r="BS345" s="67">
        <f t="shared" si="371"/>
        <v>-7.4999999999999997E-2</v>
      </c>
      <c r="BU345" s="29" t="s">
        <v>27</v>
      </c>
      <c r="BV345" s="34" t="s">
        <v>73</v>
      </c>
      <c r="BW345" s="48">
        <f t="shared" si="372"/>
        <v>15464</v>
      </c>
      <c r="BX345" s="48">
        <f t="shared" si="344"/>
        <v>10753</v>
      </c>
      <c r="BY345" s="48">
        <f t="shared" si="345"/>
        <v>9273</v>
      </c>
      <c r="BZ345" s="48">
        <f t="shared" si="346"/>
        <v>1480</v>
      </c>
      <c r="CA345" s="48">
        <f t="shared" si="347"/>
        <v>745</v>
      </c>
      <c r="CB345" s="48">
        <f t="shared" si="348"/>
        <v>3966</v>
      </c>
      <c r="CC345" s="48">
        <f t="shared" si="349"/>
        <v>1139</v>
      </c>
      <c r="CD345" s="48">
        <f t="shared" si="350"/>
        <v>-64</v>
      </c>
      <c r="CE345" s="49">
        <f t="shared" si="351"/>
        <v>2891</v>
      </c>
    </row>
    <row r="346" spans="1:83" ht="16.5" customHeight="1">
      <c r="A346" s="29" t="s">
        <v>28</v>
      </c>
      <c r="B346" s="34" t="s">
        <v>74</v>
      </c>
      <c r="C346" s="40">
        <v>26045</v>
      </c>
      <c r="D346" s="40">
        <v>18072</v>
      </c>
      <c r="E346" s="40">
        <v>15674</v>
      </c>
      <c r="F346" s="40">
        <v>2398</v>
      </c>
      <c r="G346" s="40">
        <v>1111</v>
      </c>
      <c r="H346" s="40">
        <v>6862</v>
      </c>
      <c r="I346" s="40">
        <v>2987</v>
      </c>
      <c r="J346" s="40">
        <v>84</v>
      </c>
      <c r="K346" s="41">
        <v>3791</v>
      </c>
      <c r="M346" s="29" t="s">
        <v>28</v>
      </c>
      <c r="N346" s="34" t="s">
        <v>74</v>
      </c>
      <c r="O346" s="66">
        <f t="shared" si="319"/>
        <v>1.552</v>
      </c>
      <c r="P346" s="66">
        <f t="shared" si="320"/>
        <v>4.2389999999999999</v>
      </c>
      <c r="Q346" s="66">
        <f t="shared" si="321"/>
        <v>4.4169999999999998</v>
      </c>
      <c r="R346" s="66">
        <f t="shared" si="322"/>
        <v>3.0950000000000002</v>
      </c>
      <c r="S346" s="66">
        <f t="shared" si="323"/>
        <v>-3.2229999999999999</v>
      </c>
      <c r="T346" s="66">
        <f t="shared" si="324"/>
        <v>-4.1890000000000001</v>
      </c>
      <c r="U346" s="66">
        <f t="shared" si="325"/>
        <v>-5.7130000000000001</v>
      </c>
      <c r="V346" s="66">
        <f t="shared" si="326"/>
        <v>18.309999999999999</v>
      </c>
      <c r="W346" s="67">
        <f t="shared" si="327"/>
        <v>-3.3650000000000002</v>
      </c>
      <c r="Y346" s="29" t="s">
        <v>28</v>
      </c>
      <c r="Z346" s="34" t="s">
        <v>74</v>
      </c>
      <c r="AA346" s="66">
        <f t="shared" si="352"/>
        <v>100</v>
      </c>
      <c r="AB346" s="66">
        <f t="shared" si="328"/>
        <v>69.400000000000006</v>
      </c>
      <c r="AC346" s="66">
        <f t="shared" si="329"/>
        <v>60.2</v>
      </c>
      <c r="AD346" s="66">
        <f t="shared" si="330"/>
        <v>9.1999999999999993</v>
      </c>
      <c r="AE346" s="66">
        <f t="shared" si="331"/>
        <v>4.3</v>
      </c>
      <c r="AF346" s="66">
        <f t="shared" si="332"/>
        <v>26.3</v>
      </c>
      <c r="AG346" s="66">
        <f t="shared" si="333"/>
        <v>11.5</v>
      </c>
      <c r="AH346" s="66">
        <f t="shared" si="334"/>
        <v>0.3</v>
      </c>
      <c r="AI346" s="67">
        <f t="shared" si="335"/>
        <v>14.6</v>
      </c>
      <c r="AK346" s="29" t="s">
        <v>28</v>
      </c>
      <c r="AL346" s="34" t="s">
        <v>74</v>
      </c>
      <c r="AM346" s="66">
        <f t="shared" si="353"/>
        <v>0.8</v>
      </c>
      <c r="AN346" s="66">
        <f t="shared" si="354"/>
        <v>0.8</v>
      </c>
      <c r="AO346" s="66">
        <f t="shared" si="355"/>
        <v>0.8</v>
      </c>
      <c r="AP346" s="66">
        <f t="shared" si="356"/>
        <v>0.7</v>
      </c>
      <c r="AQ346" s="66">
        <f t="shared" si="357"/>
        <v>0.5</v>
      </c>
      <c r="AR346" s="66">
        <f t="shared" si="358"/>
        <v>0.9</v>
      </c>
      <c r="AS346" s="66">
        <f t="shared" si="359"/>
        <v>0.7</v>
      </c>
      <c r="AT346" s="66">
        <f t="shared" si="360"/>
        <v>0.6</v>
      </c>
      <c r="AU346" s="67">
        <f t="shared" si="361"/>
        <v>1.2</v>
      </c>
      <c r="AW346" s="29" t="s">
        <v>28</v>
      </c>
      <c r="AX346" s="34" t="s">
        <v>74</v>
      </c>
      <c r="AY346" s="66">
        <f t="shared" si="362"/>
        <v>1.552</v>
      </c>
      <c r="AZ346" s="66">
        <f t="shared" si="336"/>
        <v>2.8660000000000001</v>
      </c>
      <c r="BA346" s="66">
        <f t="shared" si="337"/>
        <v>2.585</v>
      </c>
      <c r="BB346" s="66">
        <f t="shared" si="338"/>
        <v>0.28100000000000003</v>
      </c>
      <c r="BC346" s="66">
        <f t="shared" si="339"/>
        <v>-0.14399999999999999</v>
      </c>
      <c r="BD346" s="66">
        <f t="shared" si="340"/>
        <v>-1.17</v>
      </c>
      <c r="BE346" s="66">
        <f t="shared" si="341"/>
        <v>-0.70599999999999996</v>
      </c>
      <c r="BF346" s="66">
        <f t="shared" si="342"/>
        <v>5.0999999999999997E-2</v>
      </c>
      <c r="BG346" s="67">
        <f t="shared" si="343"/>
        <v>-0.51500000000000001</v>
      </c>
      <c r="BI346" s="29" t="s">
        <v>28</v>
      </c>
      <c r="BJ346" s="34" t="s">
        <v>74</v>
      </c>
      <c r="BK346" s="66">
        <f t="shared" si="363"/>
        <v>1.2E-2</v>
      </c>
      <c r="BL346" s="66">
        <f t="shared" si="364"/>
        <v>3.2000000000000001E-2</v>
      </c>
      <c r="BM346" s="66">
        <f t="shared" si="365"/>
        <v>3.4000000000000002E-2</v>
      </c>
      <c r="BN346" s="66">
        <f t="shared" si="366"/>
        <v>2.3E-2</v>
      </c>
      <c r="BO346" s="66">
        <f t="shared" si="367"/>
        <v>-1.4999999999999999E-2</v>
      </c>
      <c r="BP346" s="66">
        <f t="shared" si="368"/>
        <v>-0.04</v>
      </c>
      <c r="BQ346" s="66">
        <f t="shared" si="369"/>
        <v>-4.2999999999999997E-2</v>
      </c>
      <c r="BR346" s="66">
        <f t="shared" si="370"/>
        <v>6.3E-2</v>
      </c>
      <c r="BS346" s="67">
        <f t="shared" si="371"/>
        <v>-4.2000000000000003E-2</v>
      </c>
      <c r="BU346" s="29" t="s">
        <v>28</v>
      </c>
      <c r="BV346" s="34" t="s">
        <v>74</v>
      </c>
      <c r="BW346" s="48">
        <f t="shared" si="372"/>
        <v>25647</v>
      </c>
      <c r="BX346" s="48">
        <f t="shared" si="344"/>
        <v>17337</v>
      </c>
      <c r="BY346" s="48">
        <f t="shared" si="345"/>
        <v>15011</v>
      </c>
      <c r="BZ346" s="48">
        <f t="shared" si="346"/>
        <v>2326</v>
      </c>
      <c r="CA346" s="48">
        <f t="shared" si="347"/>
        <v>1148</v>
      </c>
      <c r="CB346" s="48">
        <f t="shared" si="348"/>
        <v>7162</v>
      </c>
      <c r="CC346" s="48">
        <f t="shared" si="349"/>
        <v>3168</v>
      </c>
      <c r="CD346" s="48">
        <f t="shared" si="350"/>
        <v>71</v>
      </c>
      <c r="CE346" s="49">
        <f t="shared" si="351"/>
        <v>3923</v>
      </c>
    </row>
    <row r="347" spans="1:83" ht="16.5" customHeight="1">
      <c r="A347" s="29" t="s">
        <v>29</v>
      </c>
      <c r="B347" s="34" t="s">
        <v>75</v>
      </c>
      <c r="C347" s="40">
        <v>30627</v>
      </c>
      <c r="D347" s="40">
        <v>19479</v>
      </c>
      <c r="E347" s="40">
        <v>16772</v>
      </c>
      <c r="F347" s="40">
        <v>2707</v>
      </c>
      <c r="G347" s="40">
        <v>3432</v>
      </c>
      <c r="H347" s="40">
        <v>7716</v>
      </c>
      <c r="I347" s="40">
        <v>4490</v>
      </c>
      <c r="J347" s="40">
        <v>62</v>
      </c>
      <c r="K347" s="41">
        <v>3164</v>
      </c>
      <c r="M347" s="29" t="s">
        <v>29</v>
      </c>
      <c r="N347" s="34" t="s">
        <v>75</v>
      </c>
      <c r="O347" s="66">
        <f t="shared" si="319"/>
        <v>-0.67100000000000004</v>
      </c>
      <c r="P347" s="66">
        <f t="shared" si="320"/>
        <v>2.6509999999999998</v>
      </c>
      <c r="Q347" s="66">
        <f t="shared" si="321"/>
        <v>2.8010000000000002</v>
      </c>
      <c r="R347" s="66">
        <f t="shared" si="322"/>
        <v>1.7290000000000001</v>
      </c>
      <c r="S347" s="66">
        <f t="shared" si="323"/>
        <v>0.41</v>
      </c>
      <c r="T347" s="66">
        <f t="shared" si="324"/>
        <v>-8.5779999999999994</v>
      </c>
      <c r="U347" s="66">
        <f t="shared" si="325"/>
        <v>-9.6760000000000002</v>
      </c>
      <c r="V347" s="66">
        <f t="shared" si="326"/>
        <v>-20.513000000000002</v>
      </c>
      <c r="W347" s="67">
        <f t="shared" si="327"/>
        <v>-6.694</v>
      </c>
      <c r="Y347" s="29" t="s">
        <v>29</v>
      </c>
      <c r="Z347" s="34" t="s">
        <v>75</v>
      </c>
      <c r="AA347" s="66">
        <f t="shared" si="352"/>
        <v>100</v>
      </c>
      <c r="AB347" s="66">
        <f t="shared" si="328"/>
        <v>63.6</v>
      </c>
      <c r="AC347" s="66">
        <f t="shared" si="329"/>
        <v>54.8</v>
      </c>
      <c r="AD347" s="66">
        <f t="shared" si="330"/>
        <v>8.8000000000000007</v>
      </c>
      <c r="AE347" s="66">
        <f t="shared" si="331"/>
        <v>11.2</v>
      </c>
      <c r="AF347" s="66">
        <f t="shared" si="332"/>
        <v>25.2</v>
      </c>
      <c r="AG347" s="66">
        <f t="shared" si="333"/>
        <v>14.7</v>
      </c>
      <c r="AH347" s="66">
        <f t="shared" si="334"/>
        <v>0.2</v>
      </c>
      <c r="AI347" s="67">
        <f t="shared" si="335"/>
        <v>10.3</v>
      </c>
      <c r="AK347" s="29" t="s">
        <v>29</v>
      </c>
      <c r="AL347" s="34" t="s">
        <v>75</v>
      </c>
      <c r="AM347" s="66">
        <f t="shared" si="353"/>
        <v>0.9</v>
      </c>
      <c r="AN347" s="66">
        <f t="shared" si="354"/>
        <v>0.8</v>
      </c>
      <c r="AO347" s="66">
        <f t="shared" si="355"/>
        <v>0.8</v>
      </c>
      <c r="AP347" s="66">
        <f t="shared" si="356"/>
        <v>0.8</v>
      </c>
      <c r="AQ347" s="66">
        <f t="shared" si="357"/>
        <v>1.4</v>
      </c>
      <c r="AR347" s="66">
        <f t="shared" si="358"/>
        <v>1.1000000000000001</v>
      </c>
      <c r="AS347" s="66">
        <f t="shared" si="359"/>
        <v>1.1000000000000001</v>
      </c>
      <c r="AT347" s="66">
        <f t="shared" si="360"/>
        <v>0.4</v>
      </c>
      <c r="AU347" s="67">
        <f t="shared" si="361"/>
        <v>1</v>
      </c>
      <c r="AW347" s="29" t="s">
        <v>29</v>
      </c>
      <c r="AX347" s="34" t="s">
        <v>75</v>
      </c>
      <c r="AY347" s="66">
        <f t="shared" si="362"/>
        <v>-0.67100000000000004</v>
      </c>
      <c r="AZ347" s="66">
        <f t="shared" si="336"/>
        <v>1.631</v>
      </c>
      <c r="BA347" s="66">
        <f t="shared" si="337"/>
        <v>1.482</v>
      </c>
      <c r="BB347" s="66">
        <f t="shared" si="338"/>
        <v>0.14899999999999999</v>
      </c>
      <c r="BC347" s="66">
        <f t="shared" si="339"/>
        <v>4.4999999999999998E-2</v>
      </c>
      <c r="BD347" s="66">
        <f t="shared" si="340"/>
        <v>-2.3479999999999999</v>
      </c>
      <c r="BE347" s="66">
        <f t="shared" si="341"/>
        <v>-1.56</v>
      </c>
      <c r="BF347" s="66">
        <f t="shared" si="342"/>
        <v>-5.1999999999999998E-2</v>
      </c>
      <c r="BG347" s="67">
        <f t="shared" si="343"/>
        <v>-0.73599999999999999</v>
      </c>
      <c r="BI347" s="29" t="s">
        <v>29</v>
      </c>
      <c r="BJ347" s="34" t="s">
        <v>75</v>
      </c>
      <c r="BK347" s="66">
        <f t="shared" si="363"/>
        <v>-6.0000000000000001E-3</v>
      </c>
      <c r="BL347" s="66">
        <f t="shared" si="364"/>
        <v>2.1999999999999999E-2</v>
      </c>
      <c r="BM347" s="66">
        <f t="shared" si="365"/>
        <v>2.3E-2</v>
      </c>
      <c r="BN347" s="66">
        <f t="shared" si="366"/>
        <v>1.4999999999999999E-2</v>
      </c>
      <c r="BO347" s="66">
        <f t="shared" si="367"/>
        <v>6.0000000000000001E-3</v>
      </c>
      <c r="BP347" s="66">
        <f t="shared" si="368"/>
        <v>-9.6000000000000002E-2</v>
      </c>
      <c r="BQ347" s="66">
        <f t="shared" si="369"/>
        <v>-0.113</v>
      </c>
      <c r="BR347" s="66">
        <f t="shared" si="370"/>
        <v>-7.8E-2</v>
      </c>
      <c r="BS347" s="67">
        <f t="shared" si="371"/>
        <v>-7.2999999999999995E-2</v>
      </c>
      <c r="BU347" s="29" t="s">
        <v>29</v>
      </c>
      <c r="BV347" s="34" t="s">
        <v>75</v>
      </c>
      <c r="BW347" s="48">
        <f t="shared" si="372"/>
        <v>30834</v>
      </c>
      <c r="BX347" s="48">
        <f t="shared" si="344"/>
        <v>18976</v>
      </c>
      <c r="BY347" s="48">
        <f t="shared" si="345"/>
        <v>16315</v>
      </c>
      <c r="BZ347" s="48">
        <f t="shared" si="346"/>
        <v>2661</v>
      </c>
      <c r="CA347" s="48">
        <f t="shared" si="347"/>
        <v>3418</v>
      </c>
      <c r="CB347" s="48">
        <f t="shared" si="348"/>
        <v>8440</v>
      </c>
      <c r="CC347" s="48">
        <f t="shared" si="349"/>
        <v>4971</v>
      </c>
      <c r="CD347" s="48">
        <f t="shared" si="350"/>
        <v>78</v>
      </c>
      <c r="CE347" s="49">
        <f t="shared" si="351"/>
        <v>3391</v>
      </c>
    </row>
    <row r="348" spans="1:83" ht="16.5" customHeight="1">
      <c r="A348" s="29" t="s">
        <v>30</v>
      </c>
      <c r="B348" s="34" t="s">
        <v>76</v>
      </c>
      <c r="C348" s="40">
        <v>14802</v>
      </c>
      <c r="D348" s="40">
        <v>9596</v>
      </c>
      <c r="E348" s="40">
        <v>8219</v>
      </c>
      <c r="F348" s="40">
        <v>1377</v>
      </c>
      <c r="G348" s="40">
        <v>2456</v>
      </c>
      <c r="H348" s="40">
        <v>2750</v>
      </c>
      <c r="I348" s="40">
        <v>1135</v>
      </c>
      <c r="J348" s="40">
        <v>51</v>
      </c>
      <c r="K348" s="41">
        <v>1564</v>
      </c>
      <c r="M348" s="29" t="s">
        <v>30</v>
      </c>
      <c r="N348" s="34" t="s">
        <v>76</v>
      </c>
      <c r="O348" s="66">
        <f t="shared" si="319"/>
        <v>4.2169999999999996</v>
      </c>
      <c r="P348" s="66">
        <f t="shared" si="320"/>
        <v>8.4169999999999998</v>
      </c>
      <c r="Q348" s="66">
        <f t="shared" si="321"/>
        <v>8.5020000000000007</v>
      </c>
      <c r="R348" s="66">
        <f t="shared" si="322"/>
        <v>7.915</v>
      </c>
      <c r="S348" s="66">
        <f t="shared" si="323"/>
        <v>0.20399999999999999</v>
      </c>
      <c r="T348" s="66">
        <f t="shared" si="324"/>
        <v>-5.2050000000000001</v>
      </c>
      <c r="U348" s="66">
        <f t="shared" si="325"/>
        <v>-6.0430000000000001</v>
      </c>
      <c r="V348" s="66">
        <f t="shared" si="326"/>
        <v>-15</v>
      </c>
      <c r="W348" s="67">
        <f t="shared" si="327"/>
        <v>-4.2249999999999996</v>
      </c>
      <c r="Y348" s="29" t="s">
        <v>30</v>
      </c>
      <c r="Z348" s="34" t="s">
        <v>76</v>
      </c>
      <c r="AA348" s="66">
        <f t="shared" si="352"/>
        <v>100</v>
      </c>
      <c r="AB348" s="66">
        <f t="shared" si="328"/>
        <v>64.8</v>
      </c>
      <c r="AC348" s="66">
        <f t="shared" si="329"/>
        <v>55.5</v>
      </c>
      <c r="AD348" s="66">
        <f t="shared" si="330"/>
        <v>9.3000000000000007</v>
      </c>
      <c r="AE348" s="66">
        <f t="shared" si="331"/>
        <v>16.600000000000001</v>
      </c>
      <c r="AF348" s="66">
        <f t="shared" si="332"/>
        <v>18.600000000000001</v>
      </c>
      <c r="AG348" s="66">
        <f t="shared" si="333"/>
        <v>7.7</v>
      </c>
      <c r="AH348" s="66">
        <f t="shared" si="334"/>
        <v>0.3</v>
      </c>
      <c r="AI348" s="67">
        <f t="shared" si="335"/>
        <v>10.6</v>
      </c>
      <c r="AK348" s="29" t="s">
        <v>30</v>
      </c>
      <c r="AL348" s="34" t="s">
        <v>76</v>
      </c>
      <c r="AM348" s="66">
        <f t="shared" si="353"/>
        <v>0.4</v>
      </c>
      <c r="AN348" s="66">
        <f t="shared" si="354"/>
        <v>0.4</v>
      </c>
      <c r="AO348" s="66">
        <f t="shared" si="355"/>
        <v>0.4</v>
      </c>
      <c r="AP348" s="66">
        <f t="shared" si="356"/>
        <v>0.4</v>
      </c>
      <c r="AQ348" s="66">
        <f t="shared" si="357"/>
        <v>1</v>
      </c>
      <c r="AR348" s="66">
        <f t="shared" si="358"/>
        <v>0.4</v>
      </c>
      <c r="AS348" s="66">
        <f t="shared" si="359"/>
        <v>0.3</v>
      </c>
      <c r="AT348" s="66">
        <f t="shared" si="360"/>
        <v>0.4</v>
      </c>
      <c r="AU348" s="67">
        <f t="shared" si="361"/>
        <v>0.5</v>
      </c>
      <c r="AW348" s="29" t="s">
        <v>30</v>
      </c>
      <c r="AX348" s="34" t="s">
        <v>76</v>
      </c>
      <c r="AY348" s="66">
        <f t="shared" si="362"/>
        <v>4.2169999999999996</v>
      </c>
      <c r="AZ348" s="66">
        <f t="shared" si="336"/>
        <v>5.2450000000000001</v>
      </c>
      <c r="BA348" s="66">
        <f t="shared" si="337"/>
        <v>4.5339999999999998</v>
      </c>
      <c r="BB348" s="66">
        <f t="shared" si="338"/>
        <v>0.71099999999999997</v>
      </c>
      <c r="BC348" s="66">
        <f t="shared" si="339"/>
        <v>3.5000000000000003E-2</v>
      </c>
      <c r="BD348" s="66">
        <f t="shared" si="340"/>
        <v>-1.0629999999999999</v>
      </c>
      <c r="BE348" s="66">
        <f t="shared" si="341"/>
        <v>-0.51400000000000001</v>
      </c>
      <c r="BF348" s="66">
        <f t="shared" si="342"/>
        <v>-6.3E-2</v>
      </c>
      <c r="BG348" s="67">
        <f t="shared" si="343"/>
        <v>-0.48599999999999999</v>
      </c>
      <c r="BI348" s="29" t="s">
        <v>30</v>
      </c>
      <c r="BJ348" s="34" t="s">
        <v>76</v>
      </c>
      <c r="BK348" s="66">
        <f t="shared" si="363"/>
        <v>1.7999999999999999E-2</v>
      </c>
      <c r="BL348" s="66">
        <f t="shared" si="364"/>
        <v>3.3000000000000002E-2</v>
      </c>
      <c r="BM348" s="66">
        <f t="shared" si="365"/>
        <v>3.3000000000000002E-2</v>
      </c>
      <c r="BN348" s="66">
        <f t="shared" si="366"/>
        <v>3.2000000000000001E-2</v>
      </c>
      <c r="BO348" s="66">
        <f t="shared" si="367"/>
        <v>2E-3</v>
      </c>
      <c r="BP348" s="66">
        <f t="shared" si="368"/>
        <v>-0.02</v>
      </c>
      <c r="BQ348" s="66">
        <f t="shared" si="369"/>
        <v>-1.7000000000000001E-2</v>
      </c>
      <c r="BR348" s="66">
        <f t="shared" si="370"/>
        <v>-4.3999999999999997E-2</v>
      </c>
      <c r="BS348" s="67">
        <f t="shared" si="371"/>
        <v>-2.1999999999999999E-2</v>
      </c>
      <c r="BU348" s="29" t="s">
        <v>30</v>
      </c>
      <c r="BV348" s="34" t="s">
        <v>76</v>
      </c>
      <c r="BW348" s="48">
        <f t="shared" si="372"/>
        <v>14203</v>
      </c>
      <c r="BX348" s="48">
        <f t="shared" si="344"/>
        <v>8851</v>
      </c>
      <c r="BY348" s="48">
        <f t="shared" si="345"/>
        <v>7575</v>
      </c>
      <c r="BZ348" s="48">
        <f t="shared" si="346"/>
        <v>1276</v>
      </c>
      <c r="CA348" s="48">
        <f t="shared" si="347"/>
        <v>2451</v>
      </c>
      <c r="CB348" s="48">
        <f t="shared" si="348"/>
        <v>2901</v>
      </c>
      <c r="CC348" s="48">
        <f t="shared" si="349"/>
        <v>1208</v>
      </c>
      <c r="CD348" s="48">
        <f t="shared" si="350"/>
        <v>60</v>
      </c>
      <c r="CE348" s="49">
        <f t="shared" si="351"/>
        <v>1633</v>
      </c>
    </row>
    <row r="349" spans="1:83" ht="16.5" customHeight="1">
      <c r="A349" s="29" t="s">
        <v>31</v>
      </c>
      <c r="B349" s="34" t="s">
        <v>77</v>
      </c>
      <c r="C349" s="40">
        <v>26056</v>
      </c>
      <c r="D349" s="40">
        <v>16581</v>
      </c>
      <c r="E349" s="40">
        <v>14289</v>
      </c>
      <c r="F349" s="40">
        <v>2292</v>
      </c>
      <c r="G349" s="40">
        <v>5062</v>
      </c>
      <c r="H349" s="40">
        <v>4413</v>
      </c>
      <c r="I349" s="40">
        <v>1848</v>
      </c>
      <c r="J349" s="40">
        <v>7</v>
      </c>
      <c r="K349" s="41">
        <v>2558</v>
      </c>
      <c r="M349" s="29" t="s">
        <v>31</v>
      </c>
      <c r="N349" s="34" t="s">
        <v>77</v>
      </c>
      <c r="O349" s="66">
        <f t="shared" si="319"/>
        <v>1.7450000000000001</v>
      </c>
      <c r="P349" s="66">
        <f t="shared" si="320"/>
        <v>3.9889999999999999</v>
      </c>
      <c r="Q349" s="66">
        <f t="shared" si="321"/>
        <v>4.0179999999999998</v>
      </c>
      <c r="R349" s="66">
        <f t="shared" si="322"/>
        <v>3.8039999999999998</v>
      </c>
      <c r="S349" s="66">
        <f t="shared" si="323"/>
        <v>-0.49099999999999999</v>
      </c>
      <c r="T349" s="66">
        <f t="shared" si="324"/>
        <v>-3.5830000000000002</v>
      </c>
      <c r="U349" s="66">
        <f t="shared" si="325"/>
        <v>1.4830000000000001</v>
      </c>
      <c r="V349" s="66">
        <f t="shared" si="326"/>
        <v>-90.540999999999997</v>
      </c>
      <c r="W349" s="67">
        <f t="shared" si="327"/>
        <v>-4.6230000000000002</v>
      </c>
      <c r="Y349" s="29" t="s">
        <v>31</v>
      </c>
      <c r="Z349" s="34" t="s">
        <v>77</v>
      </c>
      <c r="AA349" s="66">
        <f t="shared" si="352"/>
        <v>100</v>
      </c>
      <c r="AB349" s="66">
        <f t="shared" si="328"/>
        <v>63.6</v>
      </c>
      <c r="AC349" s="66">
        <f t="shared" si="329"/>
        <v>54.8</v>
      </c>
      <c r="AD349" s="66">
        <f t="shared" si="330"/>
        <v>8.8000000000000007</v>
      </c>
      <c r="AE349" s="66">
        <f t="shared" si="331"/>
        <v>19.399999999999999</v>
      </c>
      <c r="AF349" s="66">
        <f t="shared" si="332"/>
        <v>16.899999999999999</v>
      </c>
      <c r="AG349" s="66">
        <f t="shared" si="333"/>
        <v>7.1</v>
      </c>
      <c r="AH349" s="66">
        <f t="shared" si="334"/>
        <v>0</v>
      </c>
      <c r="AI349" s="67">
        <f t="shared" si="335"/>
        <v>9.8000000000000007</v>
      </c>
      <c r="AK349" s="29" t="s">
        <v>31</v>
      </c>
      <c r="AL349" s="34" t="s">
        <v>77</v>
      </c>
      <c r="AM349" s="66">
        <f t="shared" si="353"/>
        <v>0.8</v>
      </c>
      <c r="AN349" s="66">
        <f t="shared" si="354"/>
        <v>0.7</v>
      </c>
      <c r="AO349" s="66">
        <f t="shared" si="355"/>
        <v>0.7</v>
      </c>
      <c r="AP349" s="66">
        <f t="shared" si="356"/>
        <v>0.7</v>
      </c>
      <c r="AQ349" s="66">
        <f t="shared" si="357"/>
        <v>2.1</v>
      </c>
      <c r="AR349" s="66">
        <f t="shared" si="358"/>
        <v>0.6</v>
      </c>
      <c r="AS349" s="66">
        <f t="shared" si="359"/>
        <v>0.5</v>
      </c>
      <c r="AT349" s="66">
        <f t="shared" si="360"/>
        <v>0</v>
      </c>
      <c r="AU349" s="67">
        <f t="shared" si="361"/>
        <v>0.8</v>
      </c>
      <c r="AW349" s="29" t="s">
        <v>31</v>
      </c>
      <c r="AX349" s="34" t="s">
        <v>77</v>
      </c>
      <c r="AY349" s="66">
        <f t="shared" si="362"/>
        <v>1.7450000000000001</v>
      </c>
      <c r="AZ349" s="66">
        <f t="shared" si="336"/>
        <v>2.484</v>
      </c>
      <c r="BA349" s="66">
        <f t="shared" si="337"/>
        <v>2.1549999999999998</v>
      </c>
      <c r="BB349" s="66">
        <f t="shared" si="338"/>
        <v>0.32800000000000001</v>
      </c>
      <c r="BC349" s="66">
        <f t="shared" si="339"/>
        <v>-9.8000000000000004E-2</v>
      </c>
      <c r="BD349" s="66">
        <f t="shared" si="340"/>
        <v>-0.64</v>
      </c>
      <c r="BE349" s="66">
        <f t="shared" si="341"/>
        <v>0.105</v>
      </c>
      <c r="BF349" s="66">
        <f t="shared" si="342"/>
        <v>-0.26200000000000001</v>
      </c>
      <c r="BG349" s="67">
        <f t="shared" si="343"/>
        <v>-0.48399999999999999</v>
      </c>
      <c r="BI349" s="29" t="s">
        <v>31</v>
      </c>
      <c r="BJ349" s="34" t="s">
        <v>77</v>
      </c>
      <c r="BK349" s="66">
        <f t="shared" si="363"/>
        <v>1.4E-2</v>
      </c>
      <c r="BL349" s="66">
        <f t="shared" si="364"/>
        <v>2.8000000000000001E-2</v>
      </c>
      <c r="BM349" s="66">
        <f t="shared" si="365"/>
        <v>2.8000000000000001E-2</v>
      </c>
      <c r="BN349" s="66">
        <f t="shared" si="366"/>
        <v>2.7E-2</v>
      </c>
      <c r="BO349" s="66">
        <f t="shared" si="367"/>
        <v>-0.01</v>
      </c>
      <c r="BP349" s="66">
        <f t="shared" si="368"/>
        <v>-2.1999999999999999E-2</v>
      </c>
      <c r="BQ349" s="66">
        <f t="shared" si="369"/>
        <v>6.0000000000000001E-3</v>
      </c>
      <c r="BR349" s="66">
        <f t="shared" si="370"/>
        <v>-0.32600000000000001</v>
      </c>
      <c r="BS349" s="67">
        <f t="shared" si="371"/>
        <v>-0.04</v>
      </c>
      <c r="BU349" s="29" t="s">
        <v>31</v>
      </c>
      <c r="BV349" s="34" t="s">
        <v>77</v>
      </c>
      <c r="BW349" s="48">
        <f t="shared" si="372"/>
        <v>25609</v>
      </c>
      <c r="BX349" s="48">
        <f t="shared" si="344"/>
        <v>15945</v>
      </c>
      <c r="BY349" s="48">
        <f t="shared" si="345"/>
        <v>13737</v>
      </c>
      <c r="BZ349" s="48">
        <f t="shared" si="346"/>
        <v>2208</v>
      </c>
      <c r="CA349" s="48">
        <f t="shared" si="347"/>
        <v>5087</v>
      </c>
      <c r="CB349" s="48">
        <f t="shared" si="348"/>
        <v>4577</v>
      </c>
      <c r="CC349" s="48">
        <f t="shared" si="349"/>
        <v>1821</v>
      </c>
      <c r="CD349" s="48">
        <f t="shared" si="350"/>
        <v>74</v>
      </c>
      <c r="CE349" s="49">
        <f t="shared" si="351"/>
        <v>2682</v>
      </c>
    </row>
    <row r="350" spans="1:83" ht="16.5" customHeight="1">
      <c r="A350" s="30" t="s">
        <v>32</v>
      </c>
      <c r="B350" s="28" t="s">
        <v>78</v>
      </c>
      <c r="C350" s="44">
        <v>9535</v>
      </c>
      <c r="D350" s="44">
        <v>4917</v>
      </c>
      <c r="E350" s="44">
        <v>4232</v>
      </c>
      <c r="F350" s="44">
        <v>685</v>
      </c>
      <c r="G350" s="44">
        <v>1984</v>
      </c>
      <c r="H350" s="44">
        <v>2634</v>
      </c>
      <c r="I350" s="44">
        <v>685</v>
      </c>
      <c r="J350" s="44">
        <v>8</v>
      </c>
      <c r="K350" s="45">
        <v>1941</v>
      </c>
      <c r="M350" s="30" t="s">
        <v>32</v>
      </c>
      <c r="N350" s="28" t="s">
        <v>78</v>
      </c>
      <c r="O350" s="70">
        <f t="shared" si="319"/>
        <v>-6.6479999999999997</v>
      </c>
      <c r="P350" s="70">
        <f t="shared" si="320"/>
        <v>0.47</v>
      </c>
      <c r="Q350" s="70">
        <f t="shared" si="321"/>
        <v>0.61799999999999999</v>
      </c>
      <c r="R350" s="70">
        <f t="shared" si="322"/>
        <v>-0.436</v>
      </c>
      <c r="S350" s="70">
        <f t="shared" si="323"/>
        <v>-2.4580000000000002</v>
      </c>
      <c r="T350" s="70">
        <f t="shared" si="324"/>
        <v>-19.841999999999999</v>
      </c>
      <c r="U350" s="70">
        <f t="shared" si="325"/>
        <v>-21.981999999999999</v>
      </c>
      <c r="V350" s="70">
        <f t="shared" si="326"/>
        <v>-93.846000000000004</v>
      </c>
      <c r="W350" s="71">
        <f t="shared" si="327"/>
        <v>-14.794</v>
      </c>
      <c r="Y350" s="30" t="s">
        <v>32</v>
      </c>
      <c r="Z350" s="28" t="s">
        <v>78</v>
      </c>
      <c r="AA350" s="70">
        <f t="shared" si="352"/>
        <v>100</v>
      </c>
      <c r="AB350" s="70">
        <f t="shared" si="328"/>
        <v>51.6</v>
      </c>
      <c r="AC350" s="70">
        <f t="shared" si="329"/>
        <v>44.4</v>
      </c>
      <c r="AD350" s="70">
        <f t="shared" si="330"/>
        <v>7.2</v>
      </c>
      <c r="AE350" s="70">
        <f t="shared" si="331"/>
        <v>20.8</v>
      </c>
      <c r="AF350" s="70">
        <f t="shared" si="332"/>
        <v>27.6</v>
      </c>
      <c r="AG350" s="70">
        <f t="shared" si="333"/>
        <v>7.2</v>
      </c>
      <c r="AH350" s="70">
        <f t="shared" si="334"/>
        <v>0.1</v>
      </c>
      <c r="AI350" s="71">
        <f t="shared" si="335"/>
        <v>20.399999999999999</v>
      </c>
      <c r="AK350" s="30" t="s">
        <v>32</v>
      </c>
      <c r="AL350" s="28" t="s">
        <v>78</v>
      </c>
      <c r="AM350" s="70">
        <f t="shared" si="353"/>
        <v>0.3</v>
      </c>
      <c r="AN350" s="70">
        <f t="shared" si="354"/>
        <v>0.2</v>
      </c>
      <c r="AO350" s="70">
        <f t="shared" si="355"/>
        <v>0.2</v>
      </c>
      <c r="AP350" s="70">
        <f t="shared" si="356"/>
        <v>0.2</v>
      </c>
      <c r="AQ350" s="70">
        <f t="shared" si="357"/>
        <v>0.8</v>
      </c>
      <c r="AR350" s="70">
        <f t="shared" si="358"/>
        <v>0.4</v>
      </c>
      <c r="AS350" s="70">
        <f t="shared" si="359"/>
        <v>0.2</v>
      </c>
      <c r="AT350" s="70">
        <f t="shared" si="360"/>
        <v>0.1</v>
      </c>
      <c r="AU350" s="71">
        <f t="shared" si="361"/>
        <v>0.6</v>
      </c>
      <c r="AW350" s="30" t="s">
        <v>32</v>
      </c>
      <c r="AX350" s="28" t="s">
        <v>78</v>
      </c>
      <c r="AY350" s="70">
        <f t="shared" si="362"/>
        <v>-6.6479999999999997</v>
      </c>
      <c r="AZ350" s="70">
        <f t="shared" si="336"/>
        <v>0.22500000000000001</v>
      </c>
      <c r="BA350" s="70">
        <f t="shared" si="337"/>
        <v>0.255</v>
      </c>
      <c r="BB350" s="70">
        <f t="shared" si="338"/>
        <v>-2.9000000000000001E-2</v>
      </c>
      <c r="BC350" s="70">
        <f t="shared" si="339"/>
        <v>-0.49</v>
      </c>
      <c r="BD350" s="70">
        <f t="shared" si="340"/>
        <v>-6.383</v>
      </c>
      <c r="BE350" s="70">
        <f t="shared" si="341"/>
        <v>-1.89</v>
      </c>
      <c r="BF350" s="70">
        <f t="shared" si="342"/>
        <v>-1.194</v>
      </c>
      <c r="BG350" s="71">
        <f t="shared" si="343"/>
        <v>-3.2989999999999999</v>
      </c>
      <c r="BI350" s="30" t="s">
        <v>32</v>
      </c>
      <c r="BJ350" s="28" t="s">
        <v>78</v>
      </c>
      <c r="BK350" s="70">
        <f t="shared" si="363"/>
        <v>-2.1000000000000001E-2</v>
      </c>
      <c r="BL350" s="70">
        <f t="shared" si="364"/>
        <v>1E-3</v>
      </c>
      <c r="BM350" s="70">
        <f t="shared" si="365"/>
        <v>1E-3</v>
      </c>
      <c r="BN350" s="70">
        <f t="shared" si="366"/>
        <v>-1E-3</v>
      </c>
      <c r="BO350" s="70">
        <f t="shared" si="367"/>
        <v>-0.02</v>
      </c>
      <c r="BP350" s="70">
        <f t="shared" si="368"/>
        <v>-8.5999999999999993E-2</v>
      </c>
      <c r="BQ350" s="70">
        <f t="shared" si="369"/>
        <v>-4.5999999999999999E-2</v>
      </c>
      <c r="BR350" s="70">
        <f t="shared" si="370"/>
        <v>-0.59399999999999997</v>
      </c>
      <c r="BS350" s="71">
        <f t="shared" si="371"/>
        <v>-0.108</v>
      </c>
      <c r="BU350" s="30" t="s">
        <v>32</v>
      </c>
      <c r="BV350" s="28" t="s">
        <v>78</v>
      </c>
      <c r="BW350" s="52">
        <f t="shared" si="372"/>
        <v>10214</v>
      </c>
      <c r="BX350" s="52">
        <f t="shared" si="344"/>
        <v>4894</v>
      </c>
      <c r="BY350" s="52">
        <f t="shared" si="345"/>
        <v>4206</v>
      </c>
      <c r="BZ350" s="52">
        <f t="shared" si="346"/>
        <v>688</v>
      </c>
      <c r="CA350" s="52">
        <f t="shared" si="347"/>
        <v>2034</v>
      </c>
      <c r="CB350" s="52">
        <f t="shared" si="348"/>
        <v>3286</v>
      </c>
      <c r="CC350" s="52">
        <f t="shared" si="349"/>
        <v>878</v>
      </c>
      <c r="CD350" s="52">
        <f t="shared" si="350"/>
        <v>130</v>
      </c>
      <c r="CE350" s="53">
        <f t="shared" si="351"/>
        <v>2278</v>
      </c>
    </row>
    <row r="351" spans="1:83" ht="16.5" customHeight="1">
      <c r="A351" s="29" t="s">
        <v>33</v>
      </c>
      <c r="B351" s="34" t="s">
        <v>79</v>
      </c>
      <c r="C351" s="40">
        <v>85367</v>
      </c>
      <c r="D351" s="40">
        <v>60274</v>
      </c>
      <c r="E351" s="40">
        <v>51975</v>
      </c>
      <c r="F351" s="40">
        <v>8299</v>
      </c>
      <c r="G351" s="40">
        <v>9883</v>
      </c>
      <c r="H351" s="40">
        <v>15210</v>
      </c>
      <c r="I351" s="40">
        <v>4954</v>
      </c>
      <c r="J351" s="40">
        <v>177</v>
      </c>
      <c r="K351" s="41">
        <v>10079</v>
      </c>
      <c r="M351" s="29" t="s">
        <v>33</v>
      </c>
      <c r="N351" s="34" t="s">
        <v>79</v>
      </c>
      <c r="O351" s="66">
        <f t="shared" si="319"/>
        <v>2.7530000000000001</v>
      </c>
      <c r="P351" s="66">
        <f t="shared" si="320"/>
        <v>3.3839999999999999</v>
      </c>
      <c r="Q351" s="66">
        <f t="shared" si="321"/>
        <v>3.4390000000000001</v>
      </c>
      <c r="R351" s="66">
        <f t="shared" si="322"/>
        <v>3.0419999999999998</v>
      </c>
      <c r="S351" s="66">
        <f t="shared" si="323"/>
        <v>-0.90200000000000002</v>
      </c>
      <c r="T351" s="66">
        <f t="shared" si="324"/>
        <v>2.7290000000000001</v>
      </c>
      <c r="U351" s="66">
        <f t="shared" si="325"/>
        <v>6.2859999999999996</v>
      </c>
      <c r="V351" s="66">
        <f t="shared" si="326"/>
        <v>-9.6940000000000008</v>
      </c>
      <c r="W351" s="67">
        <f t="shared" si="327"/>
        <v>1.3069999999999999</v>
      </c>
      <c r="Y351" s="29" t="s">
        <v>33</v>
      </c>
      <c r="Z351" s="34" t="s">
        <v>79</v>
      </c>
      <c r="AA351" s="66">
        <f t="shared" si="352"/>
        <v>100</v>
      </c>
      <c r="AB351" s="66">
        <f t="shared" si="328"/>
        <v>70.599999999999994</v>
      </c>
      <c r="AC351" s="66">
        <f t="shared" si="329"/>
        <v>60.9</v>
      </c>
      <c r="AD351" s="66">
        <f t="shared" si="330"/>
        <v>9.6999999999999993</v>
      </c>
      <c r="AE351" s="66">
        <f t="shared" si="331"/>
        <v>11.6</v>
      </c>
      <c r="AF351" s="66">
        <f t="shared" si="332"/>
        <v>17.8</v>
      </c>
      <c r="AG351" s="66">
        <f t="shared" si="333"/>
        <v>5.8</v>
      </c>
      <c r="AH351" s="66">
        <f t="shared" si="334"/>
        <v>0.2</v>
      </c>
      <c r="AI351" s="67">
        <f t="shared" si="335"/>
        <v>11.8</v>
      </c>
      <c r="AK351" s="29" t="s">
        <v>33</v>
      </c>
      <c r="AL351" s="34" t="s">
        <v>79</v>
      </c>
      <c r="AM351" s="66">
        <f t="shared" si="353"/>
        <v>2.5</v>
      </c>
      <c r="AN351" s="66">
        <f t="shared" si="354"/>
        <v>2.5</v>
      </c>
      <c r="AO351" s="66">
        <f t="shared" si="355"/>
        <v>2.5</v>
      </c>
      <c r="AP351" s="66">
        <f t="shared" si="356"/>
        <v>2.5</v>
      </c>
      <c r="AQ351" s="66">
        <f t="shared" si="357"/>
        <v>4.0999999999999996</v>
      </c>
      <c r="AR351" s="66">
        <f t="shared" si="358"/>
        <v>2.1</v>
      </c>
      <c r="AS351" s="66">
        <f t="shared" si="359"/>
        <v>1.2</v>
      </c>
      <c r="AT351" s="66">
        <f t="shared" si="360"/>
        <v>1.2</v>
      </c>
      <c r="AU351" s="67">
        <f t="shared" si="361"/>
        <v>3.2</v>
      </c>
      <c r="AW351" s="29" t="s">
        <v>33</v>
      </c>
      <c r="AX351" s="34" t="s">
        <v>79</v>
      </c>
      <c r="AY351" s="66">
        <f t="shared" si="362"/>
        <v>2.7530000000000001</v>
      </c>
      <c r="AZ351" s="66">
        <f t="shared" si="336"/>
        <v>2.375</v>
      </c>
      <c r="BA351" s="66">
        <f t="shared" si="337"/>
        <v>2.08</v>
      </c>
      <c r="BB351" s="66">
        <f t="shared" si="338"/>
        <v>0.29499999999999998</v>
      </c>
      <c r="BC351" s="66">
        <f t="shared" si="339"/>
        <v>-0.108</v>
      </c>
      <c r="BD351" s="66">
        <f t="shared" si="340"/>
        <v>0.48599999999999999</v>
      </c>
      <c r="BE351" s="66">
        <f t="shared" si="341"/>
        <v>0.35299999999999998</v>
      </c>
      <c r="BF351" s="66">
        <f t="shared" si="342"/>
        <v>-2.3E-2</v>
      </c>
      <c r="BG351" s="67">
        <f t="shared" si="343"/>
        <v>0.156</v>
      </c>
      <c r="BI351" s="29" t="s">
        <v>33</v>
      </c>
      <c r="BJ351" s="34" t="s">
        <v>79</v>
      </c>
      <c r="BK351" s="66">
        <f t="shared" si="363"/>
        <v>6.9000000000000006E-2</v>
      </c>
      <c r="BL351" s="66">
        <f t="shared" si="364"/>
        <v>8.5999999999999993E-2</v>
      </c>
      <c r="BM351" s="66">
        <f t="shared" si="365"/>
        <v>8.7999999999999995E-2</v>
      </c>
      <c r="BN351" s="66">
        <f t="shared" si="366"/>
        <v>7.6999999999999999E-2</v>
      </c>
      <c r="BO351" s="66">
        <f t="shared" si="367"/>
        <v>-3.5999999999999997E-2</v>
      </c>
      <c r="BP351" s="66">
        <f t="shared" si="368"/>
        <v>5.2999999999999999E-2</v>
      </c>
      <c r="BQ351" s="66">
        <f t="shared" si="369"/>
        <v>6.9000000000000006E-2</v>
      </c>
      <c r="BR351" s="66">
        <f t="shared" si="370"/>
        <v>-9.2999999999999999E-2</v>
      </c>
      <c r="BS351" s="67">
        <f t="shared" si="371"/>
        <v>4.2000000000000003E-2</v>
      </c>
      <c r="BU351" s="29" t="s">
        <v>33</v>
      </c>
      <c r="BV351" s="34" t="s">
        <v>79</v>
      </c>
      <c r="BW351" s="48">
        <f t="shared" si="372"/>
        <v>83080</v>
      </c>
      <c r="BX351" s="48">
        <f t="shared" si="344"/>
        <v>58301</v>
      </c>
      <c r="BY351" s="48">
        <f t="shared" si="345"/>
        <v>50247</v>
      </c>
      <c r="BZ351" s="48">
        <f t="shared" si="346"/>
        <v>8054</v>
      </c>
      <c r="CA351" s="48">
        <f t="shared" si="347"/>
        <v>9973</v>
      </c>
      <c r="CB351" s="48">
        <f t="shared" si="348"/>
        <v>14806</v>
      </c>
      <c r="CC351" s="48">
        <f t="shared" si="349"/>
        <v>4661</v>
      </c>
      <c r="CD351" s="48">
        <f t="shared" si="350"/>
        <v>196</v>
      </c>
      <c r="CE351" s="49">
        <f t="shared" si="351"/>
        <v>9949</v>
      </c>
    </row>
    <row r="352" spans="1:83" ht="16.5" customHeight="1">
      <c r="A352" s="29" t="s">
        <v>34</v>
      </c>
      <c r="B352" s="34" t="s">
        <v>80</v>
      </c>
      <c r="C352" s="40">
        <v>42515</v>
      </c>
      <c r="D352" s="40">
        <v>21533</v>
      </c>
      <c r="E352" s="40">
        <v>18411</v>
      </c>
      <c r="F352" s="40">
        <v>3122</v>
      </c>
      <c r="G352" s="40">
        <v>15710</v>
      </c>
      <c r="H352" s="40">
        <v>5272</v>
      </c>
      <c r="I352" s="40">
        <v>2585</v>
      </c>
      <c r="J352" s="40">
        <v>2</v>
      </c>
      <c r="K352" s="41">
        <v>2685</v>
      </c>
      <c r="M352" s="29" t="s">
        <v>34</v>
      </c>
      <c r="N352" s="34" t="s">
        <v>80</v>
      </c>
      <c r="O352" s="66">
        <f t="shared" si="319"/>
        <v>0.89900000000000002</v>
      </c>
      <c r="P352" s="66">
        <f t="shared" si="320"/>
        <v>3.1269999999999998</v>
      </c>
      <c r="Q352" s="66">
        <f t="shared" si="321"/>
        <v>3.1779999999999999</v>
      </c>
      <c r="R352" s="66">
        <f t="shared" si="322"/>
        <v>2.8330000000000002</v>
      </c>
      <c r="S352" s="66">
        <f t="shared" si="323"/>
        <v>0.153</v>
      </c>
      <c r="T352" s="66">
        <f t="shared" si="324"/>
        <v>-5.35</v>
      </c>
      <c r="U352" s="66">
        <f t="shared" si="325"/>
        <v>-11.654</v>
      </c>
      <c r="V352" s="66">
        <f t="shared" si="326"/>
        <v>-90.475999999999999</v>
      </c>
      <c r="W352" s="67">
        <f t="shared" si="327"/>
        <v>2.3639999999999999</v>
      </c>
      <c r="Y352" s="29" t="s">
        <v>34</v>
      </c>
      <c r="Z352" s="34" t="s">
        <v>80</v>
      </c>
      <c r="AA352" s="66">
        <f t="shared" si="352"/>
        <v>100</v>
      </c>
      <c r="AB352" s="66">
        <f t="shared" si="328"/>
        <v>50.6</v>
      </c>
      <c r="AC352" s="66">
        <f t="shared" si="329"/>
        <v>43.3</v>
      </c>
      <c r="AD352" s="66">
        <f t="shared" si="330"/>
        <v>7.3</v>
      </c>
      <c r="AE352" s="66">
        <f t="shared" si="331"/>
        <v>37</v>
      </c>
      <c r="AF352" s="66">
        <f t="shared" si="332"/>
        <v>12.4</v>
      </c>
      <c r="AG352" s="66">
        <f t="shared" si="333"/>
        <v>6.1</v>
      </c>
      <c r="AH352" s="66">
        <f t="shared" si="334"/>
        <v>0</v>
      </c>
      <c r="AI352" s="67">
        <f t="shared" si="335"/>
        <v>6.3</v>
      </c>
      <c r="AK352" s="29" t="s">
        <v>34</v>
      </c>
      <c r="AL352" s="34" t="s">
        <v>80</v>
      </c>
      <c r="AM352" s="66">
        <f t="shared" si="353"/>
        <v>1.3</v>
      </c>
      <c r="AN352" s="66">
        <f t="shared" si="354"/>
        <v>0.9</v>
      </c>
      <c r="AO352" s="66">
        <f t="shared" si="355"/>
        <v>0.9</v>
      </c>
      <c r="AP352" s="66">
        <f t="shared" si="356"/>
        <v>1</v>
      </c>
      <c r="AQ352" s="66">
        <f t="shared" si="357"/>
        <v>6.5</v>
      </c>
      <c r="AR352" s="66">
        <f t="shared" si="358"/>
        <v>0.7</v>
      </c>
      <c r="AS352" s="66">
        <f t="shared" si="359"/>
        <v>0.6</v>
      </c>
      <c r="AT352" s="66">
        <f t="shared" si="360"/>
        <v>0</v>
      </c>
      <c r="AU352" s="67">
        <f t="shared" si="361"/>
        <v>0.9</v>
      </c>
      <c r="AW352" s="29" t="s">
        <v>34</v>
      </c>
      <c r="AX352" s="34" t="s">
        <v>80</v>
      </c>
      <c r="AY352" s="66">
        <f t="shared" si="362"/>
        <v>0.89900000000000002</v>
      </c>
      <c r="AZ352" s="66">
        <f t="shared" si="336"/>
        <v>1.55</v>
      </c>
      <c r="BA352" s="66">
        <f t="shared" si="337"/>
        <v>1.3460000000000001</v>
      </c>
      <c r="BB352" s="66">
        <f t="shared" si="338"/>
        <v>0.20399999999999999</v>
      </c>
      <c r="BC352" s="66">
        <f t="shared" si="339"/>
        <v>5.7000000000000002E-2</v>
      </c>
      <c r="BD352" s="66">
        <f t="shared" si="340"/>
        <v>-0.70699999999999996</v>
      </c>
      <c r="BE352" s="66">
        <f t="shared" si="341"/>
        <v>-0.80900000000000005</v>
      </c>
      <c r="BF352" s="66">
        <f t="shared" si="342"/>
        <v>-4.4999999999999998E-2</v>
      </c>
      <c r="BG352" s="67">
        <f t="shared" si="343"/>
        <v>0.14699999999999999</v>
      </c>
      <c r="BI352" s="29" t="s">
        <v>34</v>
      </c>
      <c r="BJ352" s="34" t="s">
        <v>80</v>
      </c>
      <c r="BK352" s="66">
        <f t="shared" si="363"/>
        <v>1.2E-2</v>
      </c>
      <c r="BL352" s="66">
        <f t="shared" si="364"/>
        <v>2.9000000000000001E-2</v>
      </c>
      <c r="BM352" s="66">
        <f t="shared" si="365"/>
        <v>2.9000000000000001E-2</v>
      </c>
      <c r="BN352" s="66">
        <f t="shared" si="366"/>
        <v>2.7E-2</v>
      </c>
      <c r="BO352" s="66">
        <f t="shared" si="367"/>
        <v>0.01</v>
      </c>
      <c r="BP352" s="66">
        <f t="shared" si="368"/>
        <v>-3.9E-2</v>
      </c>
      <c r="BQ352" s="66">
        <f t="shared" si="369"/>
        <v>-0.08</v>
      </c>
      <c r="BR352" s="66">
        <f t="shared" si="370"/>
        <v>-9.2999999999999999E-2</v>
      </c>
      <c r="BS352" s="67">
        <f t="shared" si="371"/>
        <v>0.02</v>
      </c>
      <c r="BU352" s="29" t="s">
        <v>34</v>
      </c>
      <c r="BV352" s="34" t="s">
        <v>80</v>
      </c>
      <c r="BW352" s="48">
        <f t="shared" si="372"/>
        <v>42136</v>
      </c>
      <c r="BX352" s="48">
        <f t="shared" si="344"/>
        <v>20880</v>
      </c>
      <c r="BY352" s="48">
        <f t="shared" si="345"/>
        <v>17844</v>
      </c>
      <c r="BZ352" s="48">
        <f t="shared" si="346"/>
        <v>3036</v>
      </c>
      <c r="CA352" s="48">
        <f t="shared" si="347"/>
        <v>15686</v>
      </c>
      <c r="CB352" s="48">
        <f t="shared" si="348"/>
        <v>5570</v>
      </c>
      <c r="CC352" s="48">
        <f t="shared" si="349"/>
        <v>2926</v>
      </c>
      <c r="CD352" s="48">
        <f t="shared" si="350"/>
        <v>21</v>
      </c>
      <c r="CE352" s="49">
        <f t="shared" si="351"/>
        <v>2623</v>
      </c>
    </row>
    <row r="353" spans="1:83" ht="16.5" customHeight="1">
      <c r="A353" s="29" t="s">
        <v>35</v>
      </c>
      <c r="B353" s="34" t="s">
        <v>81</v>
      </c>
      <c r="C353" s="40">
        <v>79636</v>
      </c>
      <c r="D353" s="40">
        <v>46581</v>
      </c>
      <c r="E353" s="40">
        <v>40146</v>
      </c>
      <c r="F353" s="40">
        <v>6435</v>
      </c>
      <c r="G353" s="40">
        <v>14935</v>
      </c>
      <c r="H353" s="40">
        <v>18120</v>
      </c>
      <c r="I353" s="40">
        <v>10072</v>
      </c>
      <c r="J353" s="40">
        <v>219</v>
      </c>
      <c r="K353" s="41">
        <v>7829</v>
      </c>
      <c r="M353" s="29" t="s">
        <v>35</v>
      </c>
      <c r="N353" s="34" t="s">
        <v>81</v>
      </c>
      <c r="O353" s="66">
        <f t="shared" si="319"/>
        <v>1.105</v>
      </c>
      <c r="P353" s="66">
        <f t="shared" si="320"/>
        <v>3.0190000000000001</v>
      </c>
      <c r="Q353" s="66">
        <f t="shared" si="321"/>
        <v>3.0419999999999998</v>
      </c>
      <c r="R353" s="66">
        <f t="shared" si="322"/>
        <v>2.8780000000000001</v>
      </c>
      <c r="S353" s="66">
        <f t="shared" si="323"/>
        <v>-0.41299999999999998</v>
      </c>
      <c r="T353" s="66">
        <f t="shared" si="324"/>
        <v>-2.3340000000000001</v>
      </c>
      <c r="U353" s="66">
        <f t="shared" si="325"/>
        <v>-4.1580000000000004</v>
      </c>
      <c r="V353" s="66">
        <f t="shared" si="326"/>
        <v>-38.997</v>
      </c>
      <c r="W353" s="67">
        <f t="shared" si="327"/>
        <v>1.8740000000000001</v>
      </c>
      <c r="Y353" s="29" t="s">
        <v>35</v>
      </c>
      <c r="Z353" s="34" t="s">
        <v>81</v>
      </c>
      <c r="AA353" s="66">
        <f t="shared" si="352"/>
        <v>100</v>
      </c>
      <c r="AB353" s="66">
        <f t="shared" si="328"/>
        <v>58.5</v>
      </c>
      <c r="AC353" s="66">
        <f t="shared" si="329"/>
        <v>50.4</v>
      </c>
      <c r="AD353" s="66">
        <f t="shared" si="330"/>
        <v>8.1</v>
      </c>
      <c r="AE353" s="66">
        <f t="shared" si="331"/>
        <v>18.8</v>
      </c>
      <c r="AF353" s="66">
        <f t="shared" si="332"/>
        <v>22.8</v>
      </c>
      <c r="AG353" s="66">
        <f t="shared" si="333"/>
        <v>12.6</v>
      </c>
      <c r="AH353" s="66">
        <f t="shared" si="334"/>
        <v>0.3</v>
      </c>
      <c r="AI353" s="67">
        <f t="shared" si="335"/>
        <v>9.8000000000000007</v>
      </c>
      <c r="AK353" s="29" t="s">
        <v>35</v>
      </c>
      <c r="AL353" s="34" t="s">
        <v>81</v>
      </c>
      <c r="AM353" s="66">
        <f t="shared" si="353"/>
        <v>2.4</v>
      </c>
      <c r="AN353" s="66">
        <f t="shared" si="354"/>
        <v>2</v>
      </c>
      <c r="AO353" s="66">
        <f t="shared" si="355"/>
        <v>2</v>
      </c>
      <c r="AP353" s="66">
        <f t="shared" si="356"/>
        <v>2</v>
      </c>
      <c r="AQ353" s="66">
        <f t="shared" si="357"/>
        <v>6.2</v>
      </c>
      <c r="AR353" s="66">
        <f t="shared" si="358"/>
        <v>2.5</v>
      </c>
      <c r="AS353" s="66">
        <f t="shared" si="359"/>
        <v>2.5</v>
      </c>
      <c r="AT353" s="66">
        <f t="shared" si="360"/>
        <v>1.5</v>
      </c>
      <c r="AU353" s="67">
        <f t="shared" si="361"/>
        <v>2.5</v>
      </c>
      <c r="AW353" s="29" t="s">
        <v>35</v>
      </c>
      <c r="AX353" s="34" t="s">
        <v>81</v>
      </c>
      <c r="AY353" s="66">
        <f t="shared" si="362"/>
        <v>1.105</v>
      </c>
      <c r="AZ353" s="66">
        <f t="shared" si="336"/>
        <v>1.7330000000000001</v>
      </c>
      <c r="BA353" s="66">
        <f t="shared" si="337"/>
        <v>1.504</v>
      </c>
      <c r="BB353" s="66">
        <f t="shared" si="338"/>
        <v>0.22900000000000001</v>
      </c>
      <c r="BC353" s="66">
        <f t="shared" si="339"/>
        <v>-7.9000000000000001E-2</v>
      </c>
      <c r="BD353" s="66">
        <f t="shared" si="340"/>
        <v>-0.55000000000000004</v>
      </c>
      <c r="BE353" s="66">
        <f t="shared" si="341"/>
        <v>-0.55500000000000005</v>
      </c>
      <c r="BF353" s="66">
        <f t="shared" si="342"/>
        <v>-0.17799999999999999</v>
      </c>
      <c r="BG353" s="67">
        <f t="shared" si="343"/>
        <v>0.183</v>
      </c>
      <c r="BI353" s="29" t="s">
        <v>35</v>
      </c>
      <c r="BJ353" s="34" t="s">
        <v>81</v>
      </c>
      <c r="BK353" s="66">
        <f t="shared" si="363"/>
        <v>2.5999999999999999E-2</v>
      </c>
      <c r="BL353" s="66">
        <f t="shared" si="364"/>
        <v>0.06</v>
      </c>
      <c r="BM353" s="66">
        <f t="shared" si="365"/>
        <v>0.06</v>
      </c>
      <c r="BN353" s="66">
        <f t="shared" si="366"/>
        <v>5.7000000000000002E-2</v>
      </c>
      <c r="BO353" s="66">
        <f t="shared" si="367"/>
        <v>-2.5000000000000001E-2</v>
      </c>
      <c r="BP353" s="66">
        <f t="shared" si="368"/>
        <v>-5.7000000000000002E-2</v>
      </c>
      <c r="BQ353" s="66">
        <f t="shared" si="369"/>
        <v>-0.10299999999999999</v>
      </c>
      <c r="BR353" s="66">
        <f t="shared" si="370"/>
        <v>-0.68200000000000005</v>
      </c>
      <c r="BS353" s="67">
        <f t="shared" si="371"/>
        <v>4.5999999999999999E-2</v>
      </c>
      <c r="BU353" s="29" t="s">
        <v>35</v>
      </c>
      <c r="BV353" s="34" t="s">
        <v>81</v>
      </c>
      <c r="BW353" s="48">
        <f t="shared" si="372"/>
        <v>78766</v>
      </c>
      <c r="BX353" s="48">
        <f t="shared" si="344"/>
        <v>45216</v>
      </c>
      <c r="BY353" s="48">
        <f t="shared" si="345"/>
        <v>38961</v>
      </c>
      <c r="BZ353" s="48">
        <f t="shared" si="346"/>
        <v>6255</v>
      </c>
      <c r="CA353" s="48">
        <f t="shared" si="347"/>
        <v>14997</v>
      </c>
      <c r="CB353" s="48">
        <f t="shared" si="348"/>
        <v>18553</v>
      </c>
      <c r="CC353" s="48">
        <f t="shared" si="349"/>
        <v>10509</v>
      </c>
      <c r="CD353" s="48">
        <f t="shared" si="350"/>
        <v>359</v>
      </c>
      <c r="CE353" s="49">
        <f t="shared" si="351"/>
        <v>7685</v>
      </c>
    </row>
    <row r="354" spans="1:83" ht="16.5" customHeight="1">
      <c r="A354" s="29" t="s">
        <v>108</v>
      </c>
      <c r="B354" s="34" t="s">
        <v>82</v>
      </c>
      <c r="C354" s="40">
        <v>41303</v>
      </c>
      <c r="D354" s="40">
        <v>27990</v>
      </c>
      <c r="E354" s="40">
        <v>24141</v>
      </c>
      <c r="F354" s="40">
        <v>3849</v>
      </c>
      <c r="G354" s="40">
        <v>4309</v>
      </c>
      <c r="H354" s="40">
        <v>9004</v>
      </c>
      <c r="I354" s="40">
        <v>5064</v>
      </c>
      <c r="J354" s="40">
        <v>68</v>
      </c>
      <c r="K354" s="41">
        <v>3872</v>
      </c>
      <c r="M354" s="29" t="s">
        <v>108</v>
      </c>
      <c r="N354" s="34" t="s">
        <v>82</v>
      </c>
      <c r="O354" s="66">
        <f t="shared" si="319"/>
        <v>2.7229999999999999</v>
      </c>
      <c r="P354" s="66">
        <f t="shared" si="320"/>
        <v>6.4459999999999997</v>
      </c>
      <c r="Q354" s="66">
        <f t="shared" si="321"/>
        <v>6.5259999999999998</v>
      </c>
      <c r="R354" s="66">
        <f t="shared" si="322"/>
        <v>5.9450000000000003</v>
      </c>
      <c r="S354" s="66">
        <f t="shared" si="323"/>
        <v>0.77200000000000002</v>
      </c>
      <c r="T354" s="66">
        <f t="shared" si="324"/>
        <v>-6.5679999999999996</v>
      </c>
      <c r="U354" s="66">
        <f t="shared" si="325"/>
        <v>-12.494</v>
      </c>
      <c r="V354" s="66">
        <f t="shared" si="326"/>
        <v>-12.821</v>
      </c>
      <c r="W354" s="67">
        <f t="shared" si="327"/>
        <v>2.6509999999999998</v>
      </c>
      <c r="Y354" s="29" t="s">
        <v>108</v>
      </c>
      <c r="Z354" s="34" t="s">
        <v>82</v>
      </c>
      <c r="AA354" s="66">
        <f t="shared" si="352"/>
        <v>100</v>
      </c>
      <c r="AB354" s="66">
        <f t="shared" si="328"/>
        <v>67.8</v>
      </c>
      <c r="AC354" s="66">
        <f t="shared" si="329"/>
        <v>58.4</v>
      </c>
      <c r="AD354" s="66">
        <f t="shared" si="330"/>
        <v>9.3000000000000007</v>
      </c>
      <c r="AE354" s="66">
        <f t="shared" si="331"/>
        <v>10.4</v>
      </c>
      <c r="AF354" s="66">
        <f t="shared" si="332"/>
        <v>21.8</v>
      </c>
      <c r="AG354" s="66">
        <f t="shared" si="333"/>
        <v>12.3</v>
      </c>
      <c r="AH354" s="66">
        <f t="shared" si="334"/>
        <v>0.2</v>
      </c>
      <c r="AI354" s="67">
        <f t="shared" si="335"/>
        <v>9.4</v>
      </c>
      <c r="AK354" s="29" t="s">
        <v>108</v>
      </c>
      <c r="AL354" s="34" t="s">
        <v>82</v>
      </c>
      <c r="AM354" s="66">
        <f t="shared" si="353"/>
        <v>1.2</v>
      </c>
      <c r="AN354" s="66">
        <f t="shared" si="354"/>
        <v>1.2</v>
      </c>
      <c r="AO354" s="66">
        <f t="shared" si="355"/>
        <v>1.2</v>
      </c>
      <c r="AP354" s="66">
        <f t="shared" si="356"/>
        <v>1.2</v>
      </c>
      <c r="AQ354" s="66">
        <f t="shared" si="357"/>
        <v>1.8</v>
      </c>
      <c r="AR354" s="66">
        <f t="shared" si="358"/>
        <v>1.2</v>
      </c>
      <c r="AS354" s="66">
        <f t="shared" si="359"/>
        <v>1.3</v>
      </c>
      <c r="AT354" s="66">
        <f t="shared" si="360"/>
        <v>0.5</v>
      </c>
      <c r="AU354" s="67">
        <f t="shared" si="361"/>
        <v>1.2</v>
      </c>
      <c r="AW354" s="29" t="s">
        <v>108</v>
      </c>
      <c r="AX354" s="34" t="s">
        <v>82</v>
      </c>
      <c r="AY354" s="66">
        <f t="shared" si="362"/>
        <v>2.7229999999999999</v>
      </c>
      <c r="AZ354" s="66">
        <f t="shared" si="336"/>
        <v>4.2160000000000002</v>
      </c>
      <c r="BA354" s="66">
        <f t="shared" si="337"/>
        <v>3.6779999999999999</v>
      </c>
      <c r="BB354" s="66">
        <f t="shared" si="338"/>
        <v>0.53700000000000003</v>
      </c>
      <c r="BC354" s="66">
        <f t="shared" si="339"/>
        <v>8.2000000000000003E-2</v>
      </c>
      <c r="BD354" s="66">
        <f t="shared" si="340"/>
        <v>-1.5740000000000001</v>
      </c>
      <c r="BE354" s="66">
        <f t="shared" si="341"/>
        <v>-1.798</v>
      </c>
      <c r="BF354" s="66">
        <f t="shared" si="342"/>
        <v>-2.5000000000000001E-2</v>
      </c>
      <c r="BG354" s="67">
        <f t="shared" si="343"/>
        <v>0.249</v>
      </c>
      <c r="BI354" s="29" t="s">
        <v>108</v>
      </c>
      <c r="BJ354" s="34" t="s">
        <v>82</v>
      </c>
      <c r="BK354" s="66">
        <f t="shared" si="363"/>
        <v>3.3000000000000002E-2</v>
      </c>
      <c r="BL354" s="66">
        <f t="shared" si="364"/>
        <v>7.3999999999999996E-2</v>
      </c>
      <c r="BM354" s="66">
        <f t="shared" si="365"/>
        <v>7.4999999999999997E-2</v>
      </c>
      <c r="BN354" s="66">
        <f t="shared" si="366"/>
        <v>6.8000000000000005E-2</v>
      </c>
      <c r="BO354" s="66">
        <f t="shared" si="367"/>
        <v>1.2999999999999999E-2</v>
      </c>
      <c r="BP354" s="66">
        <f t="shared" si="368"/>
        <v>-8.4000000000000005E-2</v>
      </c>
      <c r="BQ354" s="66">
        <f t="shared" si="369"/>
        <v>-0.17100000000000001</v>
      </c>
      <c r="BR354" s="66">
        <f t="shared" si="370"/>
        <v>-4.9000000000000002E-2</v>
      </c>
      <c r="BS354" s="67">
        <f t="shared" si="371"/>
        <v>3.2000000000000001E-2</v>
      </c>
      <c r="BU354" s="29" t="s">
        <v>108</v>
      </c>
      <c r="BV354" s="34" t="s">
        <v>82</v>
      </c>
      <c r="BW354" s="48">
        <f t="shared" si="372"/>
        <v>40208</v>
      </c>
      <c r="BX354" s="48">
        <f t="shared" si="344"/>
        <v>26295</v>
      </c>
      <c r="BY354" s="48">
        <f t="shared" si="345"/>
        <v>22662</v>
      </c>
      <c r="BZ354" s="48">
        <f t="shared" si="346"/>
        <v>3633</v>
      </c>
      <c r="CA354" s="48">
        <f t="shared" si="347"/>
        <v>4276</v>
      </c>
      <c r="CB354" s="48">
        <f t="shared" si="348"/>
        <v>9637</v>
      </c>
      <c r="CC354" s="48">
        <f t="shared" si="349"/>
        <v>5787</v>
      </c>
      <c r="CD354" s="48">
        <f t="shared" si="350"/>
        <v>78</v>
      </c>
      <c r="CE354" s="49">
        <f t="shared" si="351"/>
        <v>3772</v>
      </c>
    </row>
    <row r="355" spans="1:83" ht="16.5" customHeight="1">
      <c r="A355" s="29" t="s">
        <v>109</v>
      </c>
      <c r="B355" s="34" t="s">
        <v>83</v>
      </c>
      <c r="C355" s="40">
        <v>51103</v>
      </c>
      <c r="D355" s="40">
        <v>39891</v>
      </c>
      <c r="E355" s="40">
        <v>34525</v>
      </c>
      <c r="F355" s="40">
        <v>5366</v>
      </c>
      <c r="G355" s="40">
        <v>2228</v>
      </c>
      <c r="H355" s="40">
        <v>8984</v>
      </c>
      <c r="I355" s="40">
        <v>4141</v>
      </c>
      <c r="J355" s="40">
        <v>278</v>
      </c>
      <c r="K355" s="41">
        <v>4565</v>
      </c>
      <c r="M355" s="29" t="s">
        <v>109</v>
      </c>
      <c r="N355" s="34" t="s">
        <v>83</v>
      </c>
      <c r="O355" s="66">
        <f t="shared" si="319"/>
        <v>4.266</v>
      </c>
      <c r="P355" s="66">
        <f t="shared" si="320"/>
        <v>5.9320000000000004</v>
      </c>
      <c r="Q355" s="66">
        <f t="shared" si="321"/>
        <v>6.0940000000000003</v>
      </c>
      <c r="R355" s="66">
        <f t="shared" si="322"/>
        <v>4.907</v>
      </c>
      <c r="S355" s="66">
        <f t="shared" si="323"/>
        <v>-0.84599999999999997</v>
      </c>
      <c r="T355" s="66">
        <f t="shared" si="324"/>
        <v>-1.361</v>
      </c>
      <c r="U355" s="66">
        <f t="shared" si="325"/>
        <v>-4.0549999999999997</v>
      </c>
      <c r="V355" s="66">
        <f t="shared" si="326"/>
        <v>-26.454999999999998</v>
      </c>
      <c r="W355" s="67">
        <f t="shared" si="327"/>
        <v>3.4209999999999998</v>
      </c>
      <c r="Y355" s="29" t="s">
        <v>109</v>
      </c>
      <c r="Z355" s="34" t="s">
        <v>83</v>
      </c>
      <c r="AA355" s="66">
        <f t="shared" si="352"/>
        <v>100</v>
      </c>
      <c r="AB355" s="66">
        <f t="shared" si="328"/>
        <v>78.099999999999994</v>
      </c>
      <c r="AC355" s="66">
        <f t="shared" si="329"/>
        <v>67.599999999999994</v>
      </c>
      <c r="AD355" s="66">
        <f t="shared" si="330"/>
        <v>10.5</v>
      </c>
      <c r="AE355" s="66">
        <f t="shared" si="331"/>
        <v>4.4000000000000004</v>
      </c>
      <c r="AF355" s="66">
        <f t="shared" si="332"/>
        <v>17.600000000000001</v>
      </c>
      <c r="AG355" s="66">
        <f t="shared" si="333"/>
        <v>8.1</v>
      </c>
      <c r="AH355" s="66">
        <f t="shared" si="334"/>
        <v>0.5</v>
      </c>
      <c r="AI355" s="67">
        <f t="shared" si="335"/>
        <v>8.9</v>
      </c>
      <c r="AK355" s="29" t="s">
        <v>109</v>
      </c>
      <c r="AL355" s="34" t="s">
        <v>83</v>
      </c>
      <c r="AM355" s="66">
        <f t="shared" si="353"/>
        <v>1.5</v>
      </c>
      <c r="AN355" s="66">
        <f t="shared" si="354"/>
        <v>1.7</v>
      </c>
      <c r="AO355" s="66">
        <f t="shared" si="355"/>
        <v>1.7</v>
      </c>
      <c r="AP355" s="66">
        <f t="shared" si="356"/>
        <v>1.6</v>
      </c>
      <c r="AQ355" s="66">
        <f t="shared" si="357"/>
        <v>0.9</v>
      </c>
      <c r="AR355" s="66">
        <f t="shared" si="358"/>
        <v>1.2</v>
      </c>
      <c r="AS355" s="66">
        <f t="shared" si="359"/>
        <v>1</v>
      </c>
      <c r="AT355" s="66">
        <f t="shared" si="360"/>
        <v>1.9</v>
      </c>
      <c r="AU355" s="67">
        <f t="shared" si="361"/>
        <v>1.5</v>
      </c>
      <c r="AW355" s="29" t="s">
        <v>109</v>
      </c>
      <c r="AX355" s="34" t="s">
        <v>83</v>
      </c>
      <c r="AY355" s="66">
        <f t="shared" si="362"/>
        <v>4.266</v>
      </c>
      <c r="AZ355" s="66">
        <f t="shared" si="336"/>
        <v>4.5579999999999998</v>
      </c>
      <c r="BA355" s="66">
        <f t="shared" si="337"/>
        <v>4.0460000000000003</v>
      </c>
      <c r="BB355" s="66">
        <f t="shared" si="338"/>
        <v>0.51200000000000001</v>
      </c>
      <c r="BC355" s="66">
        <f t="shared" si="339"/>
        <v>-3.9E-2</v>
      </c>
      <c r="BD355" s="66">
        <f t="shared" si="340"/>
        <v>-0.253</v>
      </c>
      <c r="BE355" s="66">
        <f t="shared" si="341"/>
        <v>-0.35699999999999998</v>
      </c>
      <c r="BF355" s="66">
        <f t="shared" si="342"/>
        <v>-0.20399999999999999</v>
      </c>
      <c r="BG355" s="67">
        <f t="shared" si="343"/>
        <v>0.308</v>
      </c>
      <c r="BI355" s="29" t="s">
        <v>109</v>
      </c>
      <c r="BJ355" s="34" t="s">
        <v>83</v>
      </c>
      <c r="BK355" s="66">
        <f t="shared" si="363"/>
        <v>6.4000000000000001E-2</v>
      </c>
      <c r="BL355" s="66">
        <f t="shared" si="364"/>
        <v>9.8000000000000004E-2</v>
      </c>
      <c r="BM355" s="66">
        <f t="shared" si="365"/>
        <v>0.10100000000000001</v>
      </c>
      <c r="BN355" s="66">
        <f t="shared" si="366"/>
        <v>7.9000000000000001E-2</v>
      </c>
      <c r="BO355" s="66">
        <f t="shared" si="367"/>
        <v>-8.0000000000000002E-3</v>
      </c>
      <c r="BP355" s="66">
        <f t="shared" si="368"/>
        <v>-1.6E-2</v>
      </c>
      <c r="BQ355" s="66">
        <f t="shared" si="369"/>
        <v>-4.1000000000000002E-2</v>
      </c>
      <c r="BR355" s="66">
        <f t="shared" si="370"/>
        <v>-0.48699999999999999</v>
      </c>
      <c r="BS355" s="67">
        <f t="shared" si="371"/>
        <v>4.9000000000000002E-2</v>
      </c>
      <c r="BU355" s="29" t="s">
        <v>109</v>
      </c>
      <c r="BV355" s="34" t="s">
        <v>83</v>
      </c>
      <c r="BW355" s="48">
        <f t="shared" si="372"/>
        <v>49012</v>
      </c>
      <c r="BX355" s="48">
        <f t="shared" si="344"/>
        <v>37657</v>
      </c>
      <c r="BY355" s="48">
        <f t="shared" si="345"/>
        <v>32542</v>
      </c>
      <c r="BZ355" s="48">
        <f t="shared" si="346"/>
        <v>5115</v>
      </c>
      <c r="CA355" s="48">
        <f t="shared" si="347"/>
        <v>2247</v>
      </c>
      <c r="CB355" s="48">
        <f t="shared" si="348"/>
        <v>9108</v>
      </c>
      <c r="CC355" s="48">
        <f t="shared" si="349"/>
        <v>4316</v>
      </c>
      <c r="CD355" s="48">
        <f t="shared" si="350"/>
        <v>378</v>
      </c>
      <c r="CE355" s="49">
        <f t="shared" si="351"/>
        <v>4414</v>
      </c>
    </row>
    <row r="356" spans="1:83" ht="16.5" customHeight="1">
      <c r="A356" s="29" t="s">
        <v>110</v>
      </c>
      <c r="B356" s="34" t="s">
        <v>84</v>
      </c>
      <c r="C356" s="40">
        <v>80476</v>
      </c>
      <c r="D356" s="40">
        <v>63888</v>
      </c>
      <c r="E356" s="40">
        <v>55265</v>
      </c>
      <c r="F356" s="40">
        <v>8623</v>
      </c>
      <c r="G356" s="40">
        <v>3810</v>
      </c>
      <c r="H356" s="40">
        <v>12778</v>
      </c>
      <c r="I356" s="40">
        <v>8900</v>
      </c>
      <c r="J356" s="40">
        <v>-2703</v>
      </c>
      <c r="K356" s="41">
        <v>6581</v>
      </c>
      <c r="M356" s="29" t="s">
        <v>110</v>
      </c>
      <c r="N356" s="34" t="s">
        <v>84</v>
      </c>
      <c r="O356" s="66">
        <f t="shared" si="319"/>
        <v>2.3159999999999998</v>
      </c>
      <c r="P356" s="66">
        <f t="shared" si="320"/>
        <v>4.0839999999999996</v>
      </c>
      <c r="Q356" s="66">
        <f t="shared" si="321"/>
        <v>4.2169999999999996</v>
      </c>
      <c r="R356" s="66">
        <f t="shared" si="322"/>
        <v>3.2450000000000001</v>
      </c>
      <c r="S356" s="66">
        <f t="shared" si="323"/>
        <v>-2.3580000000000001</v>
      </c>
      <c r="T356" s="66">
        <f t="shared" si="324"/>
        <v>-4.4349999999999996</v>
      </c>
      <c r="U356" s="66">
        <f t="shared" si="325"/>
        <v>-5.94</v>
      </c>
      <c r="V356" s="66">
        <f t="shared" si="326"/>
        <v>-4.0419999999999998</v>
      </c>
      <c r="W356" s="67">
        <f t="shared" si="327"/>
        <v>1.137</v>
      </c>
      <c r="Y356" s="29" t="s">
        <v>110</v>
      </c>
      <c r="Z356" s="34" t="s">
        <v>84</v>
      </c>
      <c r="AA356" s="66">
        <f t="shared" si="352"/>
        <v>100</v>
      </c>
      <c r="AB356" s="66">
        <f t="shared" si="328"/>
        <v>79.400000000000006</v>
      </c>
      <c r="AC356" s="66">
        <f t="shared" si="329"/>
        <v>68.7</v>
      </c>
      <c r="AD356" s="66">
        <f t="shared" si="330"/>
        <v>10.7</v>
      </c>
      <c r="AE356" s="66">
        <f t="shared" si="331"/>
        <v>4.7</v>
      </c>
      <c r="AF356" s="66">
        <f t="shared" si="332"/>
        <v>15.9</v>
      </c>
      <c r="AG356" s="66">
        <f t="shared" si="333"/>
        <v>11.1</v>
      </c>
      <c r="AH356" s="66">
        <f t="shared" si="334"/>
        <v>-3.4</v>
      </c>
      <c r="AI356" s="67">
        <f t="shared" si="335"/>
        <v>8.1999999999999993</v>
      </c>
      <c r="AK356" s="29" t="s">
        <v>110</v>
      </c>
      <c r="AL356" s="34" t="s">
        <v>84</v>
      </c>
      <c r="AM356" s="66">
        <f t="shared" si="353"/>
        <v>2.4</v>
      </c>
      <c r="AN356" s="66">
        <f t="shared" si="354"/>
        <v>2.7</v>
      </c>
      <c r="AO356" s="66">
        <f t="shared" si="355"/>
        <v>2.7</v>
      </c>
      <c r="AP356" s="66">
        <f t="shared" si="356"/>
        <v>2.6</v>
      </c>
      <c r="AQ356" s="66">
        <f t="shared" si="357"/>
        <v>1.6</v>
      </c>
      <c r="AR356" s="66">
        <f t="shared" si="358"/>
        <v>1.8</v>
      </c>
      <c r="AS356" s="66">
        <f t="shared" si="359"/>
        <v>2.2000000000000002</v>
      </c>
      <c r="AT356" s="66">
        <f t="shared" si="360"/>
        <v>-18.7</v>
      </c>
      <c r="AU356" s="67">
        <f t="shared" si="361"/>
        <v>2.1</v>
      </c>
      <c r="AW356" s="29" t="s">
        <v>110</v>
      </c>
      <c r="AX356" s="34" t="s">
        <v>84</v>
      </c>
      <c r="AY356" s="66">
        <f t="shared" si="362"/>
        <v>2.3159999999999998</v>
      </c>
      <c r="AZ356" s="66">
        <f t="shared" si="336"/>
        <v>3.1869999999999998</v>
      </c>
      <c r="BA356" s="66">
        <f t="shared" si="337"/>
        <v>2.843</v>
      </c>
      <c r="BB356" s="66">
        <f t="shared" si="338"/>
        <v>0.34499999999999997</v>
      </c>
      <c r="BC356" s="66">
        <f t="shared" si="339"/>
        <v>-0.11700000000000001</v>
      </c>
      <c r="BD356" s="66">
        <f t="shared" si="340"/>
        <v>-0.754</v>
      </c>
      <c r="BE356" s="66">
        <f t="shared" si="341"/>
        <v>-0.71499999999999997</v>
      </c>
      <c r="BF356" s="66">
        <f t="shared" si="342"/>
        <v>-0.13300000000000001</v>
      </c>
      <c r="BG356" s="67">
        <f t="shared" si="343"/>
        <v>9.4E-2</v>
      </c>
      <c r="BI356" s="29" t="s">
        <v>110</v>
      </c>
      <c r="BJ356" s="34" t="s">
        <v>84</v>
      </c>
      <c r="BK356" s="66">
        <f t="shared" si="363"/>
        <v>5.5E-2</v>
      </c>
      <c r="BL356" s="66">
        <f t="shared" si="364"/>
        <v>0.11</v>
      </c>
      <c r="BM356" s="66">
        <f t="shared" si="365"/>
        <v>0.114</v>
      </c>
      <c r="BN356" s="66">
        <f t="shared" si="366"/>
        <v>8.5999999999999993E-2</v>
      </c>
      <c r="BO356" s="66">
        <f t="shared" si="367"/>
        <v>-3.6999999999999998E-2</v>
      </c>
      <c r="BP356" s="66">
        <f t="shared" si="368"/>
        <v>-7.8E-2</v>
      </c>
      <c r="BQ356" s="66">
        <f t="shared" si="369"/>
        <v>-0.13300000000000001</v>
      </c>
      <c r="BR356" s="66">
        <f t="shared" si="370"/>
        <v>-0.51100000000000001</v>
      </c>
      <c r="BS356" s="67">
        <f t="shared" si="371"/>
        <v>2.4E-2</v>
      </c>
      <c r="BU356" s="29" t="s">
        <v>110</v>
      </c>
      <c r="BV356" s="34" t="s">
        <v>84</v>
      </c>
      <c r="BW356" s="48">
        <f t="shared" si="372"/>
        <v>78654</v>
      </c>
      <c r="BX356" s="48">
        <f t="shared" si="344"/>
        <v>61381</v>
      </c>
      <c r="BY356" s="48">
        <f t="shared" si="345"/>
        <v>53029</v>
      </c>
      <c r="BZ356" s="48">
        <f t="shared" si="346"/>
        <v>8352</v>
      </c>
      <c r="CA356" s="48">
        <f t="shared" si="347"/>
        <v>3902</v>
      </c>
      <c r="CB356" s="48">
        <f t="shared" si="348"/>
        <v>13371</v>
      </c>
      <c r="CC356" s="48">
        <f t="shared" si="349"/>
        <v>9462</v>
      </c>
      <c r="CD356" s="48">
        <f t="shared" si="350"/>
        <v>-2598</v>
      </c>
      <c r="CE356" s="49">
        <f t="shared" si="351"/>
        <v>6507</v>
      </c>
    </row>
    <row r="357" spans="1:83" ht="16.5" customHeight="1">
      <c r="A357" s="31" t="s">
        <v>111</v>
      </c>
      <c r="B357" s="33" t="s">
        <v>85</v>
      </c>
      <c r="C357" s="42">
        <v>41387</v>
      </c>
      <c r="D357" s="42">
        <v>32143</v>
      </c>
      <c r="E357" s="42">
        <v>27774</v>
      </c>
      <c r="F357" s="42">
        <v>4369</v>
      </c>
      <c r="G357" s="42">
        <v>1904</v>
      </c>
      <c r="H357" s="42">
        <v>7340</v>
      </c>
      <c r="I357" s="42">
        <v>3457</v>
      </c>
      <c r="J357" s="42">
        <v>63</v>
      </c>
      <c r="K357" s="43">
        <v>3820</v>
      </c>
      <c r="M357" s="31" t="s">
        <v>111</v>
      </c>
      <c r="N357" s="33" t="s">
        <v>85</v>
      </c>
      <c r="O357" s="68">
        <f t="shared" si="319"/>
        <v>2.863</v>
      </c>
      <c r="P357" s="68">
        <f t="shared" si="320"/>
        <v>4.3739999999999997</v>
      </c>
      <c r="Q357" s="68">
        <f t="shared" si="321"/>
        <v>4.5</v>
      </c>
      <c r="R357" s="68">
        <f t="shared" si="322"/>
        <v>3.58</v>
      </c>
      <c r="S357" s="68">
        <f t="shared" si="323"/>
        <v>-1.5</v>
      </c>
      <c r="T357" s="68">
        <f t="shared" si="324"/>
        <v>-2.2120000000000002</v>
      </c>
      <c r="U357" s="68">
        <f t="shared" si="325"/>
        <v>-7.8620000000000001</v>
      </c>
      <c r="V357" s="68">
        <f t="shared" si="326"/>
        <v>12.5</v>
      </c>
      <c r="W357" s="69">
        <f t="shared" si="327"/>
        <v>3.2989999999999999</v>
      </c>
      <c r="Y357" s="31" t="s">
        <v>111</v>
      </c>
      <c r="Z357" s="33" t="s">
        <v>85</v>
      </c>
      <c r="AA357" s="68">
        <f t="shared" si="352"/>
        <v>100</v>
      </c>
      <c r="AB357" s="68">
        <f t="shared" si="328"/>
        <v>77.7</v>
      </c>
      <c r="AC357" s="68">
        <f t="shared" si="329"/>
        <v>67.099999999999994</v>
      </c>
      <c r="AD357" s="68">
        <f t="shared" si="330"/>
        <v>10.6</v>
      </c>
      <c r="AE357" s="68">
        <f t="shared" si="331"/>
        <v>4.5999999999999996</v>
      </c>
      <c r="AF357" s="68">
        <f t="shared" si="332"/>
        <v>17.7</v>
      </c>
      <c r="AG357" s="68">
        <f t="shared" si="333"/>
        <v>8.4</v>
      </c>
      <c r="AH357" s="68">
        <f t="shared" si="334"/>
        <v>0.2</v>
      </c>
      <c r="AI357" s="69">
        <f t="shared" si="335"/>
        <v>9.1999999999999993</v>
      </c>
      <c r="AK357" s="31" t="s">
        <v>111</v>
      </c>
      <c r="AL357" s="33" t="s">
        <v>85</v>
      </c>
      <c r="AM357" s="68">
        <f t="shared" si="353"/>
        <v>1.2</v>
      </c>
      <c r="AN357" s="68">
        <f t="shared" si="354"/>
        <v>1.4</v>
      </c>
      <c r="AO357" s="68">
        <f t="shared" si="355"/>
        <v>1.4</v>
      </c>
      <c r="AP357" s="68">
        <f t="shared" si="356"/>
        <v>1.3</v>
      </c>
      <c r="AQ357" s="68">
        <f t="shared" si="357"/>
        <v>0.8</v>
      </c>
      <c r="AR357" s="68">
        <f t="shared" si="358"/>
        <v>1</v>
      </c>
      <c r="AS357" s="68">
        <f t="shared" si="359"/>
        <v>0.9</v>
      </c>
      <c r="AT357" s="68">
        <f t="shared" si="360"/>
        <v>0.4</v>
      </c>
      <c r="AU357" s="69">
        <f t="shared" si="361"/>
        <v>1.2</v>
      </c>
      <c r="AW357" s="31" t="s">
        <v>111</v>
      </c>
      <c r="AX357" s="33" t="s">
        <v>85</v>
      </c>
      <c r="AY357" s="68">
        <f t="shared" si="362"/>
        <v>2.863</v>
      </c>
      <c r="AZ357" s="68">
        <f t="shared" si="336"/>
        <v>3.3479999999999999</v>
      </c>
      <c r="BA357" s="68">
        <f t="shared" si="337"/>
        <v>2.9729999999999999</v>
      </c>
      <c r="BB357" s="68">
        <f t="shared" si="338"/>
        <v>0.375</v>
      </c>
      <c r="BC357" s="68">
        <f t="shared" si="339"/>
        <v>-7.1999999999999995E-2</v>
      </c>
      <c r="BD357" s="68">
        <f t="shared" si="340"/>
        <v>-0.41299999999999998</v>
      </c>
      <c r="BE357" s="68">
        <f t="shared" si="341"/>
        <v>-0.73299999999999998</v>
      </c>
      <c r="BF357" s="68">
        <f t="shared" si="342"/>
        <v>1.7000000000000001E-2</v>
      </c>
      <c r="BG357" s="69">
        <f t="shared" si="343"/>
        <v>0.30299999999999999</v>
      </c>
      <c r="BI357" s="31" t="s">
        <v>111</v>
      </c>
      <c r="BJ357" s="33" t="s">
        <v>85</v>
      </c>
      <c r="BK357" s="68">
        <f t="shared" si="363"/>
        <v>3.5000000000000003E-2</v>
      </c>
      <c r="BL357" s="68">
        <f t="shared" si="364"/>
        <v>5.8999999999999997E-2</v>
      </c>
      <c r="BM357" s="68">
        <f t="shared" si="365"/>
        <v>6.0999999999999999E-2</v>
      </c>
      <c r="BN357" s="68">
        <f t="shared" si="366"/>
        <v>4.8000000000000001E-2</v>
      </c>
      <c r="BO357" s="68">
        <f t="shared" si="367"/>
        <v>-1.2E-2</v>
      </c>
      <c r="BP357" s="68">
        <f t="shared" si="368"/>
        <v>-2.1999999999999999E-2</v>
      </c>
      <c r="BQ357" s="68">
        <f t="shared" si="369"/>
        <v>-7.0000000000000007E-2</v>
      </c>
      <c r="BR357" s="68">
        <f t="shared" si="370"/>
        <v>3.4000000000000002E-2</v>
      </c>
      <c r="BS357" s="69">
        <f t="shared" si="371"/>
        <v>3.9E-2</v>
      </c>
      <c r="BU357" s="31" t="s">
        <v>111</v>
      </c>
      <c r="BV357" s="33" t="s">
        <v>85</v>
      </c>
      <c r="BW357" s="50">
        <f t="shared" si="372"/>
        <v>40235</v>
      </c>
      <c r="BX357" s="50">
        <f t="shared" si="344"/>
        <v>30796</v>
      </c>
      <c r="BY357" s="50">
        <f t="shared" si="345"/>
        <v>26578</v>
      </c>
      <c r="BZ357" s="50">
        <f t="shared" si="346"/>
        <v>4218</v>
      </c>
      <c r="CA357" s="50">
        <f t="shared" si="347"/>
        <v>1933</v>
      </c>
      <c r="CB357" s="50">
        <f t="shared" si="348"/>
        <v>7506</v>
      </c>
      <c r="CC357" s="50">
        <f t="shared" si="349"/>
        <v>3752</v>
      </c>
      <c r="CD357" s="50">
        <f t="shared" si="350"/>
        <v>56</v>
      </c>
      <c r="CE357" s="51">
        <f t="shared" si="351"/>
        <v>3698</v>
      </c>
    </row>
    <row r="358" spans="1:83" ht="16.5" customHeight="1">
      <c r="A358" s="29" t="s">
        <v>112</v>
      </c>
      <c r="B358" s="34" t="s">
        <v>86</v>
      </c>
      <c r="C358" s="40">
        <v>92941</v>
      </c>
      <c r="D358" s="40">
        <v>73059</v>
      </c>
      <c r="E358" s="40">
        <v>63106</v>
      </c>
      <c r="F358" s="40">
        <v>9953</v>
      </c>
      <c r="G358" s="40">
        <v>4068</v>
      </c>
      <c r="H358" s="40">
        <v>15814</v>
      </c>
      <c r="I358" s="40">
        <v>8693</v>
      </c>
      <c r="J358" s="40">
        <v>-253</v>
      </c>
      <c r="K358" s="41">
        <v>7374</v>
      </c>
      <c r="M358" s="29" t="s">
        <v>112</v>
      </c>
      <c r="N358" s="34" t="s">
        <v>86</v>
      </c>
      <c r="O358" s="66">
        <f t="shared" si="319"/>
        <v>2.714</v>
      </c>
      <c r="P358" s="66">
        <f t="shared" si="320"/>
        <v>4.8929999999999998</v>
      </c>
      <c r="Q358" s="66">
        <f t="shared" si="321"/>
        <v>5.0229999999999997</v>
      </c>
      <c r="R358" s="66">
        <f t="shared" si="322"/>
        <v>4.0780000000000003</v>
      </c>
      <c r="S358" s="66">
        <f t="shared" si="323"/>
        <v>-1.929</v>
      </c>
      <c r="T358" s="66">
        <f t="shared" si="324"/>
        <v>-5.226</v>
      </c>
      <c r="U358" s="66">
        <f t="shared" si="325"/>
        <v>-5.7770000000000001</v>
      </c>
      <c r="V358" s="66">
        <f t="shared" si="326"/>
        <v>-153.715</v>
      </c>
      <c r="W358" s="67">
        <f t="shared" si="327"/>
        <v>5.5090000000000003</v>
      </c>
      <c r="Y358" s="29" t="s">
        <v>112</v>
      </c>
      <c r="Z358" s="34" t="s">
        <v>86</v>
      </c>
      <c r="AA358" s="66">
        <f t="shared" si="352"/>
        <v>100</v>
      </c>
      <c r="AB358" s="66">
        <f t="shared" si="328"/>
        <v>78.599999999999994</v>
      </c>
      <c r="AC358" s="66">
        <f t="shared" si="329"/>
        <v>67.900000000000006</v>
      </c>
      <c r="AD358" s="66">
        <f t="shared" si="330"/>
        <v>10.7</v>
      </c>
      <c r="AE358" s="66">
        <f t="shared" si="331"/>
        <v>4.4000000000000004</v>
      </c>
      <c r="AF358" s="66">
        <f t="shared" si="332"/>
        <v>17</v>
      </c>
      <c r="AG358" s="66">
        <f t="shared" si="333"/>
        <v>9.4</v>
      </c>
      <c r="AH358" s="66">
        <f t="shared" si="334"/>
        <v>-0.3</v>
      </c>
      <c r="AI358" s="67">
        <f t="shared" si="335"/>
        <v>7.9</v>
      </c>
      <c r="AK358" s="29" t="s">
        <v>112</v>
      </c>
      <c r="AL358" s="34" t="s">
        <v>86</v>
      </c>
      <c r="AM358" s="66">
        <f t="shared" si="353"/>
        <v>2.8</v>
      </c>
      <c r="AN358" s="66">
        <f t="shared" si="354"/>
        <v>3.1</v>
      </c>
      <c r="AO358" s="66">
        <f t="shared" si="355"/>
        <v>3.1</v>
      </c>
      <c r="AP358" s="66">
        <f t="shared" si="356"/>
        <v>3</v>
      </c>
      <c r="AQ358" s="66">
        <f t="shared" si="357"/>
        <v>1.7</v>
      </c>
      <c r="AR358" s="66">
        <f t="shared" si="358"/>
        <v>2.2000000000000002</v>
      </c>
      <c r="AS358" s="66">
        <f t="shared" si="359"/>
        <v>2.2000000000000002</v>
      </c>
      <c r="AT358" s="66">
        <f t="shared" si="360"/>
        <v>-1.8</v>
      </c>
      <c r="AU358" s="67">
        <f t="shared" si="361"/>
        <v>2.4</v>
      </c>
      <c r="AW358" s="29" t="s">
        <v>112</v>
      </c>
      <c r="AX358" s="34" t="s">
        <v>86</v>
      </c>
      <c r="AY358" s="66">
        <f t="shared" si="362"/>
        <v>2.714</v>
      </c>
      <c r="AZ358" s="66">
        <f t="shared" si="336"/>
        <v>3.766</v>
      </c>
      <c r="BA358" s="66">
        <f t="shared" si="337"/>
        <v>3.335</v>
      </c>
      <c r="BB358" s="66">
        <f t="shared" si="338"/>
        <v>0.43099999999999999</v>
      </c>
      <c r="BC358" s="66">
        <f t="shared" si="339"/>
        <v>-8.7999999999999995E-2</v>
      </c>
      <c r="BD358" s="66">
        <f t="shared" si="340"/>
        <v>-0.96399999999999997</v>
      </c>
      <c r="BE358" s="66">
        <f t="shared" si="341"/>
        <v>-0.58899999999999997</v>
      </c>
      <c r="BF358" s="66">
        <f t="shared" si="342"/>
        <v>-0.8</v>
      </c>
      <c r="BG358" s="67">
        <f t="shared" si="343"/>
        <v>0.42499999999999999</v>
      </c>
      <c r="BI358" s="29" t="s">
        <v>112</v>
      </c>
      <c r="BJ358" s="34" t="s">
        <v>86</v>
      </c>
      <c r="BK358" s="66">
        <f t="shared" si="363"/>
        <v>7.4999999999999997E-2</v>
      </c>
      <c r="BL358" s="66">
        <f t="shared" si="364"/>
        <v>0.14899999999999999</v>
      </c>
      <c r="BM358" s="66">
        <f t="shared" si="365"/>
        <v>0.153</v>
      </c>
      <c r="BN358" s="66">
        <f t="shared" si="366"/>
        <v>0.123</v>
      </c>
      <c r="BO358" s="66">
        <f t="shared" si="367"/>
        <v>-3.2000000000000001E-2</v>
      </c>
      <c r="BP358" s="66">
        <f t="shared" si="368"/>
        <v>-0.115</v>
      </c>
      <c r="BQ358" s="66">
        <f t="shared" si="369"/>
        <v>-0.126</v>
      </c>
      <c r="BR358" s="66">
        <f t="shared" si="370"/>
        <v>-3.5249999999999999</v>
      </c>
      <c r="BS358" s="67">
        <f t="shared" si="371"/>
        <v>0.124</v>
      </c>
      <c r="BU358" s="29" t="s">
        <v>112</v>
      </c>
      <c r="BV358" s="34" t="s">
        <v>86</v>
      </c>
      <c r="BW358" s="48">
        <f t="shared" si="372"/>
        <v>90485</v>
      </c>
      <c r="BX358" s="48">
        <f t="shared" si="344"/>
        <v>69651</v>
      </c>
      <c r="BY358" s="48">
        <f t="shared" si="345"/>
        <v>60088</v>
      </c>
      <c r="BZ358" s="48">
        <f t="shared" si="346"/>
        <v>9563</v>
      </c>
      <c r="CA358" s="48">
        <f t="shared" si="347"/>
        <v>4148</v>
      </c>
      <c r="CB358" s="48">
        <f t="shared" si="348"/>
        <v>16686</v>
      </c>
      <c r="CC358" s="48">
        <f t="shared" si="349"/>
        <v>9226</v>
      </c>
      <c r="CD358" s="48">
        <f t="shared" si="350"/>
        <v>471</v>
      </c>
      <c r="CE358" s="49">
        <f t="shared" si="351"/>
        <v>6989</v>
      </c>
    </row>
    <row r="359" spans="1:83" ht="16.5" customHeight="1">
      <c r="A359" s="29" t="s">
        <v>113</v>
      </c>
      <c r="B359" s="34" t="s">
        <v>87</v>
      </c>
      <c r="C359" s="40">
        <v>2192</v>
      </c>
      <c r="D359" s="40">
        <v>1665</v>
      </c>
      <c r="E359" s="40">
        <v>1419</v>
      </c>
      <c r="F359" s="40">
        <v>246</v>
      </c>
      <c r="G359" s="40">
        <v>118</v>
      </c>
      <c r="H359" s="40">
        <v>409</v>
      </c>
      <c r="I359" s="40">
        <v>191</v>
      </c>
      <c r="J359" s="40">
        <v>59</v>
      </c>
      <c r="K359" s="41">
        <v>159</v>
      </c>
      <c r="M359" s="29" t="s">
        <v>113</v>
      </c>
      <c r="N359" s="34" t="s">
        <v>87</v>
      </c>
      <c r="O359" s="66">
        <f t="shared" si="319"/>
        <v>2.0009999999999999</v>
      </c>
      <c r="P359" s="66">
        <f t="shared" si="320"/>
        <v>2.714</v>
      </c>
      <c r="Q359" s="66">
        <f t="shared" si="321"/>
        <v>2.677</v>
      </c>
      <c r="R359" s="66">
        <f t="shared" si="322"/>
        <v>2.9289999999999998</v>
      </c>
      <c r="S359" s="66">
        <f t="shared" si="323"/>
        <v>-3.2789999999999999</v>
      </c>
      <c r="T359" s="66">
        <f t="shared" si="324"/>
        <v>0.73899999999999999</v>
      </c>
      <c r="U359" s="66">
        <f t="shared" si="325"/>
        <v>-3.5350000000000001</v>
      </c>
      <c r="V359" s="66">
        <f t="shared" si="326"/>
        <v>9.2590000000000003</v>
      </c>
      <c r="W359" s="67">
        <f t="shared" si="327"/>
        <v>3.2469999999999999</v>
      </c>
      <c r="Y359" s="29" t="s">
        <v>113</v>
      </c>
      <c r="Z359" s="34" t="s">
        <v>87</v>
      </c>
      <c r="AA359" s="66">
        <f t="shared" si="352"/>
        <v>100</v>
      </c>
      <c r="AB359" s="66">
        <f t="shared" si="328"/>
        <v>76</v>
      </c>
      <c r="AC359" s="66">
        <f t="shared" si="329"/>
        <v>64.7</v>
      </c>
      <c r="AD359" s="66">
        <f t="shared" si="330"/>
        <v>11.2</v>
      </c>
      <c r="AE359" s="66">
        <f t="shared" si="331"/>
        <v>5.4</v>
      </c>
      <c r="AF359" s="66">
        <f t="shared" si="332"/>
        <v>18.7</v>
      </c>
      <c r="AG359" s="66">
        <f t="shared" si="333"/>
        <v>8.6999999999999993</v>
      </c>
      <c r="AH359" s="66">
        <f t="shared" si="334"/>
        <v>2.7</v>
      </c>
      <c r="AI359" s="67">
        <f t="shared" si="335"/>
        <v>7.3</v>
      </c>
      <c r="AK359" s="29" t="s">
        <v>113</v>
      </c>
      <c r="AL359" s="34" t="s">
        <v>87</v>
      </c>
      <c r="AM359" s="66">
        <f t="shared" si="353"/>
        <v>0.1</v>
      </c>
      <c r="AN359" s="66">
        <f t="shared" si="354"/>
        <v>0.1</v>
      </c>
      <c r="AO359" s="66">
        <f t="shared" si="355"/>
        <v>0.1</v>
      </c>
      <c r="AP359" s="66">
        <f t="shared" si="356"/>
        <v>0.1</v>
      </c>
      <c r="AQ359" s="66">
        <f t="shared" si="357"/>
        <v>0</v>
      </c>
      <c r="AR359" s="66">
        <f t="shared" si="358"/>
        <v>0.1</v>
      </c>
      <c r="AS359" s="66">
        <f t="shared" si="359"/>
        <v>0</v>
      </c>
      <c r="AT359" s="66">
        <f t="shared" si="360"/>
        <v>0.4</v>
      </c>
      <c r="AU359" s="67">
        <f t="shared" si="361"/>
        <v>0.1</v>
      </c>
      <c r="AW359" s="29" t="s">
        <v>113</v>
      </c>
      <c r="AX359" s="34" t="s">
        <v>87</v>
      </c>
      <c r="AY359" s="66">
        <f t="shared" si="362"/>
        <v>2.0009999999999999</v>
      </c>
      <c r="AZ359" s="66">
        <f t="shared" si="336"/>
        <v>2.0470000000000002</v>
      </c>
      <c r="BA359" s="66">
        <f t="shared" si="337"/>
        <v>1.722</v>
      </c>
      <c r="BB359" s="66">
        <f t="shared" si="338"/>
        <v>0.32600000000000001</v>
      </c>
      <c r="BC359" s="66">
        <f t="shared" si="339"/>
        <v>-0.186</v>
      </c>
      <c r="BD359" s="66">
        <f t="shared" si="340"/>
        <v>0.14000000000000001</v>
      </c>
      <c r="BE359" s="66">
        <f t="shared" si="341"/>
        <v>-0.32600000000000001</v>
      </c>
      <c r="BF359" s="66">
        <f t="shared" si="342"/>
        <v>0.23300000000000001</v>
      </c>
      <c r="BG359" s="67">
        <f t="shared" si="343"/>
        <v>0.23300000000000001</v>
      </c>
      <c r="BI359" s="29" t="s">
        <v>113</v>
      </c>
      <c r="BJ359" s="34" t="s">
        <v>87</v>
      </c>
      <c r="BK359" s="66">
        <f t="shared" si="363"/>
        <v>1E-3</v>
      </c>
      <c r="BL359" s="66">
        <f t="shared" si="364"/>
        <v>2E-3</v>
      </c>
      <c r="BM359" s="66">
        <f t="shared" si="365"/>
        <v>2E-3</v>
      </c>
      <c r="BN359" s="66">
        <f t="shared" si="366"/>
        <v>2E-3</v>
      </c>
      <c r="BO359" s="66">
        <f t="shared" si="367"/>
        <v>-2E-3</v>
      </c>
      <c r="BP359" s="66">
        <f t="shared" si="368"/>
        <v>0</v>
      </c>
      <c r="BQ359" s="66">
        <f t="shared" si="369"/>
        <v>-2E-3</v>
      </c>
      <c r="BR359" s="66">
        <f t="shared" si="370"/>
        <v>2.4E-2</v>
      </c>
      <c r="BS359" s="67">
        <f t="shared" si="371"/>
        <v>2E-3</v>
      </c>
      <c r="BU359" s="29" t="s">
        <v>113</v>
      </c>
      <c r="BV359" s="34" t="s">
        <v>87</v>
      </c>
      <c r="BW359" s="48">
        <f t="shared" si="372"/>
        <v>2149</v>
      </c>
      <c r="BX359" s="48">
        <f t="shared" si="344"/>
        <v>1621</v>
      </c>
      <c r="BY359" s="48">
        <f t="shared" si="345"/>
        <v>1382</v>
      </c>
      <c r="BZ359" s="48">
        <f t="shared" si="346"/>
        <v>239</v>
      </c>
      <c r="CA359" s="48">
        <f t="shared" si="347"/>
        <v>122</v>
      </c>
      <c r="CB359" s="48">
        <f t="shared" si="348"/>
        <v>406</v>
      </c>
      <c r="CC359" s="48">
        <f t="shared" si="349"/>
        <v>198</v>
      </c>
      <c r="CD359" s="48">
        <f t="shared" si="350"/>
        <v>54</v>
      </c>
      <c r="CE359" s="49">
        <f t="shared" si="351"/>
        <v>154</v>
      </c>
    </row>
    <row r="360" spans="1:83" ht="16.5" customHeight="1">
      <c r="A360" s="29" t="s">
        <v>114</v>
      </c>
      <c r="B360" s="34" t="s">
        <v>88</v>
      </c>
      <c r="C360" s="40">
        <v>2413</v>
      </c>
      <c r="D360" s="40">
        <v>1679</v>
      </c>
      <c r="E360" s="40">
        <v>1437</v>
      </c>
      <c r="F360" s="40">
        <v>242</v>
      </c>
      <c r="G360" s="40">
        <v>118</v>
      </c>
      <c r="H360" s="40">
        <v>616</v>
      </c>
      <c r="I360" s="40">
        <v>169</v>
      </c>
      <c r="J360" s="40">
        <v>84</v>
      </c>
      <c r="K360" s="41">
        <v>363</v>
      </c>
      <c r="M360" s="29" t="s">
        <v>114</v>
      </c>
      <c r="N360" s="34" t="s">
        <v>88</v>
      </c>
      <c r="O360" s="66">
        <f t="shared" si="319"/>
        <v>3.6960000000000002</v>
      </c>
      <c r="P360" s="66">
        <f t="shared" si="320"/>
        <v>6.3330000000000002</v>
      </c>
      <c r="Q360" s="66">
        <f t="shared" si="321"/>
        <v>6.5229999999999997</v>
      </c>
      <c r="R360" s="66">
        <f t="shared" si="322"/>
        <v>5.2169999999999996</v>
      </c>
      <c r="S360" s="66">
        <f t="shared" si="323"/>
        <v>1.724</v>
      </c>
      <c r="T360" s="66">
        <f t="shared" si="324"/>
        <v>-2.532</v>
      </c>
      <c r="U360" s="66">
        <f t="shared" si="325"/>
        <v>0</v>
      </c>
      <c r="V360" s="66">
        <f t="shared" si="326"/>
        <v>2.4390000000000001</v>
      </c>
      <c r="W360" s="67">
        <f t="shared" si="327"/>
        <v>-4.7240000000000002</v>
      </c>
      <c r="Y360" s="29" t="s">
        <v>114</v>
      </c>
      <c r="Z360" s="34" t="s">
        <v>88</v>
      </c>
      <c r="AA360" s="66">
        <f t="shared" si="352"/>
        <v>100</v>
      </c>
      <c r="AB360" s="66">
        <f t="shared" si="328"/>
        <v>69.599999999999994</v>
      </c>
      <c r="AC360" s="66">
        <f t="shared" si="329"/>
        <v>59.6</v>
      </c>
      <c r="AD360" s="66">
        <f t="shared" si="330"/>
        <v>10</v>
      </c>
      <c r="AE360" s="66">
        <f t="shared" si="331"/>
        <v>4.9000000000000004</v>
      </c>
      <c r="AF360" s="66">
        <f t="shared" si="332"/>
        <v>25.5</v>
      </c>
      <c r="AG360" s="66">
        <f t="shared" si="333"/>
        <v>7</v>
      </c>
      <c r="AH360" s="66">
        <f t="shared" si="334"/>
        <v>3.5</v>
      </c>
      <c r="AI360" s="67">
        <f t="shared" si="335"/>
        <v>15</v>
      </c>
      <c r="AK360" s="29" t="s">
        <v>114</v>
      </c>
      <c r="AL360" s="34" t="s">
        <v>88</v>
      </c>
      <c r="AM360" s="66">
        <f t="shared" si="353"/>
        <v>0.1</v>
      </c>
      <c r="AN360" s="66">
        <f t="shared" si="354"/>
        <v>0.1</v>
      </c>
      <c r="AO360" s="66">
        <f t="shared" si="355"/>
        <v>0.1</v>
      </c>
      <c r="AP360" s="66">
        <f t="shared" si="356"/>
        <v>0.1</v>
      </c>
      <c r="AQ360" s="66">
        <f t="shared" si="357"/>
        <v>0</v>
      </c>
      <c r="AR360" s="66">
        <f t="shared" si="358"/>
        <v>0.1</v>
      </c>
      <c r="AS360" s="66">
        <f t="shared" si="359"/>
        <v>0</v>
      </c>
      <c r="AT360" s="66">
        <f t="shared" si="360"/>
        <v>0.6</v>
      </c>
      <c r="AU360" s="67">
        <f t="shared" si="361"/>
        <v>0.1</v>
      </c>
      <c r="AW360" s="29" t="s">
        <v>114</v>
      </c>
      <c r="AX360" s="34" t="s">
        <v>88</v>
      </c>
      <c r="AY360" s="66">
        <f t="shared" si="362"/>
        <v>3.6960000000000002</v>
      </c>
      <c r="AZ360" s="66">
        <f t="shared" si="336"/>
        <v>4.2969999999999997</v>
      </c>
      <c r="BA360" s="66">
        <f t="shared" si="337"/>
        <v>3.782</v>
      </c>
      <c r="BB360" s="66">
        <f t="shared" si="338"/>
        <v>0.51600000000000001</v>
      </c>
      <c r="BC360" s="66">
        <f t="shared" si="339"/>
        <v>8.5999999999999993E-2</v>
      </c>
      <c r="BD360" s="66">
        <f t="shared" si="340"/>
        <v>-0.68799999999999994</v>
      </c>
      <c r="BE360" s="66">
        <f t="shared" si="341"/>
        <v>0</v>
      </c>
      <c r="BF360" s="66">
        <f t="shared" si="342"/>
        <v>8.5999999999999993E-2</v>
      </c>
      <c r="BG360" s="67">
        <f t="shared" si="343"/>
        <v>-0.77400000000000002</v>
      </c>
      <c r="BI360" s="29" t="s">
        <v>114</v>
      </c>
      <c r="BJ360" s="34" t="s">
        <v>88</v>
      </c>
      <c r="BK360" s="66">
        <f t="shared" si="363"/>
        <v>3.0000000000000001E-3</v>
      </c>
      <c r="BL360" s="66">
        <f t="shared" si="364"/>
        <v>4.0000000000000001E-3</v>
      </c>
      <c r="BM360" s="66">
        <f t="shared" si="365"/>
        <v>4.0000000000000001E-3</v>
      </c>
      <c r="BN360" s="66">
        <f t="shared" si="366"/>
        <v>4.0000000000000001E-3</v>
      </c>
      <c r="BO360" s="66">
        <f t="shared" si="367"/>
        <v>1E-3</v>
      </c>
      <c r="BP360" s="66">
        <f t="shared" si="368"/>
        <v>-2E-3</v>
      </c>
      <c r="BQ360" s="66">
        <f t="shared" si="369"/>
        <v>0</v>
      </c>
      <c r="BR360" s="66">
        <f t="shared" si="370"/>
        <v>0.01</v>
      </c>
      <c r="BS360" s="67">
        <f t="shared" si="371"/>
        <v>-6.0000000000000001E-3</v>
      </c>
      <c r="BU360" s="29" t="s">
        <v>114</v>
      </c>
      <c r="BV360" s="34" t="s">
        <v>88</v>
      </c>
      <c r="BW360" s="48">
        <f t="shared" si="372"/>
        <v>2327</v>
      </c>
      <c r="BX360" s="48">
        <f t="shared" si="344"/>
        <v>1579</v>
      </c>
      <c r="BY360" s="48">
        <f t="shared" si="345"/>
        <v>1349</v>
      </c>
      <c r="BZ360" s="48">
        <f t="shared" si="346"/>
        <v>230</v>
      </c>
      <c r="CA360" s="48">
        <f t="shared" si="347"/>
        <v>116</v>
      </c>
      <c r="CB360" s="48">
        <f t="shared" si="348"/>
        <v>632</v>
      </c>
      <c r="CC360" s="48">
        <f t="shared" si="349"/>
        <v>169</v>
      </c>
      <c r="CD360" s="48">
        <f t="shared" si="350"/>
        <v>82</v>
      </c>
      <c r="CE360" s="49">
        <f t="shared" si="351"/>
        <v>381</v>
      </c>
    </row>
    <row r="361" spans="1:83" ht="16.5" customHeight="1">
      <c r="A361" s="29" t="s">
        <v>115</v>
      </c>
      <c r="B361" s="34" t="s">
        <v>89</v>
      </c>
      <c r="C361" s="40">
        <v>1623</v>
      </c>
      <c r="D361" s="40">
        <v>1241</v>
      </c>
      <c r="E361" s="40">
        <v>1061</v>
      </c>
      <c r="F361" s="40">
        <v>180</v>
      </c>
      <c r="G361" s="40">
        <v>80</v>
      </c>
      <c r="H361" s="40">
        <v>302</v>
      </c>
      <c r="I361" s="40">
        <v>147</v>
      </c>
      <c r="J361" s="40">
        <v>-10</v>
      </c>
      <c r="K361" s="41">
        <v>165</v>
      </c>
      <c r="M361" s="29" t="s">
        <v>115</v>
      </c>
      <c r="N361" s="34" t="s">
        <v>89</v>
      </c>
      <c r="O361" s="66">
        <f t="shared" si="319"/>
        <v>-1.9339999999999999</v>
      </c>
      <c r="P361" s="66">
        <f t="shared" si="320"/>
        <v>-2.052</v>
      </c>
      <c r="Q361" s="66">
        <f t="shared" si="321"/>
        <v>-1.9410000000000001</v>
      </c>
      <c r="R361" s="66">
        <f t="shared" si="322"/>
        <v>-2.7029999999999998</v>
      </c>
      <c r="S361" s="66">
        <f t="shared" si="323"/>
        <v>-4.7619999999999996</v>
      </c>
      <c r="T361" s="66">
        <f t="shared" si="324"/>
        <v>-0.65800000000000003</v>
      </c>
      <c r="U361" s="66">
        <f t="shared" si="325"/>
        <v>-5.7690000000000001</v>
      </c>
      <c r="V361" s="66">
        <f t="shared" si="326"/>
        <v>65.516999999999996</v>
      </c>
      <c r="W361" s="67">
        <f t="shared" si="327"/>
        <v>-6.78</v>
      </c>
      <c r="Y361" s="29" t="s">
        <v>115</v>
      </c>
      <c r="Z361" s="34" t="s">
        <v>89</v>
      </c>
      <c r="AA361" s="66">
        <f t="shared" si="352"/>
        <v>100</v>
      </c>
      <c r="AB361" s="66">
        <f t="shared" si="328"/>
        <v>76.5</v>
      </c>
      <c r="AC361" s="66">
        <f t="shared" si="329"/>
        <v>65.400000000000006</v>
      </c>
      <c r="AD361" s="66">
        <f t="shared" si="330"/>
        <v>11.1</v>
      </c>
      <c r="AE361" s="66">
        <f t="shared" si="331"/>
        <v>4.9000000000000004</v>
      </c>
      <c r="AF361" s="66">
        <f t="shared" si="332"/>
        <v>18.600000000000001</v>
      </c>
      <c r="AG361" s="66">
        <f t="shared" si="333"/>
        <v>9.1</v>
      </c>
      <c r="AH361" s="66">
        <f t="shared" si="334"/>
        <v>-0.6</v>
      </c>
      <c r="AI361" s="67">
        <f t="shared" si="335"/>
        <v>10.199999999999999</v>
      </c>
      <c r="AK361" s="29" t="s">
        <v>115</v>
      </c>
      <c r="AL361" s="34" t="s">
        <v>89</v>
      </c>
      <c r="AM361" s="66">
        <f t="shared" si="353"/>
        <v>0</v>
      </c>
      <c r="AN361" s="66">
        <f t="shared" si="354"/>
        <v>0.1</v>
      </c>
      <c r="AO361" s="66">
        <f t="shared" si="355"/>
        <v>0.1</v>
      </c>
      <c r="AP361" s="66">
        <f t="shared" si="356"/>
        <v>0.1</v>
      </c>
      <c r="AQ361" s="66">
        <f t="shared" si="357"/>
        <v>0</v>
      </c>
      <c r="AR361" s="66">
        <f t="shared" si="358"/>
        <v>0</v>
      </c>
      <c r="AS361" s="66">
        <f t="shared" si="359"/>
        <v>0</v>
      </c>
      <c r="AT361" s="66">
        <f t="shared" si="360"/>
        <v>-0.1</v>
      </c>
      <c r="AU361" s="67">
        <f t="shared" si="361"/>
        <v>0.1</v>
      </c>
      <c r="AW361" s="29" t="s">
        <v>115</v>
      </c>
      <c r="AX361" s="34" t="s">
        <v>89</v>
      </c>
      <c r="AY361" s="66">
        <f t="shared" si="362"/>
        <v>-1.9339999999999999</v>
      </c>
      <c r="AZ361" s="66">
        <f t="shared" si="336"/>
        <v>-1.571</v>
      </c>
      <c r="BA361" s="66">
        <f t="shared" si="337"/>
        <v>-1.2689999999999999</v>
      </c>
      <c r="BB361" s="66">
        <f t="shared" si="338"/>
        <v>-0.30199999999999999</v>
      </c>
      <c r="BC361" s="66">
        <f t="shared" si="339"/>
        <v>-0.24199999999999999</v>
      </c>
      <c r="BD361" s="66">
        <f t="shared" si="340"/>
        <v>-0.121</v>
      </c>
      <c r="BE361" s="66">
        <f t="shared" si="341"/>
        <v>-0.54400000000000004</v>
      </c>
      <c r="BF361" s="66">
        <f t="shared" si="342"/>
        <v>1.1479999999999999</v>
      </c>
      <c r="BG361" s="67">
        <f t="shared" si="343"/>
        <v>-0.72499999999999998</v>
      </c>
      <c r="BI361" s="29" t="s">
        <v>115</v>
      </c>
      <c r="BJ361" s="34" t="s">
        <v>89</v>
      </c>
      <c r="BK361" s="66">
        <f t="shared" si="363"/>
        <v>-1E-3</v>
      </c>
      <c r="BL361" s="66">
        <f t="shared" si="364"/>
        <v>-1E-3</v>
      </c>
      <c r="BM361" s="66">
        <f t="shared" si="365"/>
        <v>-1E-3</v>
      </c>
      <c r="BN361" s="66">
        <f t="shared" si="366"/>
        <v>-2E-3</v>
      </c>
      <c r="BO361" s="66">
        <f t="shared" si="367"/>
        <v>-2E-3</v>
      </c>
      <c r="BP361" s="66">
        <f t="shared" si="368"/>
        <v>0</v>
      </c>
      <c r="BQ361" s="66">
        <f t="shared" si="369"/>
        <v>-2E-3</v>
      </c>
      <c r="BR361" s="66">
        <f t="shared" si="370"/>
        <v>9.2999999999999999E-2</v>
      </c>
      <c r="BS361" s="67">
        <f t="shared" si="371"/>
        <v>-4.0000000000000001E-3</v>
      </c>
      <c r="BU361" s="29" t="s">
        <v>115</v>
      </c>
      <c r="BV361" s="34" t="s">
        <v>89</v>
      </c>
      <c r="BW361" s="48">
        <f t="shared" si="372"/>
        <v>1655</v>
      </c>
      <c r="BX361" s="48">
        <f t="shared" si="344"/>
        <v>1267</v>
      </c>
      <c r="BY361" s="48">
        <f t="shared" si="345"/>
        <v>1082</v>
      </c>
      <c r="BZ361" s="48">
        <f t="shared" si="346"/>
        <v>185</v>
      </c>
      <c r="CA361" s="48">
        <f t="shared" si="347"/>
        <v>84</v>
      </c>
      <c r="CB361" s="48">
        <f t="shared" si="348"/>
        <v>304</v>
      </c>
      <c r="CC361" s="48">
        <f t="shared" si="349"/>
        <v>156</v>
      </c>
      <c r="CD361" s="48">
        <f t="shared" si="350"/>
        <v>-29</v>
      </c>
      <c r="CE361" s="49">
        <f t="shared" si="351"/>
        <v>177</v>
      </c>
    </row>
    <row r="362" spans="1:83" ht="16.5" customHeight="1">
      <c r="A362" s="29" t="s">
        <v>116</v>
      </c>
      <c r="B362" s="34" t="s">
        <v>90</v>
      </c>
      <c r="C362" s="40">
        <v>1272</v>
      </c>
      <c r="D362" s="40">
        <v>998</v>
      </c>
      <c r="E362" s="40">
        <v>861</v>
      </c>
      <c r="F362" s="40">
        <v>137</v>
      </c>
      <c r="G362" s="40">
        <v>64</v>
      </c>
      <c r="H362" s="40">
        <v>210</v>
      </c>
      <c r="I362" s="40">
        <v>123</v>
      </c>
      <c r="J362" s="40">
        <v>3</v>
      </c>
      <c r="K362" s="41">
        <v>84</v>
      </c>
      <c r="M362" s="29" t="s">
        <v>116</v>
      </c>
      <c r="N362" s="34" t="s">
        <v>90</v>
      </c>
      <c r="O362" s="66">
        <f t="shared" si="319"/>
        <v>-2.6030000000000002</v>
      </c>
      <c r="P362" s="66">
        <f t="shared" si="320"/>
        <v>-0.69699999999999995</v>
      </c>
      <c r="Q362" s="66">
        <f t="shared" si="321"/>
        <v>-0.34699999999999998</v>
      </c>
      <c r="R362" s="66">
        <f t="shared" si="322"/>
        <v>-2.8370000000000002</v>
      </c>
      <c r="S362" s="66">
        <f t="shared" si="323"/>
        <v>-7.2460000000000004</v>
      </c>
      <c r="T362" s="66">
        <f t="shared" si="324"/>
        <v>-9.4830000000000005</v>
      </c>
      <c r="U362" s="66">
        <f t="shared" si="325"/>
        <v>-13.986000000000001</v>
      </c>
      <c r="V362" s="66" t="str">
        <f t="shared" si="326"/>
        <v>-</v>
      </c>
      <c r="W362" s="67">
        <f t="shared" si="327"/>
        <v>-5.6180000000000003</v>
      </c>
      <c r="Y362" s="29" t="s">
        <v>116</v>
      </c>
      <c r="Z362" s="34" t="s">
        <v>90</v>
      </c>
      <c r="AA362" s="66">
        <f t="shared" si="352"/>
        <v>100</v>
      </c>
      <c r="AB362" s="66">
        <f t="shared" si="328"/>
        <v>78.5</v>
      </c>
      <c r="AC362" s="66">
        <f t="shared" si="329"/>
        <v>67.7</v>
      </c>
      <c r="AD362" s="66">
        <f t="shared" si="330"/>
        <v>10.8</v>
      </c>
      <c r="AE362" s="66">
        <f t="shared" si="331"/>
        <v>5</v>
      </c>
      <c r="AF362" s="66">
        <f t="shared" si="332"/>
        <v>16.5</v>
      </c>
      <c r="AG362" s="66">
        <f t="shared" si="333"/>
        <v>9.6999999999999993</v>
      </c>
      <c r="AH362" s="66">
        <f t="shared" si="334"/>
        <v>0.2</v>
      </c>
      <c r="AI362" s="67">
        <f t="shared" si="335"/>
        <v>6.6</v>
      </c>
      <c r="AK362" s="29" t="s">
        <v>116</v>
      </c>
      <c r="AL362" s="34" t="s">
        <v>90</v>
      </c>
      <c r="AM362" s="66">
        <f t="shared" si="353"/>
        <v>0</v>
      </c>
      <c r="AN362" s="66">
        <f t="shared" si="354"/>
        <v>0</v>
      </c>
      <c r="AO362" s="66">
        <f t="shared" si="355"/>
        <v>0</v>
      </c>
      <c r="AP362" s="66">
        <f t="shared" si="356"/>
        <v>0</v>
      </c>
      <c r="AQ362" s="66">
        <f t="shared" si="357"/>
        <v>0</v>
      </c>
      <c r="AR362" s="66">
        <f t="shared" si="358"/>
        <v>0</v>
      </c>
      <c r="AS362" s="66">
        <f t="shared" si="359"/>
        <v>0</v>
      </c>
      <c r="AT362" s="66">
        <f t="shared" si="360"/>
        <v>0</v>
      </c>
      <c r="AU362" s="67">
        <f t="shared" si="361"/>
        <v>0</v>
      </c>
      <c r="AW362" s="29" t="s">
        <v>116</v>
      </c>
      <c r="AX362" s="34" t="s">
        <v>90</v>
      </c>
      <c r="AY362" s="66">
        <f t="shared" si="362"/>
        <v>-2.6030000000000002</v>
      </c>
      <c r="AZ362" s="66">
        <f t="shared" si="336"/>
        <v>-0.53600000000000003</v>
      </c>
      <c r="BA362" s="66">
        <f t="shared" si="337"/>
        <v>-0.23</v>
      </c>
      <c r="BB362" s="66">
        <f t="shared" si="338"/>
        <v>-0.30599999999999999</v>
      </c>
      <c r="BC362" s="66">
        <f t="shared" si="339"/>
        <v>-0.38300000000000001</v>
      </c>
      <c r="BD362" s="66">
        <f t="shared" si="340"/>
        <v>-1.6850000000000001</v>
      </c>
      <c r="BE362" s="66">
        <f t="shared" si="341"/>
        <v>-1.5309999999999999</v>
      </c>
      <c r="BF362" s="66" t="str">
        <f t="shared" si="342"/>
        <v>-</v>
      </c>
      <c r="BG362" s="67">
        <f t="shared" si="343"/>
        <v>-0.38300000000000001</v>
      </c>
      <c r="BI362" s="29" t="s">
        <v>116</v>
      </c>
      <c r="BJ362" s="34" t="s">
        <v>90</v>
      </c>
      <c r="BK362" s="66">
        <f t="shared" si="363"/>
        <v>-1E-3</v>
      </c>
      <c r="BL362" s="66">
        <f t="shared" si="364"/>
        <v>0</v>
      </c>
      <c r="BM362" s="66">
        <f t="shared" si="365"/>
        <v>0</v>
      </c>
      <c r="BN362" s="66">
        <f t="shared" si="366"/>
        <v>-1E-3</v>
      </c>
      <c r="BO362" s="66">
        <f t="shared" si="367"/>
        <v>-2E-3</v>
      </c>
      <c r="BP362" s="66">
        <f t="shared" si="368"/>
        <v>-3.0000000000000001E-3</v>
      </c>
      <c r="BQ362" s="66">
        <f t="shared" si="369"/>
        <v>-5.0000000000000001E-3</v>
      </c>
      <c r="BR362" s="66" t="str">
        <f t="shared" si="370"/>
        <v>-</v>
      </c>
      <c r="BS362" s="67">
        <f t="shared" si="371"/>
        <v>-2E-3</v>
      </c>
      <c r="BU362" s="29" t="s">
        <v>116</v>
      </c>
      <c r="BV362" s="34" t="s">
        <v>90</v>
      </c>
      <c r="BW362" s="48">
        <f t="shared" si="372"/>
        <v>1306</v>
      </c>
      <c r="BX362" s="48">
        <f t="shared" si="344"/>
        <v>1005</v>
      </c>
      <c r="BY362" s="48">
        <f t="shared" si="345"/>
        <v>864</v>
      </c>
      <c r="BZ362" s="48">
        <f t="shared" si="346"/>
        <v>141</v>
      </c>
      <c r="CA362" s="48">
        <f t="shared" si="347"/>
        <v>69</v>
      </c>
      <c r="CB362" s="48">
        <f t="shared" si="348"/>
        <v>232</v>
      </c>
      <c r="CC362" s="48">
        <f t="shared" si="349"/>
        <v>143</v>
      </c>
      <c r="CD362" s="48">
        <f t="shared" si="350"/>
        <v>0</v>
      </c>
      <c r="CE362" s="49">
        <f t="shared" si="351"/>
        <v>89</v>
      </c>
    </row>
    <row r="363" spans="1:83" ht="16.5" customHeight="1">
      <c r="A363" s="29" t="s">
        <v>117</v>
      </c>
      <c r="B363" s="34" t="s">
        <v>91</v>
      </c>
      <c r="C363" s="40">
        <v>4839</v>
      </c>
      <c r="D363" s="40">
        <v>3572</v>
      </c>
      <c r="E363" s="40">
        <v>3080</v>
      </c>
      <c r="F363" s="40">
        <v>492</v>
      </c>
      <c r="G363" s="40">
        <v>219</v>
      </c>
      <c r="H363" s="40">
        <v>1048</v>
      </c>
      <c r="I363" s="40">
        <v>568</v>
      </c>
      <c r="J363" s="40">
        <v>-4</v>
      </c>
      <c r="K363" s="41">
        <v>484</v>
      </c>
      <c r="M363" s="29" t="s">
        <v>117</v>
      </c>
      <c r="N363" s="34" t="s">
        <v>91</v>
      </c>
      <c r="O363" s="66">
        <f t="shared" si="319"/>
        <v>-4.556</v>
      </c>
      <c r="P363" s="66">
        <f t="shared" si="320"/>
        <v>7.915</v>
      </c>
      <c r="Q363" s="66">
        <f t="shared" si="321"/>
        <v>8.07</v>
      </c>
      <c r="R363" s="66">
        <f t="shared" si="322"/>
        <v>6.9569999999999999</v>
      </c>
      <c r="S363" s="66">
        <f t="shared" si="323"/>
        <v>-7.5949999999999998</v>
      </c>
      <c r="T363" s="66">
        <f t="shared" si="324"/>
        <v>-31.187999999999999</v>
      </c>
      <c r="U363" s="66">
        <f t="shared" si="325"/>
        <v>-11.111000000000001</v>
      </c>
      <c r="V363" s="66">
        <f t="shared" si="326"/>
        <v>-116.667</v>
      </c>
      <c r="W363" s="67">
        <f t="shared" si="327"/>
        <v>-43.720999999999997</v>
      </c>
      <c r="Y363" s="29" t="s">
        <v>117</v>
      </c>
      <c r="Z363" s="34" t="s">
        <v>91</v>
      </c>
      <c r="AA363" s="66">
        <f t="shared" si="352"/>
        <v>100</v>
      </c>
      <c r="AB363" s="66">
        <f t="shared" si="328"/>
        <v>73.8</v>
      </c>
      <c r="AC363" s="66">
        <f t="shared" si="329"/>
        <v>63.6</v>
      </c>
      <c r="AD363" s="66">
        <f t="shared" si="330"/>
        <v>10.199999999999999</v>
      </c>
      <c r="AE363" s="66">
        <f t="shared" si="331"/>
        <v>4.5</v>
      </c>
      <c r="AF363" s="66">
        <f t="shared" si="332"/>
        <v>21.7</v>
      </c>
      <c r="AG363" s="66">
        <f t="shared" si="333"/>
        <v>11.7</v>
      </c>
      <c r="AH363" s="66">
        <f t="shared" si="334"/>
        <v>-0.1</v>
      </c>
      <c r="AI363" s="67">
        <f t="shared" si="335"/>
        <v>10</v>
      </c>
      <c r="AK363" s="29" t="s">
        <v>117</v>
      </c>
      <c r="AL363" s="34" t="s">
        <v>91</v>
      </c>
      <c r="AM363" s="66">
        <f t="shared" si="353"/>
        <v>0.1</v>
      </c>
      <c r="AN363" s="66">
        <f t="shared" si="354"/>
        <v>0.2</v>
      </c>
      <c r="AO363" s="66">
        <f t="shared" si="355"/>
        <v>0.2</v>
      </c>
      <c r="AP363" s="66">
        <f t="shared" si="356"/>
        <v>0.2</v>
      </c>
      <c r="AQ363" s="66">
        <f t="shared" si="357"/>
        <v>0.1</v>
      </c>
      <c r="AR363" s="66">
        <f t="shared" si="358"/>
        <v>0.1</v>
      </c>
      <c r="AS363" s="66">
        <f t="shared" si="359"/>
        <v>0.1</v>
      </c>
      <c r="AT363" s="66">
        <f t="shared" si="360"/>
        <v>0</v>
      </c>
      <c r="AU363" s="67">
        <f t="shared" si="361"/>
        <v>0.2</v>
      </c>
      <c r="AW363" s="29" t="s">
        <v>117</v>
      </c>
      <c r="AX363" s="34" t="s">
        <v>91</v>
      </c>
      <c r="AY363" s="66">
        <f t="shared" si="362"/>
        <v>-4.556</v>
      </c>
      <c r="AZ363" s="66">
        <f t="shared" si="336"/>
        <v>5.1680000000000001</v>
      </c>
      <c r="BA363" s="66">
        <f t="shared" si="337"/>
        <v>4.5359999999999996</v>
      </c>
      <c r="BB363" s="66">
        <f t="shared" si="338"/>
        <v>0.63100000000000001</v>
      </c>
      <c r="BC363" s="66">
        <f t="shared" si="339"/>
        <v>-0.35499999999999998</v>
      </c>
      <c r="BD363" s="66">
        <f t="shared" si="340"/>
        <v>-9.3689999999999998</v>
      </c>
      <c r="BE363" s="66">
        <f t="shared" si="341"/>
        <v>-1.4</v>
      </c>
      <c r="BF363" s="66">
        <f t="shared" si="342"/>
        <v>-0.55200000000000005</v>
      </c>
      <c r="BG363" s="67">
        <f t="shared" si="343"/>
        <v>-7.4160000000000004</v>
      </c>
      <c r="BI363" s="29" t="s">
        <v>117</v>
      </c>
      <c r="BJ363" s="34" t="s">
        <v>91</v>
      </c>
      <c r="BK363" s="66">
        <f t="shared" si="363"/>
        <v>-7.0000000000000001E-3</v>
      </c>
      <c r="BL363" s="66">
        <f t="shared" si="364"/>
        <v>1.0999999999999999E-2</v>
      </c>
      <c r="BM363" s="66">
        <f t="shared" si="365"/>
        <v>1.2E-2</v>
      </c>
      <c r="BN363" s="66">
        <f t="shared" si="366"/>
        <v>0.01</v>
      </c>
      <c r="BO363" s="66">
        <f t="shared" si="367"/>
        <v>-7.0000000000000001E-3</v>
      </c>
      <c r="BP363" s="66">
        <f t="shared" si="368"/>
        <v>-6.3E-2</v>
      </c>
      <c r="BQ363" s="66">
        <f t="shared" si="369"/>
        <v>-1.7000000000000001E-2</v>
      </c>
      <c r="BR363" s="66">
        <f t="shared" si="370"/>
        <v>-0.13600000000000001</v>
      </c>
      <c r="BS363" s="67">
        <f t="shared" si="371"/>
        <v>-0.121</v>
      </c>
      <c r="BU363" s="29" t="s">
        <v>117</v>
      </c>
      <c r="BV363" s="34" t="s">
        <v>91</v>
      </c>
      <c r="BW363" s="48">
        <f t="shared" si="372"/>
        <v>5070</v>
      </c>
      <c r="BX363" s="48">
        <f t="shared" si="344"/>
        <v>3310</v>
      </c>
      <c r="BY363" s="48">
        <f t="shared" si="345"/>
        <v>2850</v>
      </c>
      <c r="BZ363" s="48">
        <f t="shared" si="346"/>
        <v>460</v>
      </c>
      <c r="CA363" s="48">
        <f t="shared" si="347"/>
        <v>237</v>
      </c>
      <c r="CB363" s="48">
        <f t="shared" si="348"/>
        <v>1523</v>
      </c>
      <c r="CC363" s="48">
        <f t="shared" si="349"/>
        <v>639</v>
      </c>
      <c r="CD363" s="48">
        <f t="shared" si="350"/>
        <v>24</v>
      </c>
      <c r="CE363" s="49">
        <f t="shared" si="351"/>
        <v>860</v>
      </c>
    </row>
    <row r="364" spans="1:83" ht="16.5" customHeight="1">
      <c r="A364" s="29" t="s">
        <v>118</v>
      </c>
      <c r="B364" s="34" t="s">
        <v>92</v>
      </c>
      <c r="C364" s="40">
        <v>2905</v>
      </c>
      <c r="D364" s="40">
        <v>2299</v>
      </c>
      <c r="E364" s="40">
        <v>1984</v>
      </c>
      <c r="F364" s="40">
        <v>315</v>
      </c>
      <c r="G364" s="40">
        <v>149</v>
      </c>
      <c r="H364" s="40">
        <v>457</v>
      </c>
      <c r="I364" s="40">
        <v>239</v>
      </c>
      <c r="J364" s="40">
        <v>1</v>
      </c>
      <c r="K364" s="41">
        <v>217</v>
      </c>
      <c r="M364" s="29" t="s">
        <v>118</v>
      </c>
      <c r="N364" s="34" t="s">
        <v>92</v>
      </c>
      <c r="O364" s="66">
        <f t="shared" si="319"/>
        <v>-2.94</v>
      </c>
      <c r="P364" s="66">
        <f t="shared" si="320"/>
        <v>9.32</v>
      </c>
      <c r="Q364" s="66">
        <f t="shared" si="321"/>
        <v>9.4320000000000004</v>
      </c>
      <c r="R364" s="66">
        <f t="shared" si="322"/>
        <v>8.6210000000000004</v>
      </c>
      <c r="S364" s="66">
        <f t="shared" si="323"/>
        <v>-3.871</v>
      </c>
      <c r="T364" s="66">
        <f t="shared" si="324"/>
        <v>-37.823</v>
      </c>
      <c r="U364" s="66">
        <f t="shared" si="325"/>
        <v>-39.030999999999999</v>
      </c>
      <c r="V364" s="66">
        <f t="shared" si="326"/>
        <v>200</v>
      </c>
      <c r="W364" s="67">
        <f t="shared" si="327"/>
        <v>-36.918999999999997</v>
      </c>
      <c r="Y364" s="29" t="s">
        <v>118</v>
      </c>
      <c r="Z364" s="34" t="s">
        <v>92</v>
      </c>
      <c r="AA364" s="66">
        <f t="shared" si="352"/>
        <v>100</v>
      </c>
      <c r="AB364" s="66">
        <f t="shared" si="328"/>
        <v>79.099999999999994</v>
      </c>
      <c r="AC364" s="66">
        <f t="shared" si="329"/>
        <v>68.3</v>
      </c>
      <c r="AD364" s="66">
        <f t="shared" si="330"/>
        <v>10.8</v>
      </c>
      <c r="AE364" s="66">
        <f t="shared" si="331"/>
        <v>5.0999999999999996</v>
      </c>
      <c r="AF364" s="66">
        <f t="shared" si="332"/>
        <v>15.7</v>
      </c>
      <c r="AG364" s="66">
        <f t="shared" si="333"/>
        <v>8.1999999999999993</v>
      </c>
      <c r="AH364" s="66">
        <f t="shared" si="334"/>
        <v>0</v>
      </c>
      <c r="AI364" s="67">
        <f t="shared" si="335"/>
        <v>7.5</v>
      </c>
      <c r="AK364" s="29" t="s">
        <v>118</v>
      </c>
      <c r="AL364" s="34" t="s">
        <v>92</v>
      </c>
      <c r="AM364" s="66">
        <f t="shared" si="353"/>
        <v>0.1</v>
      </c>
      <c r="AN364" s="66">
        <f t="shared" si="354"/>
        <v>0.1</v>
      </c>
      <c r="AO364" s="66">
        <f t="shared" si="355"/>
        <v>0.1</v>
      </c>
      <c r="AP364" s="66">
        <f t="shared" si="356"/>
        <v>0.1</v>
      </c>
      <c r="AQ364" s="66">
        <f t="shared" si="357"/>
        <v>0.1</v>
      </c>
      <c r="AR364" s="66">
        <f t="shared" si="358"/>
        <v>0.1</v>
      </c>
      <c r="AS364" s="66">
        <f t="shared" si="359"/>
        <v>0.1</v>
      </c>
      <c r="AT364" s="66">
        <f t="shared" si="360"/>
        <v>0</v>
      </c>
      <c r="AU364" s="67">
        <f t="shared" si="361"/>
        <v>0.1</v>
      </c>
      <c r="AW364" s="29" t="s">
        <v>118</v>
      </c>
      <c r="AX364" s="34" t="s">
        <v>92</v>
      </c>
      <c r="AY364" s="66">
        <f t="shared" si="362"/>
        <v>-2.94</v>
      </c>
      <c r="AZ364" s="66">
        <f t="shared" si="336"/>
        <v>6.5490000000000004</v>
      </c>
      <c r="BA364" s="66">
        <f t="shared" si="337"/>
        <v>5.7130000000000001</v>
      </c>
      <c r="BB364" s="66">
        <f t="shared" si="338"/>
        <v>0.83499999999999996</v>
      </c>
      <c r="BC364" s="66">
        <f t="shared" si="339"/>
        <v>-0.2</v>
      </c>
      <c r="BD364" s="66">
        <f t="shared" si="340"/>
        <v>-9.2880000000000003</v>
      </c>
      <c r="BE364" s="66">
        <f t="shared" si="341"/>
        <v>-5.1120000000000001</v>
      </c>
      <c r="BF364" s="66">
        <f t="shared" si="342"/>
        <v>6.7000000000000004E-2</v>
      </c>
      <c r="BG364" s="67">
        <f t="shared" si="343"/>
        <v>-4.2430000000000003</v>
      </c>
      <c r="BI364" s="29" t="s">
        <v>118</v>
      </c>
      <c r="BJ364" s="34" t="s">
        <v>92</v>
      </c>
      <c r="BK364" s="66">
        <f t="shared" si="363"/>
        <v>-3.0000000000000001E-3</v>
      </c>
      <c r="BL364" s="66">
        <f t="shared" si="364"/>
        <v>8.9999999999999993E-3</v>
      </c>
      <c r="BM364" s="66">
        <f t="shared" si="365"/>
        <v>8.9999999999999993E-3</v>
      </c>
      <c r="BN364" s="66">
        <f t="shared" si="366"/>
        <v>8.0000000000000002E-3</v>
      </c>
      <c r="BO364" s="66">
        <f t="shared" si="367"/>
        <v>-2E-3</v>
      </c>
      <c r="BP364" s="66">
        <f t="shared" si="368"/>
        <v>-3.6999999999999998E-2</v>
      </c>
      <c r="BQ364" s="66">
        <f t="shared" si="369"/>
        <v>-3.5999999999999997E-2</v>
      </c>
      <c r="BR364" s="66">
        <f t="shared" si="370"/>
        <v>0.01</v>
      </c>
      <c r="BS364" s="67">
        <f t="shared" si="371"/>
        <v>-4.1000000000000002E-2</v>
      </c>
      <c r="BU364" s="29" t="s">
        <v>118</v>
      </c>
      <c r="BV364" s="34" t="s">
        <v>92</v>
      </c>
      <c r="BW364" s="48">
        <f t="shared" si="372"/>
        <v>2993</v>
      </c>
      <c r="BX364" s="48">
        <f t="shared" si="344"/>
        <v>2103</v>
      </c>
      <c r="BY364" s="48">
        <f t="shared" si="345"/>
        <v>1813</v>
      </c>
      <c r="BZ364" s="48">
        <f t="shared" si="346"/>
        <v>290</v>
      </c>
      <c r="CA364" s="48">
        <f t="shared" si="347"/>
        <v>155</v>
      </c>
      <c r="CB364" s="48">
        <f t="shared" si="348"/>
        <v>735</v>
      </c>
      <c r="CC364" s="48">
        <f t="shared" si="349"/>
        <v>392</v>
      </c>
      <c r="CD364" s="48">
        <f t="shared" si="350"/>
        <v>-1</v>
      </c>
      <c r="CE364" s="49">
        <f t="shared" si="351"/>
        <v>344</v>
      </c>
    </row>
    <row r="365" spans="1:83" ht="16.5" customHeight="1">
      <c r="A365" s="29" t="s">
        <v>119</v>
      </c>
      <c r="B365" s="34" t="s">
        <v>93</v>
      </c>
      <c r="C365" s="40">
        <v>2640</v>
      </c>
      <c r="D365" s="40">
        <v>2005</v>
      </c>
      <c r="E365" s="40">
        <v>1722</v>
      </c>
      <c r="F365" s="40">
        <v>283</v>
      </c>
      <c r="G365" s="40">
        <v>148</v>
      </c>
      <c r="H365" s="40">
        <v>487</v>
      </c>
      <c r="I365" s="40">
        <v>211</v>
      </c>
      <c r="J365" s="40">
        <v>14</v>
      </c>
      <c r="K365" s="41">
        <v>262</v>
      </c>
      <c r="M365" s="29" t="s">
        <v>119</v>
      </c>
      <c r="N365" s="34" t="s">
        <v>93</v>
      </c>
      <c r="O365" s="66">
        <f t="shared" si="319"/>
        <v>1.8520000000000001</v>
      </c>
      <c r="P365" s="66">
        <f t="shared" si="320"/>
        <v>4.9189999999999996</v>
      </c>
      <c r="Q365" s="66">
        <f t="shared" si="321"/>
        <v>5</v>
      </c>
      <c r="R365" s="66">
        <f t="shared" si="322"/>
        <v>4.4279999999999999</v>
      </c>
      <c r="S365" s="66">
        <f t="shared" si="323"/>
        <v>4.2249999999999996</v>
      </c>
      <c r="T365" s="66">
        <f t="shared" si="324"/>
        <v>-9.6470000000000002</v>
      </c>
      <c r="U365" s="66">
        <f t="shared" si="325"/>
        <v>-3.2109999999999999</v>
      </c>
      <c r="V365" s="66">
        <f t="shared" si="326"/>
        <v>-66.667000000000002</v>
      </c>
      <c r="W365" s="67">
        <f t="shared" si="327"/>
        <v>-6.093</v>
      </c>
      <c r="Y365" s="29" t="s">
        <v>119</v>
      </c>
      <c r="Z365" s="34" t="s">
        <v>93</v>
      </c>
      <c r="AA365" s="66">
        <f t="shared" si="352"/>
        <v>100</v>
      </c>
      <c r="AB365" s="66">
        <f t="shared" si="328"/>
        <v>75.900000000000006</v>
      </c>
      <c r="AC365" s="66">
        <f t="shared" si="329"/>
        <v>65.2</v>
      </c>
      <c r="AD365" s="66">
        <f t="shared" si="330"/>
        <v>10.7</v>
      </c>
      <c r="AE365" s="66">
        <f t="shared" si="331"/>
        <v>5.6</v>
      </c>
      <c r="AF365" s="66">
        <f t="shared" si="332"/>
        <v>18.399999999999999</v>
      </c>
      <c r="AG365" s="66">
        <f t="shared" si="333"/>
        <v>8</v>
      </c>
      <c r="AH365" s="66">
        <f t="shared" si="334"/>
        <v>0.5</v>
      </c>
      <c r="AI365" s="67">
        <f t="shared" si="335"/>
        <v>9.9</v>
      </c>
      <c r="AK365" s="29" t="s">
        <v>119</v>
      </c>
      <c r="AL365" s="34" t="s">
        <v>93</v>
      </c>
      <c r="AM365" s="66">
        <f t="shared" si="353"/>
        <v>0.1</v>
      </c>
      <c r="AN365" s="66">
        <f t="shared" si="354"/>
        <v>0.1</v>
      </c>
      <c r="AO365" s="66">
        <f t="shared" si="355"/>
        <v>0.1</v>
      </c>
      <c r="AP365" s="66">
        <f t="shared" si="356"/>
        <v>0.1</v>
      </c>
      <c r="AQ365" s="66">
        <f t="shared" si="357"/>
        <v>0.1</v>
      </c>
      <c r="AR365" s="66">
        <f t="shared" si="358"/>
        <v>0.1</v>
      </c>
      <c r="AS365" s="66">
        <f t="shared" si="359"/>
        <v>0.1</v>
      </c>
      <c r="AT365" s="66">
        <f t="shared" si="360"/>
        <v>0.1</v>
      </c>
      <c r="AU365" s="67">
        <f t="shared" si="361"/>
        <v>0.1</v>
      </c>
      <c r="AW365" s="29" t="s">
        <v>119</v>
      </c>
      <c r="AX365" s="34" t="s">
        <v>93</v>
      </c>
      <c r="AY365" s="66">
        <f t="shared" si="362"/>
        <v>1.8520000000000001</v>
      </c>
      <c r="AZ365" s="66">
        <f t="shared" si="336"/>
        <v>3.6269999999999998</v>
      </c>
      <c r="BA365" s="66">
        <f t="shared" si="337"/>
        <v>3.1640000000000001</v>
      </c>
      <c r="BB365" s="66">
        <f t="shared" si="338"/>
        <v>0.46300000000000002</v>
      </c>
      <c r="BC365" s="66">
        <f t="shared" si="339"/>
        <v>0.23100000000000001</v>
      </c>
      <c r="BD365" s="66">
        <f t="shared" si="340"/>
        <v>-2.0059999999999998</v>
      </c>
      <c r="BE365" s="66">
        <f t="shared" si="341"/>
        <v>-0.27</v>
      </c>
      <c r="BF365" s="66">
        <f t="shared" si="342"/>
        <v>-1.08</v>
      </c>
      <c r="BG365" s="67">
        <f t="shared" si="343"/>
        <v>-0.65600000000000003</v>
      </c>
      <c r="BI365" s="29" t="s">
        <v>119</v>
      </c>
      <c r="BJ365" s="34" t="s">
        <v>93</v>
      </c>
      <c r="BK365" s="66">
        <f t="shared" si="363"/>
        <v>1E-3</v>
      </c>
      <c r="BL365" s="66">
        <f t="shared" si="364"/>
        <v>4.0000000000000001E-3</v>
      </c>
      <c r="BM365" s="66">
        <f t="shared" si="365"/>
        <v>4.0000000000000001E-3</v>
      </c>
      <c r="BN365" s="66">
        <f t="shared" si="366"/>
        <v>4.0000000000000001E-3</v>
      </c>
      <c r="BO365" s="66">
        <f t="shared" si="367"/>
        <v>2E-3</v>
      </c>
      <c r="BP365" s="66">
        <f t="shared" si="368"/>
        <v>-7.0000000000000001E-3</v>
      </c>
      <c r="BQ365" s="66">
        <f t="shared" si="369"/>
        <v>-2E-3</v>
      </c>
      <c r="BR365" s="66">
        <f t="shared" si="370"/>
        <v>-0.13600000000000001</v>
      </c>
      <c r="BS365" s="67">
        <f t="shared" si="371"/>
        <v>-5.0000000000000001E-3</v>
      </c>
      <c r="BU365" s="29" t="s">
        <v>119</v>
      </c>
      <c r="BV365" s="34" t="s">
        <v>93</v>
      </c>
      <c r="BW365" s="48">
        <f t="shared" si="372"/>
        <v>2592</v>
      </c>
      <c r="BX365" s="48">
        <f t="shared" si="344"/>
        <v>1911</v>
      </c>
      <c r="BY365" s="48">
        <f t="shared" si="345"/>
        <v>1640</v>
      </c>
      <c r="BZ365" s="48">
        <f t="shared" si="346"/>
        <v>271</v>
      </c>
      <c r="CA365" s="48">
        <f t="shared" si="347"/>
        <v>142</v>
      </c>
      <c r="CB365" s="48">
        <f t="shared" si="348"/>
        <v>539</v>
      </c>
      <c r="CC365" s="48">
        <f t="shared" si="349"/>
        <v>218</v>
      </c>
      <c r="CD365" s="48">
        <f t="shared" si="350"/>
        <v>42</v>
      </c>
      <c r="CE365" s="49">
        <f t="shared" si="351"/>
        <v>279</v>
      </c>
    </row>
    <row r="366" spans="1:83" ht="16.5" customHeight="1">
      <c r="A366" s="29" t="s">
        <v>120</v>
      </c>
      <c r="B366" s="34" t="s">
        <v>94</v>
      </c>
      <c r="C366" s="40">
        <v>3570</v>
      </c>
      <c r="D366" s="40">
        <v>2517</v>
      </c>
      <c r="E366" s="40">
        <v>2166</v>
      </c>
      <c r="F366" s="40">
        <v>351</v>
      </c>
      <c r="G366" s="40">
        <v>156</v>
      </c>
      <c r="H366" s="40">
        <v>897</v>
      </c>
      <c r="I366" s="40">
        <v>431</v>
      </c>
      <c r="J366" s="40">
        <v>33</v>
      </c>
      <c r="K366" s="41">
        <v>433</v>
      </c>
      <c r="M366" s="29" t="s">
        <v>120</v>
      </c>
      <c r="N366" s="34" t="s">
        <v>94</v>
      </c>
      <c r="O366" s="66">
        <f t="shared" si="319"/>
        <v>-0.97099999999999997</v>
      </c>
      <c r="P366" s="66">
        <f t="shared" si="320"/>
        <v>2.7349999999999999</v>
      </c>
      <c r="Q366" s="66">
        <f t="shared" si="321"/>
        <v>2.996</v>
      </c>
      <c r="R366" s="66">
        <f t="shared" si="322"/>
        <v>1.153</v>
      </c>
      <c r="S366" s="66">
        <f t="shared" si="323"/>
        <v>-4.8780000000000001</v>
      </c>
      <c r="T366" s="66">
        <f t="shared" si="324"/>
        <v>-9.4849999999999994</v>
      </c>
      <c r="U366" s="66">
        <f t="shared" si="325"/>
        <v>-11.499000000000001</v>
      </c>
      <c r="V366" s="66">
        <f t="shared" si="326"/>
        <v>266.66699999999997</v>
      </c>
      <c r="W366" s="67">
        <f t="shared" si="327"/>
        <v>-12.525</v>
      </c>
      <c r="Y366" s="29" t="s">
        <v>120</v>
      </c>
      <c r="Z366" s="34" t="s">
        <v>94</v>
      </c>
      <c r="AA366" s="66">
        <f t="shared" si="352"/>
        <v>100</v>
      </c>
      <c r="AB366" s="66">
        <f t="shared" si="328"/>
        <v>70.5</v>
      </c>
      <c r="AC366" s="66">
        <f t="shared" si="329"/>
        <v>60.7</v>
      </c>
      <c r="AD366" s="66">
        <f t="shared" si="330"/>
        <v>9.8000000000000007</v>
      </c>
      <c r="AE366" s="66">
        <f t="shared" si="331"/>
        <v>4.4000000000000004</v>
      </c>
      <c r="AF366" s="66">
        <f t="shared" si="332"/>
        <v>25.1</v>
      </c>
      <c r="AG366" s="66">
        <f t="shared" si="333"/>
        <v>12.1</v>
      </c>
      <c r="AH366" s="66">
        <f t="shared" si="334"/>
        <v>0.9</v>
      </c>
      <c r="AI366" s="67">
        <f t="shared" si="335"/>
        <v>12.1</v>
      </c>
      <c r="AK366" s="29" t="s">
        <v>120</v>
      </c>
      <c r="AL366" s="34" t="s">
        <v>94</v>
      </c>
      <c r="AM366" s="66">
        <f t="shared" si="353"/>
        <v>0.1</v>
      </c>
      <c r="AN366" s="66">
        <f t="shared" si="354"/>
        <v>0.1</v>
      </c>
      <c r="AO366" s="66">
        <f t="shared" si="355"/>
        <v>0.1</v>
      </c>
      <c r="AP366" s="66">
        <f t="shared" si="356"/>
        <v>0.1</v>
      </c>
      <c r="AQ366" s="66">
        <f t="shared" si="357"/>
        <v>0.1</v>
      </c>
      <c r="AR366" s="66">
        <f t="shared" si="358"/>
        <v>0.1</v>
      </c>
      <c r="AS366" s="66">
        <f t="shared" si="359"/>
        <v>0.1</v>
      </c>
      <c r="AT366" s="66">
        <f t="shared" si="360"/>
        <v>0.2</v>
      </c>
      <c r="AU366" s="67">
        <f t="shared" si="361"/>
        <v>0.1</v>
      </c>
      <c r="AW366" s="29" t="s">
        <v>120</v>
      </c>
      <c r="AX366" s="34" t="s">
        <v>94</v>
      </c>
      <c r="AY366" s="66">
        <f t="shared" si="362"/>
        <v>-0.97099999999999997</v>
      </c>
      <c r="AZ366" s="66">
        <f t="shared" si="336"/>
        <v>1.859</v>
      </c>
      <c r="BA366" s="66">
        <f t="shared" si="337"/>
        <v>1.748</v>
      </c>
      <c r="BB366" s="66">
        <f t="shared" si="338"/>
        <v>0.111</v>
      </c>
      <c r="BC366" s="66">
        <f t="shared" si="339"/>
        <v>-0.222</v>
      </c>
      <c r="BD366" s="66">
        <f t="shared" si="340"/>
        <v>-2.6070000000000002</v>
      </c>
      <c r="BE366" s="66">
        <f t="shared" si="341"/>
        <v>-1.5529999999999999</v>
      </c>
      <c r="BF366" s="66">
        <f t="shared" si="342"/>
        <v>0.66600000000000004</v>
      </c>
      <c r="BG366" s="67">
        <f t="shared" si="343"/>
        <v>-1.72</v>
      </c>
      <c r="BI366" s="29" t="s">
        <v>120</v>
      </c>
      <c r="BJ366" s="34" t="s">
        <v>94</v>
      </c>
      <c r="BK366" s="66">
        <f t="shared" si="363"/>
        <v>-1E-3</v>
      </c>
      <c r="BL366" s="66">
        <f t="shared" si="364"/>
        <v>3.0000000000000001E-3</v>
      </c>
      <c r="BM366" s="66">
        <f t="shared" si="365"/>
        <v>3.0000000000000001E-3</v>
      </c>
      <c r="BN366" s="66">
        <f t="shared" si="366"/>
        <v>1E-3</v>
      </c>
      <c r="BO366" s="66">
        <f t="shared" si="367"/>
        <v>-3.0000000000000001E-3</v>
      </c>
      <c r="BP366" s="66">
        <f t="shared" si="368"/>
        <v>-1.2E-2</v>
      </c>
      <c r="BQ366" s="66">
        <f t="shared" si="369"/>
        <v>-1.2999999999999999E-2</v>
      </c>
      <c r="BR366" s="66">
        <f t="shared" si="370"/>
        <v>0.11700000000000001</v>
      </c>
      <c r="BS366" s="67">
        <f t="shared" si="371"/>
        <v>-0.02</v>
      </c>
      <c r="BU366" s="29" t="s">
        <v>120</v>
      </c>
      <c r="BV366" s="34" t="s">
        <v>94</v>
      </c>
      <c r="BW366" s="48">
        <f t="shared" si="372"/>
        <v>3605</v>
      </c>
      <c r="BX366" s="48">
        <f t="shared" si="344"/>
        <v>2450</v>
      </c>
      <c r="BY366" s="48">
        <f t="shared" si="345"/>
        <v>2103</v>
      </c>
      <c r="BZ366" s="48">
        <f t="shared" si="346"/>
        <v>347</v>
      </c>
      <c r="CA366" s="48">
        <f t="shared" si="347"/>
        <v>164</v>
      </c>
      <c r="CB366" s="48">
        <f t="shared" si="348"/>
        <v>991</v>
      </c>
      <c r="CC366" s="48">
        <f t="shared" si="349"/>
        <v>487</v>
      </c>
      <c r="CD366" s="48">
        <f t="shared" si="350"/>
        <v>9</v>
      </c>
      <c r="CE366" s="49">
        <f t="shared" si="351"/>
        <v>495</v>
      </c>
    </row>
    <row r="367" spans="1:83" ht="16.5" customHeight="1">
      <c r="A367" s="29" t="s">
        <v>121</v>
      </c>
      <c r="B367" s="34" t="s">
        <v>95</v>
      </c>
      <c r="C367" s="40">
        <v>16236</v>
      </c>
      <c r="D367" s="40">
        <v>11547</v>
      </c>
      <c r="E367" s="40">
        <v>9896</v>
      </c>
      <c r="F367" s="40">
        <v>1651</v>
      </c>
      <c r="G367" s="40">
        <v>688</v>
      </c>
      <c r="H367" s="40">
        <v>4001</v>
      </c>
      <c r="I367" s="40">
        <v>1574</v>
      </c>
      <c r="J367" s="40">
        <v>47</v>
      </c>
      <c r="K367" s="41">
        <v>2380</v>
      </c>
      <c r="M367" s="29" t="s">
        <v>121</v>
      </c>
      <c r="N367" s="34" t="s">
        <v>95</v>
      </c>
      <c r="O367" s="66">
        <f t="shared" si="319"/>
        <v>-0.879</v>
      </c>
      <c r="P367" s="66">
        <f t="shared" si="320"/>
        <v>2.077</v>
      </c>
      <c r="Q367" s="66">
        <f t="shared" si="321"/>
        <v>2.242</v>
      </c>
      <c r="R367" s="66">
        <f t="shared" si="322"/>
        <v>1.1020000000000001</v>
      </c>
      <c r="S367" s="66">
        <f t="shared" si="323"/>
        <v>-6.7750000000000004</v>
      </c>
      <c r="T367" s="66">
        <f t="shared" si="324"/>
        <v>-7.5979999999999999</v>
      </c>
      <c r="U367" s="66">
        <f t="shared" si="325"/>
        <v>-3.258</v>
      </c>
      <c r="V367" s="66">
        <f t="shared" si="326"/>
        <v>-20.338999999999999</v>
      </c>
      <c r="W367" s="67">
        <f t="shared" si="327"/>
        <v>-9.9849999999999994</v>
      </c>
      <c r="Y367" s="29" t="s">
        <v>121</v>
      </c>
      <c r="Z367" s="34" t="s">
        <v>95</v>
      </c>
      <c r="AA367" s="66">
        <f t="shared" si="352"/>
        <v>100</v>
      </c>
      <c r="AB367" s="66">
        <f t="shared" si="328"/>
        <v>71.099999999999994</v>
      </c>
      <c r="AC367" s="66">
        <f t="shared" si="329"/>
        <v>61</v>
      </c>
      <c r="AD367" s="66">
        <f t="shared" si="330"/>
        <v>10.199999999999999</v>
      </c>
      <c r="AE367" s="66">
        <f t="shared" si="331"/>
        <v>4.2</v>
      </c>
      <c r="AF367" s="66">
        <f t="shared" si="332"/>
        <v>24.6</v>
      </c>
      <c r="AG367" s="66">
        <f t="shared" si="333"/>
        <v>9.6999999999999993</v>
      </c>
      <c r="AH367" s="66">
        <f t="shared" si="334"/>
        <v>0.3</v>
      </c>
      <c r="AI367" s="67">
        <f t="shared" si="335"/>
        <v>14.7</v>
      </c>
      <c r="AK367" s="29" t="s">
        <v>121</v>
      </c>
      <c r="AL367" s="34" t="s">
        <v>95</v>
      </c>
      <c r="AM367" s="66">
        <f t="shared" si="353"/>
        <v>0.5</v>
      </c>
      <c r="AN367" s="66">
        <f t="shared" si="354"/>
        <v>0.5</v>
      </c>
      <c r="AO367" s="66">
        <f t="shared" si="355"/>
        <v>0.5</v>
      </c>
      <c r="AP367" s="66">
        <f t="shared" si="356"/>
        <v>0.5</v>
      </c>
      <c r="AQ367" s="66">
        <f t="shared" si="357"/>
        <v>0.3</v>
      </c>
      <c r="AR367" s="66">
        <f t="shared" si="358"/>
        <v>0.5</v>
      </c>
      <c r="AS367" s="66">
        <f t="shared" si="359"/>
        <v>0.4</v>
      </c>
      <c r="AT367" s="66">
        <f t="shared" si="360"/>
        <v>0.3</v>
      </c>
      <c r="AU367" s="67">
        <f t="shared" si="361"/>
        <v>0.8</v>
      </c>
      <c r="AW367" s="29" t="s">
        <v>121</v>
      </c>
      <c r="AX367" s="34" t="s">
        <v>95</v>
      </c>
      <c r="AY367" s="66">
        <f t="shared" si="362"/>
        <v>-0.879</v>
      </c>
      <c r="AZ367" s="66">
        <f t="shared" si="336"/>
        <v>1.4350000000000001</v>
      </c>
      <c r="BA367" s="66">
        <f t="shared" si="337"/>
        <v>1.325</v>
      </c>
      <c r="BB367" s="66">
        <f t="shared" si="338"/>
        <v>0.11</v>
      </c>
      <c r="BC367" s="66">
        <f t="shared" si="339"/>
        <v>-0.30499999999999999</v>
      </c>
      <c r="BD367" s="66">
        <f t="shared" si="340"/>
        <v>-2.0089999999999999</v>
      </c>
      <c r="BE367" s="66">
        <f t="shared" si="341"/>
        <v>-0.32400000000000001</v>
      </c>
      <c r="BF367" s="66">
        <f t="shared" si="342"/>
        <v>-7.2999999999999995E-2</v>
      </c>
      <c r="BG367" s="67">
        <f t="shared" si="343"/>
        <v>-1.6120000000000001</v>
      </c>
      <c r="BI367" s="29" t="s">
        <v>121</v>
      </c>
      <c r="BJ367" s="34" t="s">
        <v>95</v>
      </c>
      <c r="BK367" s="66">
        <f t="shared" si="363"/>
        <v>-4.0000000000000001E-3</v>
      </c>
      <c r="BL367" s="66">
        <f t="shared" si="364"/>
        <v>0.01</v>
      </c>
      <c r="BM367" s="66">
        <f t="shared" si="365"/>
        <v>1.0999999999999999E-2</v>
      </c>
      <c r="BN367" s="66">
        <f t="shared" si="366"/>
        <v>6.0000000000000001E-3</v>
      </c>
      <c r="BO367" s="66">
        <f t="shared" si="367"/>
        <v>-0.02</v>
      </c>
      <c r="BP367" s="66">
        <f t="shared" si="368"/>
        <v>-4.3999999999999997E-2</v>
      </c>
      <c r="BQ367" s="66">
        <f t="shared" si="369"/>
        <v>-1.2999999999999999E-2</v>
      </c>
      <c r="BR367" s="66">
        <f t="shared" si="370"/>
        <v>-5.8000000000000003E-2</v>
      </c>
      <c r="BS367" s="67">
        <f t="shared" si="371"/>
        <v>-8.5000000000000006E-2</v>
      </c>
      <c r="BU367" s="29" t="s">
        <v>121</v>
      </c>
      <c r="BV367" s="34" t="s">
        <v>95</v>
      </c>
      <c r="BW367" s="48">
        <f t="shared" si="372"/>
        <v>16380</v>
      </c>
      <c r="BX367" s="48">
        <f t="shared" si="344"/>
        <v>11312</v>
      </c>
      <c r="BY367" s="48">
        <f t="shared" si="345"/>
        <v>9679</v>
      </c>
      <c r="BZ367" s="48">
        <f t="shared" si="346"/>
        <v>1633</v>
      </c>
      <c r="CA367" s="48">
        <f t="shared" si="347"/>
        <v>738</v>
      </c>
      <c r="CB367" s="48">
        <f t="shared" si="348"/>
        <v>4330</v>
      </c>
      <c r="CC367" s="48">
        <f t="shared" si="349"/>
        <v>1627</v>
      </c>
      <c r="CD367" s="48">
        <f t="shared" si="350"/>
        <v>59</v>
      </c>
      <c r="CE367" s="49">
        <f t="shared" si="351"/>
        <v>2644</v>
      </c>
    </row>
    <row r="368" spans="1:83" ht="16.5" customHeight="1">
      <c r="A368" s="29" t="s">
        <v>122</v>
      </c>
      <c r="B368" s="34" t="s">
        <v>96</v>
      </c>
      <c r="C368" s="40">
        <v>64258</v>
      </c>
      <c r="D368" s="40">
        <v>49533</v>
      </c>
      <c r="E368" s="40">
        <v>42690</v>
      </c>
      <c r="F368" s="40">
        <v>6843</v>
      </c>
      <c r="G368" s="40">
        <v>3101</v>
      </c>
      <c r="H368" s="40">
        <v>11624</v>
      </c>
      <c r="I368" s="40">
        <v>3934</v>
      </c>
      <c r="J368" s="40">
        <v>479</v>
      </c>
      <c r="K368" s="41">
        <v>7211</v>
      </c>
      <c r="M368" s="29" t="s">
        <v>122</v>
      </c>
      <c r="N368" s="34" t="s">
        <v>96</v>
      </c>
      <c r="O368" s="66">
        <f t="shared" si="319"/>
        <v>4.8099999999999996</v>
      </c>
      <c r="P368" s="66">
        <f t="shared" si="320"/>
        <v>6.8330000000000002</v>
      </c>
      <c r="Q368" s="66">
        <f t="shared" si="321"/>
        <v>7.0190000000000001</v>
      </c>
      <c r="R368" s="66">
        <f t="shared" si="322"/>
        <v>5.6829999999999998</v>
      </c>
      <c r="S368" s="66">
        <f t="shared" si="323"/>
        <v>-0.67300000000000004</v>
      </c>
      <c r="T368" s="66">
        <f t="shared" si="324"/>
        <v>-1.675</v>
      </c>
      <c r="U368" s="66">
        <f t="shared" si="325"/>
        <v>-3.5310000000000001</v>
      </c>
      <c r="V368" s="66">
        <f t="shared" si="326"/>
        <v>148.18700000000001</v>
      </c>
      <c r="W368" s="67">
        <f t="shared" si="327"/>
        <v>-4.5030000000000001</v>
      </c>
      <c r="Y368" s="29" t="s">
        <v>122</v>
      </c>
      <c r="Z368" s="34" t="s">
        <v>96</v>
      </c>
      <c r="AA368" s="66">
        <f t="shared" si="352"/>
        <v>100</v>
      </c>
      <c r="AB368" s="66">
        <f t="shared" si="328"/>
        <v>77.099999999999994</v>
      </c>
      <c r="AC368" s="66">
        <f t="shared" si="329"/>
        <v>66.400000000000006</v>
      </c>
      <c r="AD368" s="66">
        <f t="shared" si="330"/>
        <v>10.6</v>
      </c>
      <c r="AE368" s="66">
        <f t="shared" si="331"/>
        <v>4.8</v>
      </c>
      <c r="AF368" s="66">
        <f t="shared" si="332"/>
        <v>18.100000000000001</v>
      </c>
      <c r="AG368" s="66">
        <f t="shared" si="333"/>
        <v>6.1</v>
      </c>
      <c r="AH368" s="66">
        <f t="shared" si="334"/>
        <v>0.7</v>
      </c>
      <c r="AI368" s="67">
        <f t="shared" si="335"/>
        <v>11.2</v>
      </c>
      <c r="AK368" s="29" t="s">
        <v>122</v>
      </c>
      <c r="AL368" s="34" t="s">
        <v>96</v>
      </c>
      <c r="AM368" s="66">
        <f t="shared" si="353"/>
        <v>1.9</v>
      </c>
      <c r="AN368" s="66">
        <f t="shared" si="354"/>
        <v>2.1</v>
      </c>
      <c r="AO368" s="66">
        <f t="shared" si="355"/>
        <v>2.1</v>
      </c>
      <c r="AP368" s="66">
        <f t="shared" si="356"/>
        <v>2.1</v>
      </c>
      <c r="AQ368" s="66">
        <f t="shared" si="357"/>
        <v>1.3</v>
      </c>
      <c r="AR368" s="66">
        <f t="shared" si="358"/>
        <v>1.6</v>
      </c>
      <c r="AS368" s="66">
        <f t="shared" si="359"/>
        <v>1</v>
      </c>
      <c r="AT368" s="66">
        <f t="shared" si="360"/>
        <v>3.3</v>
      </c>
      <c r="AU368" s="67">
        <f t="shared" si="361"/>
        <v>2.2999999999999998</v>
      </c>
      <c r="AW368" s="29" t="s">
        <v>122</v>
      </c>
      <c r="AX368" s="34" t="s">
        <v>96</v>
      </c>
      <c r="AY368" s="66">
        <f t="shared" si="362"/>
        <v>4.8099999999999996</v>
      </c>
      <c r="AZ368" s="66">
        <f t="shared" si="336"/>
        <v>5.1669999999999998</v>
      </c>
      <c r="BA368" s="66">
        <f t="shared" si="337"/>
        <v>4.5670000000000002</v>
      </c>
      <c r="BB368" s="66">
        <f t="shared" si="338"/>
        <v>0.6</v>
      </c>
      <c r="BC368" s="66">
        <f t="shared" si="339"/>
        <v>-3.4000000000000002E-2</v>
      </c>
      <c r="BD368" s="66">
        <f t="shared" si="340"/>
        <v>-0.32300000000000001</v>
      </c>
      <c r="BE368" s="66">
        <f t="shared" si="341"/>
        <v>-0.23499999999999999</v>
      </c>
      <c r="BF368" s="66">
        <f t="shared" si="342"/>
        <v>0.46600000000000003</v>
      </c>
      <c r="BG368" s="67">
        <f t="shared" si="343"/>
        <v>-0.55500000000000005</v>
      </c>
      <c r="BI368" s="29" t="s">
        <v>122</v>
      </c>
      <c r="BJ368" s="34" t="s">
        <v>96</v>
      </c>
      <c r="BK368" s="66">
        <f t="shared" si="363"/>
        <v>0.09</v>
      </c>
      <c r="BL368" s="66">
        <f t="shared" si="364"/>
        <v>0.13900000000000001</v>
      </c>
      <c r="BM368" s="66">
        <f t="shared" si="365"/>
        <v>0.14199999999999999</v>
      </c>
      <c r="BN368" s="66">
        <f t="shared" si="366"/>
        <v>0.11600000000000001</v>
      </c>
      <c r="BO368" s="66">
        <f t="shared" si="367"/>
        <v>-8.0000000000000002E-3</v>
      </c>
      <c r="BP368" s="66">
        <f t="shared" si="368"/>
        <v>-2.5999999999999999E-2</v>
      </c>
      <c r="BQ368" s="66">
        <f t="shared" si="369"/>
        <v>-3.4000000000000002E-2</v>
      </c>
      <c r="BR368" s="66">
        <f t="shared" si="370"/>
        <v>1.3919999999999999</v>
      </c>
      <c r="BS368" s="67">
        <f t="shared" si="371"/>
        <v>-0.109</v>
      </c>
      <c r="BU368" s="29" t="s">
        <v>122</v>
      </c>
      <c r="BV368" s="34" t="s">
        <v>96</v>
      </c>
      <c r="BW368" s="48">
        <f t="shared" si="372"/>
        <v>61309</v>
      </c>
      <c r="BX368" s="48">
        <f t="shared" si="344"/>
        <v>46365</v>
      </c>
      <c r="BY368" s="48">
        <f t="shared" si="345"/>
        <v>39890</v>
      </c>
      <c r="BZ368" s="48">
        <f t="shared" si="346"/>
        <v>6475</v>
      </c>
      <c r="CA368" s="48">
        <f t="shared" si="347"/>
        <v>3122</v>
      </c>
      <c r="CB368" s="48">
        <f t="shared" si="348"/>
        <v>11822</v>
      </c>
      <c r="CC368" s="48">
        <f t="shared" si="349"/>
        <v>4078</v>
      </c>
      <c r="CD368" s="48">
        <f t="shared" si="350"/>
        <v>193</v>
      </c>
      <c r="CE368" s="49">
        <f t="shared" si="351"/>
        <v>7551</v>
      </c>
    </row>
    <row r="369" spans="1:83" ht="16.5" customHeight="1">
      <c r="A369" s="32" t="s">
        <v>123</v>
      </c>
      <c r="B369" s="35" t="s">
        <v>97</v>
      </c>
      <c r="C369" s="46">
        <v>2631</v>
      </c>
      <c r="D369" s="46">
        <v>1705</v>
      </c>
      <c r="E369" s="46">
        <v>1460</v>
      </c>
      <c r="F369" s="46">
        <v>245</v>
      </c>
      <c r="G369" s="46">
        <v>125</v>
      </c>
      <c r="H369" s="46">
        <v>801</v>
      </c>
      <c r="I369" s="46">
        <v>260</v>
      </c>
      <c r="J369" s="46">
        <v>27</v>
      </c>
      <c r="K369" s="47">
        <v>514</v>
      </c>
      <c r="M369" s="32" t="s">
        <v>123</v>
      </c>
      <c r="N369" s="35" t="s">
        <v>97</v>
      </c>
      <c r="O369" s="72">
        <f t="shared" si="319"/>
        <v>-3.0939999999999999</v>
      </c>
      <c r="P369" s="72">
        <f t="shared" si="320"/>
        <v>3.2709999999999999</v>
      </c>
      <c r="Q369" s="72">
        <f t="shared" si="321"/>
        <v>3.3260000000000001</v>
      </c>
      <c r="R369" s="72">
        <f t="shared" si="322"/>
        <v>2.9409999999999998</v>
      </c>
      <c r="S369" s="72">
        <f t="shared" si="323"/>
        <v>6.8380000000000001</v>
      </c>
      <c r="T369" s="72">
        <f t="shared" si="324"/>
        <v>-15.417</v>
      </c>
      <c r="U369" s="72">
        <f t="shared" si="325"/>
        <v>-16.129000000000001</v>
      </c>
      <c r="V369" s="72">
        <f t="shared" si="326"/>
        <v>145.45500000000001</v>
      </c>
      <c r="W369" s="73">
        <f t="shared" si="327"/>
        <v>-17.890999999999998</v>
      </c>
      <c r="Y369" s="32" t="s">
        <v>123</v>
      </c>
      <c r="Z369" s="35" t="s">
        <v>97</v>
      </c>
      <c r="AA369" s="72">
        <f t="shared" si="352"/>
        <v>100</v>
      </c>
      <c r="AB369" s="72">
        <f t="shared" si="328"/>
        <v>64.8</v>
      </c>
      <c r="AC369" s="72">
        <f t="shared" si="329"/>
        <v>55.5</v>
      </c>
      <c r="AD369" s="72">
        <f t="shared" si="330"/>
        <v>9.3000000000000007</v>
      </c>
      <c r="AE369" s="72">
        <f t="shared" si="331"/>
        <v>4.8</v>
      </c>
      <c r="AF369" s="72">
        <f t="shared" si="332"/>
        <v>30.4</v>
      </c>
      <c r="AG369" s="72">
        <f t="shared" si="333"/>
        <v>9.9</v>
      </c>
      <c r="AH369" s="72">
        <f t="shared" si="334"/>
        <v>1</v>
      </c>
      <c r="AI369" s="73">
        <f t="shared" si="335"/>
        <v>19.5</v>
      </c>
      <c r="AK369" s="32" t="s">
        <v>123</v>
      </c>
      <c r="AL369" s="35" t="s">
        <v>97</v>
      </c>
      <c r="AM369" s="72">
        <f t="shared" si="353"/>
        <v>0.1</v>
      </c>
      <c r="AN369" s="72">
        <f t="shared" si="354"/>
        <v>0.1</v>
      </c>
      <c r="AO369" s="72">
        <f t="shared" si="355"/>
        <v>0.1</v>
      </c>
      <c r="AP369" s="72">
        <f t="shared" si="356"/>
        <v>0.1</v>
      </c>
      <c r="AQ369" s="72">
        <f t="shared" si="357"/>
        <v>0.1</v>
      </c>
      <c r="AR369" s="72">
        <f t="shared" si="358"/>
        <v>0.1</v>
      </c>
      <c r="AS369" s="72">
        <f t="shared" si="359"/>
        <v>0.1</v>
      </c>
      <c r="AT369" s="72">
        <f t="shared" si="360"/>
        <v>0.2</v>
      </c>
      <c r="AU369" s="73">
        <f t="shared" si="361"/>
        <v>0.2</v>
      </c>
      <c r="AW369" s="32" t="s">
        <v>123</v>
      </c>
      <c r="AX369" s="35" t="s">
        <v>97</v>
      </c>
      <c r="AY369" s="72">
        <f t="shared" si="362"/>
        <v>-3.0939999999999999</v>
      </c>
      <c r="AZ369" s="72">
        <f t="shared" si="336"/>
        <v>1.9890000000000001</v>
      </c>
      <c r="BA369" s="72">
        <f t="shared" si="337"/>
        <v>1.7310000000000001</v>
      </c>
      <c r="BB369" s="72">
        <f t="shared" si="338"/>
        <v>0.25800000000000001</v>
      </c>
      <c r="BC369" s="72">
        <f t="shared" si="339"/>
        <v>0.29499999999999998</v>
      </c>
      <c r="BD369" s="72">
        <f t="shared" si="340"/>
        <v>-5.3780000000000001</v>
      </c>
      <c r="BE369" s="72">
        <f t="shared" si="341"/>
        <v>-1.8420000000000001</v>
      </c>
      <c r="BF369" s="72">
        <f t="shared" si="342"/>
        <v>0.58899999999999997</v>
      </c>
      <c r="BG369" s="73">
        <f t="shared" si="343"/>
        <v>-4.125</v>
      </c>
      <c r="BI369" s="32" t="s">
        <v>123</v>
      </c>
      <c r="BJ369" s="35" t="s">
        <v>97</v>
      </c>
      <c r="BK369" s="72">
        <f t="shared" si="363"/>
        <v>-3.0000000000000001E-3</v>
      </c>
      <c r="BL369" s="72">
        <f t="shared" si="364"/>
        <v>2E-3</v>
      </c>
      <c r="BM369" s="72">
        <f t="shared" si="365"/>
        <v>2E-3</v>
      </c>
      <c r="BN369" s="72">
        <f t="shared" si="366"/>
        <v>2E-3</v>
      </c>
      <c r="BO369" s="72">
        <f t="shared" si="367"/>
        <v>3.0000000000000001E-3</v>
      </c>
      <c r="BP369" s="72">
        <f t="shared" si="368"/>
        <v>-1.9E-2</v>
      </c>
      <c r="BQ369" s="72">
        <f t="shared" si="369"/>
        <v>-1.2E-2</v>
      </c>
      <c r="BR369" s="72">
        <f t="shared" si="370"/>
        <v>7.8E-2</v>
      </c>
      <c r="BS369" s="73">
        <f t="shared" si="371"/>
        <v>-3.5999999999999997E-2</v>
      </c>
      <c r="BU369" s="32" t="s">
        <v>123</v>
      </c>
      <c r="BV369" s="35" t="s">
        <v>97</v>
      </c>
      <c r="BW369" s="54">
        <f t="shared" si="372"/>
        <v>2715</v>
      </c>
      <c r="BX369" s="54">
        <f t="shared" si="344"/>
        <v>1651</v>
      </c>
      <c r="BY369" s="54">
        <f t="shared" si="345"/>
        <v>1413</v>
      </c>
      <c r="BZ369" s="54">
        <f t="shared" si="346"/>
        <v>238</v>
      </c>
      <c r="CA369" s="54">
        <f t="shared" si="347"/>
        <v>117</v>
      </c>
      <c r="CB369" s="54">
        <f t="shared" si="348"/>
        <v>947</v>
      </c>
      <c r="CC369" s="54">
        <f t="shared" si="349"/>
        <v>310</v>
      </c>
      <c r="CD369" s="54">
        <f t="shared" si="350"/>
        <v>11</v>
      </c>
      <c r="CE369" s="55">
        <f t="shared" si="351"/>
        <v>626</v>
      </c>
    </row>
    <row r="370" spans="1:83" ht="16.5" customHeight="1">
      <c r="A370" s="31" t="s">
        <v>124</v>
      </c>
      <c r="B370" s="33" t="s">
        <v>98</v>
      </c>
      <c r="C370" s="42">
        <v>10199</v>
      </c>
      <c r="D370" s="42">
        <v>6530</v>
      </c>
      <c r="E370" s="42">
        <v>5627</v>
      </c>
      <c r="F370" s="42">
        <v>903</v>
      </c>
      <c r="G370" s="42">
        <v>449</v>
      </c>
      <c r="H370" s="42">
        <v>3220</v>
      </c>
      <c r="I370" s="42">
        <v>1439</v>
      </c>
      <c r="J370" s="42">
        <v>48</v>
      </c>
      <c r="K370" s="43">
        <v>1733</v>
      </c>
      <c r="M370" s="31" t="s">
        <v>124</v>
      </c>
      <c r="N370" s="33" t="s">
        <v>98</v>
      </c>
      <c r="O370" s="68">
        <f t="shared" si="319"/>
        <v>-3.6469999999999998</v>
      </c>
      <c r="P370" s="68">
        <f t="shared" si="320"/>
        <v>0.66300000000000003</v>
      </c>
      <c r="Q370" s="68">
        <f t="shared" si="321"/>
        <v>0.78800000000000003</v>
      </c>
      <c r="R370" s="68">
        <f t="shared" si="322"/>
        <v>-0.111</v>
      </c>
      <c r="S370" s="68">
        <f t="shared" si="323"/>
        <v>-8.9250000000000007</v>
      </c>
      <c r="T370" s="68">
        <f t="shared" si="324"/>
        <v>-10.68</v>
      </c>
      <c r="U370" s="68">
        <f t="shared" si="325"/>
        <v>-10.952999999999999</v>
      </c>
      <c r="V370" s="68">
        <f t="shared" si="326"/>
        <v>45.454999999999998</v>
      </c>
      <c r="W370" s="69">
        <f t="shared" si="327"/>
        <v>-11.401</v>
      </c>
      <c r="Y370" s="31" t="s">
        <v>124</v>
      </c>
      <c r="Z370" s="33" t="s">
        <v>98</v>
      </c>
      <c r="AA370" s="68">
        <f t="shared" si="352"/>
        <v>100</v>
      </c>
      <c r="AB370" s="68">
        <f t="shared" si="328"/>
        <v>64</v>
      </c>
      <c r="AC370" s="68">
        <f t="shared" si="329"/>
        <v>55.2</v>
      </c>
      <c r="AD370" s="68">
        <f t="shared" si="330"/>
        <v>8.9</v>
      </c>
      <c r="AE370" s="68">
        <f t="shared" si="331"/>
        <v>4.4000000000000004</v>
      </c>
      <c r="AF370" s="68">
        <f t="shared" si="332"/>
        <v>31.6</v>
      </c>
      <c r="AG370" s="68">
        <f t="shared" si="333"/>
        <v>14.1</v>
      </c>
      <c r="AH370" s="68">
        <f t="shared" si="334"/>
        <v>0.5</v>
      </c>
      <c r="AI370" s="69">
        <f t="shared" si="335"/>
        <v>17</v>
      </c>
      <c r="AK370" s="31" t="s">
        <v>124</v>
      </c>
      <c r="AL370" s="33" t="s">
        <v>98</v>
      </c>
      <c r="AM370" s="68">
        <f t="shared" si="353"/>
        <v>0.3</v>
      </c>
      <c r="AN370" s="68">
        <f t="shared" si="354"/>
        <v>0.3</v>
      </c>
      <c r="AO370" s="68">
        <f t="shared" si="355"/>
        <v>0.3</v>
      </c>
      <c r="AP370" s="68">
        <f t="shared" si="356"/>
        <v>0.3</v>
      </c>
      <c r="AQ370" s="68">
        <f t="shared" si="357"/>
        <v>0.2</v>
      </c>
      <c r="AR370" s="68">
        <f t="shared" si="358"/>
        <v>0.4</v>
      </c>
      <c r="AS370" s="68">
        <f t="shared" si="359"/>
        <v>0.4</v>
      </c>
      <c r="AT370" s="68">
        <f t="shared" si="360"/>
        <v>0.3</v>
      </c>
      <c r="AU370" s="69">
        <f t="shared" si="361"/>
        <v>0.6</v>
      </c>
      <c r="AW370" s="31" t="s">
        <v>124</v>
      </c>
      <c r="AX370" s="33" t="s">
        <v>98</v>
      </c>
      <c r="AY370" s="68">
        <f t="shared" si="362"/>
        <v>-3.6469999999999998</v>
      </c>
      <c r="AZ370" s="68">
        <f t="shared" si="336"/>
        <v>0.40600000000000003</v>
      </c>
      <c r="BA370" s="68">
        <f t="shared" si="337"/>
        <v>0.41599999999999998</v>
      </c>
      <c r="BB370" s="68">
        <f t="shared" si="338"/>
        <v>-8.9999999999999993E-3</v>
      </c>
      <c r="BC370" s="68">
        <f t="shared" si="339"/>
        <v>-0.41599999999999998</v>
      </c>
      <c r="BD370" s="68">
        <f t="shared" si="340"/>
        <v>-3.637</v>
      </c>
      <c r="BE370" s="68">
        <f t="shared" si="341"/>
        <v>-1.6719999999999999</v>
      </c>
      <c r="BF370" s="68">
        <f t="shared" si="342"/>
        <v>0.14199999999999999</v>
      </c>
      <c r="BG370" s="69">
        <f t="shared" si="343"/>
        <v>-2.1070000000000002</v>
      </c>
      <c r="BI370" s="31" t="s">
        <v>124</v>
      </c>
      <c r="BJ370" s="33" t="s">
        <v>98</v>
      </c>
      <c r="BK370" s="68">
        <f t="shared" si="363"/>
        <v>-1.2E-2</v>
      </c>
      <c r="BL370" s="68">
        <f t="shared" si="364"/>
        <v>2E-3</v>
      </c>
      <c r="BM370" s="68">
        <f t="shared" si="365"/>
        <v>2E-3</v>
      </c>
      <c r="BN370" s="68">
        <f t="shared" si="366"/>
        <v>0</v>
      </c>
      <c r="BO370" s="68">
        <f t="shared" si="367"/>
        <v>-1.7999999999999999E-2</v>
      </c>
      <c r="BP370" s="68">
        <f t="shared" si="368"/>
        <v>-5.0999999999999997E-2</v>
      </c>
      <c r="BQ370" s="68">
        <f t="shared" si="369"/>
        <v>-4.2000000000000003E-2</v>
      </c>
      <c r="BR370" s="68">
        <f t="shared" si="370"/>
        <v>7.2999999999999995E-2</v>
      </c>
      <c r="BS370" s="69">
        <f t="shared" si="371"/>
        <v>-7.1999999999999995E-2</v>
      </c>
      <c r="BU370" s="31" t="s">
        <v>124</v>
      </c>
      <c r="BV370" s="33" t="s">
        <v>98</v>
      </c>
      <c r="BW370" s="50">
        <f t="shared" si="372"/>
        <v>10585</v>
      </c>
      <c r="BX370" s="50">
        <f t="shared" si="344"/>
        <v>6487</v>
      </c>
      <c r="BY370" s="50">
        <f t="shared" si="345"/>
        <v>5583</v>
      </c>
      <c r="BZ370" s="50">
        <f t="shared" si="346"/>
        <v>904</v>
      </c>
      <c r="CA370" s="50">
        <f t="shared" si="347"/>
        <v>493</v>
      </c>
      <c r="CB370" s="50">
        <f t="shared" si="348"/>
        <v>3605</v>
      </c>
      <c r="CC370" s="50">
        <f t="shared" si="349"/>
        <v>1616</v>
      </c>
      <c r="CD370" s="50">
        <f t="shared" si="350"/>
        <v>33</v>
      </c>
      <c r="CE370" s="51">
        <f t="shared" si="351"/>
        <v>1956</v>
      </c>
    </row>
    <row r="371" spans="1:83" ht="16.5" customHeight="1">
      <c r="A371" s="30" t="s">
        <v>125</v>
      </c>
      <c r="B371" s="28" t="s">
        <v>99</v>
      </c>
      <c r="C371" s="44">
        <v>7289</v>
      </c>
      <c r="D371" s="44">
        <v>5859</v>
      </c>
      <c r="E371" s="44">
        <v>4977</v>
      </c>
      <c r="F371" s="44">
        <v>882</v>
      </c>
      <c r="G371" s="44">
        <v>346</v>
      </c>
      <c r="H371" s="44">
        <v>1084</v>
      </c>
      <c r="I371" s="44">
        <v>508</v>
      </c>
      <c r="J371" s="44">
        <v>58</v>
      </c>
      <c r="K371" s="45">
        <v>518</v>
      </c>
      <c r="M371" s="30" t="s">
        <v>125</v>
      </c>
      <c r="N371" s="28" t="s">
        <v>99</v>
      </c>
      <c r="O371" s="70">
        <f t="shared" si="319"/>
        <v>-3.585</v>
      </c>
      <c r="P371" s="70">
        <f t="shared" si="320"/>
        <v>-1.4470000000000001</v>
      </c>
      <c r="Q371" s="70">
        <f t="shared" si="321"/>
        <v>-1.4850000000000001</v>
      </c>
      <c r="R371" s="70">
        <f t="shared" si="322"/>
        <v>-1.232</v>
      </c>
      <c r="S371" s="70">
        <f t="shared" si="323"/>
        <v>-7.9790000000000001</v>
      </c>
      <c r="T371" s="70">
        <f t="shared" si="324"/>
        <v>-12.51</v>
      </c>
      <c r="U371" s="70">
        <f t="shared" si="325"/>
        <v>-22.795999999999999</v>
      </c>
      <c r="V371" s="70">
        <f t="shared" si="326"/>
        <v>176.19</v>
      </c>
      <c r="W371" s="71">
        <f t="shared" si="327"/>
        <v>-7.5</v>
      </c>
      <c r="Y371" s="30" t="s">
        <v>125</v>
      </c>
      <c r="Z371" s="28" t="s">
        <v>99</v>
      </c>
      <c r="AA371" s="70">
        <f t="shared" si="352"/>
        <v>100</v>
      </c>
      <c r="AB371" s="70">
        <f t="shared" si="328"/>
        <v>80.400000000000006</v>
      </c>
      <c r="AC371" s="70">
        <f t="shared" si="329"/>
        <v>68.3</v>
      </c>
      <c r="AD371" s="70">
        <f t="shared" si="330"/>
        <v>12.1</v>
      </c>
      <c r="AE371" s="70">
        <f t="shared" si="331"/>
        <v>4.7</v>
      </c>
      <c r="AF371" s="70">
        <f t="shared" si="332"/>
        <v>14.9</v>
      </c>
      <c r="AG371" s="70">
        <f t="shared" si="333"/>
        <v>7</v>
      </c>
      <c r="AH371" s="70">
        <f t="shared" si="334"/>
        <v>0.8</v>
      </c>
      <c r="AI371" s="71">
        <f t="shared" si="335"/>
        <v>7.1</v>
      </c>
      <c r="AK371" s="30" t="s">
        <v>125</v>
      </c>
      <c r="AL371" s="28" t="s">
        <v>99</v>
      </c>
      <c r="AM371" s="70">
        <f t="shared" si="353"/>
        <v>0.2</v>
      </c>
      <c r="AN371" s="70">
        <f t="shared" si="354"/>
        <v>0.2</v>
      </c>
      <c r="AO371" s="70">
        <f t="shared" si="355"/>
        <v>0.2</v>
      </c>
      <c r="AP371" s="70">
        <f t="shared" si="356"/>
        <v>0.3</v>
      </c>
      <c r="AQ371" s="70">
        <f t="shared" si="357"/>
        <v>0.1</v>
      </c>
      <c r="AR371" s="70">
        <f t="shared" si="358"/>
        <v>0.1</v>
      </c>
      <c r="AS371" s="70">
        <f t="shared" si="359"/>
        <v>0.1</v>
      </c>
      <c r="AT371" s="70">
        <f t="shared" si="360"/>
        <v>0.4</v>
      </c>
      <c r="AU371" s="71">
        <f t="shared" si="361"/>
        <v>0.2</v>
      </c>
      <c r="AW371" s="30" t="s">
        <v>125</v>
      </c>
      <c r="AX371" s="28" t="s">
        <v>99</v>
      </c>
      <c r="AY371" s="70">
        <f t="shared" si="362"/>
        <v>-3.585</v>
      </c>
      <c r="AZ371" s="70">
        <f t="shared" si="336"/>
        <v>-1.1379999999999999</v>
      </c>
      <c r="BA371" s="70">
        <f t="shared" si="337"/>
        <v>-0.99199999999999999</v>
      </c>
      <c r="BB371" s="70">
        <f t="shared" si="338"/>
        <v>-0.14599999999999999</v>
      </c>
      <c r="BC371" s="70">
        <f t="shared" si="339"/>
        <v>-0.39700000000000002</v>
      </c>
      <c r="BD371" s="70">
        <f t="shared" si="340"/>
        <v>-2.0499999999999998</v>
      </c>
      <c r="BE371" s="70">
        <f t="shared" si="341"/>
        <v>-1.984</v>
      </c>
      <c r="BF371" s="70">
        <f t="shared" si="342"/>
        <v>0.48899999999999999</v>
      </c>
      <c r="BG371" s="71">
        <f t="shared" si="343"/>
        <v>-0.55600000000000005</v>
      </c>
      <c r="BI371" s="30" t="s">
        <v>125</v>
      </c>
      <c r="BJ371" s="28" t="s">
        <v>99</v>
      </c>
      <c r="BK371" s="70">
        <f t="shared" si="363"/>
        <v>-8.0000000000000002E-3</v>
      </c>
      <c r="BL371" s="70">
        <f t="shared" si="364"/>
        <v>-4.0000000000000001E-3</v>
      </c>
      <c r="BM371" s="70">
        <f t="shared" si="365"/>
        <v>-4.0000000000000001E-3</v>
      </c>
      <c r="BN371" s="70">
        <f t="shared" si="366"/>
        <v>-3.0000000000000001E-3</v>
      </c>
      <c r="BO371" s="70">
        <f t="shared" si="367"/>
        <v>-1.2E-2</v>
      </c>
      <c r="BP371" s="70">
        <f t="shared" si="368"/>
        <v>-2.1000000000000001E-2</v>
      </c>
      <c r="BQ371" s="70">
        <f t="shared" si="369"/>
        <v>-3.5000000000000003E-2</v>
      </c>
      <c r="BR371" s="70">
        <f t="shared" si="370"/>
        <v>0.18</v>
      </c>
      <c r="BS371" s="71">
        <f t="shared" si="371"/>
        <v>-1.2999999999999999E-2</v>
      </c>
      <c r="BU371" s="30" t="s">
        <v>125</v>
      </c>
      <c r="BV371" s="28" t="s">
        <v>99</v>
      </c>
      <c r="BW371" s="52">
        <f t="shared" si="372"/>
        <v>7560</v>
      </c>
      <c r="BX371" s="52">
        <f t="shared" si="344"/>
        <v>5945</v>
      </c>
      <c r="BY371" s="52">
        <f t="shared" si="345"/>
        <v>5052</v>
      </c>
      <c r="BZ371" s="52">
        <f t="shared" si="346"/>
        <v>893</v>
      </c>
      <c r="CA371" s="52">
        <f t="shared" si="347"/>
        <v>376</v>
      </c>
      <c r="CB371" s="52">
        <f t="shared" si="348"/>
        <v>1239</v>
      </c>
      <c r="CC371" s="52">
        <f t="shared" si="349"/>
        <v>658</v>
      </c>
      <c r="CD371" s="52">
        <f t="shared" si="350"/>
        <v>21</v>
      </c>
      <c r="CE371" s="53">
        <f t="shared" si="351"/>
        <v>560</v>
      </c>
    </row>
    <row r="372" spans="1:83" ht="16.5" customHeight="1">
      <c r="A372" s="31" t="s">
        <v>126</v>
      </c>
      <c r="B372" s="33" t="s">
        <v>100</v>
      </c>
      <c r="C372" s="42">
        <v>286104</v>
      </c>
      <c r="D372" s="42">
        <v>194044</v>
      </c>
      <c r="E372" s="42">
        <v>167394</v>
      </c>
      <c r="F372" s="42">
        <v>26650</v>
      </c>
      <c r="G372" s="42">
        <v>25427</v>
      </c>
      <c r="H372" s="42">
        <v>66633</v>
      </c>
      <c r="I372" s="42">
        <v>33210</v>
      </c>
      <c r="J372" s="42">
        <v>661</v>
      </c>
      <c r="K372" s="43">
        <v>32762</v>
      </c>
      <c r="M372" s="31" t="s">
        <v>126</v>
      </c>
      <c r="N372" s="33" t="s">
        <v>100</v>
      </c>
      <c r="O372" s="68">
        <f t="shared" si="319"/>
        <v>1.135</v>
      </c>
      <c r="P372" s="68">
        <f t="shared" si="320"/>
        <v>4.0220000000000002</v>
      </c>
      <c r="Q372" s="68">
        <f t="shared" si="321"/>
        <v>4.1449999999999996</v>
      </c>
      <c r="R372" s="68">
        <f t="shared" si="322"/>
        <v>3.2549999999999999</v>
      </c>
      <c r="S372" s="68">
        <f t="shared" si="323"/>
        <v>-1.008</v>
      </c>
      <c r="T372" s="68">
        <f t="shared" si="324"/>
        <v>-5.7039999999999997</v>
      </c>
      <c r="U372" s="68">
        <f t="shared" si="325"/>
        <v>-4.867</v>
      </c>
      <c r="V372" s="68">
        <f t="shared" si="326"/>
        <v>-40.450000000000003</v>
      </c>
      <c r="W372" s="69">
        <f t="shared" si="327"/>
        <v>-5.4349999999999996</v>
      </c>
      <c r="Y372" s="31" t="s">
        <v>126</v>
      </c>
      <c r="Z372" s="33" t="s">
        <v>100</v>
      </c>
      <c r="AA372" s="68">
        <f t="shared" si="352"/>
        <v>100</v>
      </c>
      <c r="AB372" s="68">
        <f t="shared" si="328"/>
        <v>67.8</v>
      </c>
      <c r="AC372" s="68">
        <f t="shared" si="329"/>
        <v>58.5</v>
      </c>
      <c r="AD372" s="68">
        <f t="shared" si="330"/>
        <v>9.3000000000000007</v>
      </c>
      <c r="AE372" s="68">
        <f t="shared" si="331"/>
        <v>8.9</v>
      </c>
      <c r="AF372" s="68">
        <f t="shared" si="332"/>
        <v>23.3</v>
      </c>
      <c r="AG372" s="68">
        <f t="shared" si="333"/>
        <v>11.6</v>
      </c>
      <c r="AH372" s="68">
        <f t="shared" si="334"/>
        <v>0.2</v>
      </c>
      <c r="AI372" s="69">
        <f t="shared" si="335"/>
        <v>11.5</v>
      </c>
      <c r="AK372" s="31" t="s">
        <v>126</v>
      </c>
      <c r="AL372" s="33" t="s">
        <v>100</v>
      </c>
      <c r="AM372" s="68">
        <f t="shared" si="353"/>
        <v>8.5</v>
      </c>
      <c r="AN372" s="68">
        <f t="shared" si="354"/>
        <v>8.1999999999999993</v>
      </c>
      <c r="AO372" s="68">
        <f t="shared" si="355"/>
        <v>8.1999999999999993</v>
      </c>
      <c r="AP372" s="68">
        <f t="shared" si="356"/>
        <v>8.1999999999999993</v>
      </c>
      <c r="AQ372" s="68">
        <f t="shared" si="357"/>
        <v>10.5</v>
      </c>
      <c r="AR372" s="68">
        <f t="shared" si="358"/>
        <v>9.1</v>
      </c>
      <c r="AS372" s="68">
        <f t="shared" si="359"/>
        <v>8.1999999999999993</v>
      </c>
      <c r="AT372" s="68">
        <f t="shared" si="360"/>
        <v>4.5999999999999996</v>
      </c>
      <c r="AU372" s="69">
        <f t="shared" si="361"/>
        <v>10.5</v>
      </c>
      <c r="AW372" s="31" t="s">
        <v>126</v>
      </c>
      <c r="AX372" s="33" t="s">
        <v>100</v>
      </c>
      <c r="AY372" s="68">
        <f t="shared" si="362"/>
        <v>1.135</v>
      </c>
      <c r="AZ372" s="68">
        <f t="shared" si="336"/>
        <v>2.6520000000000001</v>
      </c>
      <c r="BA372" s="68">
        <f t="shared" si="337"/>
        <v>2.355</v>
      </c>
      <c r="BB372" s="68">
        <f t="shared" si="338"/>
        <v>0.29699999999999999</v>
      </c>
      <c r="BC372" s="68">
        <f t="shared" si="339"/>
        <v>-9.1999999999999998E-2</v>
      </c>
      <c r="BD372" s="68">
        <f t="shared" si="340"/>
        <v>-1.425</v>
      </c>
      <c r="BE372" s="68">
        <f t="shared" si="341"/>
        <v>-0.60099999999999998</v>
      </c>
      <c r="BF372" s="68">
        <f t="shared" si="342"/>
        <v>-0.159</v>
      </c>
      <c r="BG372" s="69">
        <f t="shared" si="343"/>
        <v>-0.66600000000000004</v>
      </c>
      <c r="BI372" s="31" t="s">
        <v>126</v>
      </c>
      <c r="BJ372" s="33" t="s">
        <v>100</v>
      </c>
      <c r="BK372" s="68">
        <f t="shared" si="363"/>
        <v>9.8000000000000004E-2</v>
      </c>
      <c r="BL372" s="68">
        <f t="shared" si="364"/>
        <v>0.32800000000000001</v>
      </c>
      <c r="BM372" s="68">
        <f t="shared" si="365"/>
        <v>0.33800000000000002</v>
      </c>
      <c r="BN372" s="68">
        <f t="shared" si="366"/>
        <v>0.26500000000000001</v>
      </c>
      <c r="BO372" s="68">
        <f t="shared" si="367"/>
        <v>-0.10299999999999999</v>
      </c>
      <c r="BP372" s="68">
        <f t="shared" si="368"/>
        <v>-0.53300000000000003</v>
      </c>
      <c r="BQ372" s="68">
        <f t="shared" si="369"/>
        <v>-0.40100000000000002</v>
      </c>
      <c r="BR372" s="68">
        <f t="shared" si="370"/>
        <v>-2.1859999999999999</v>
      </c>
      <c r="BS372" s="69">
        <f t="shared" si="371"/>
        <v>-0.60499999999999998</v>
      </c>
      <c r="BU372" s="31" t="s">
        <v>126</v>
      </c>
      <c r="BV372" s="33" t="s">
        <v>100</v>
      </c>
      <c r="BW372" s="50">
        <f t="shared" si="372"/>
        <v>282892</v>
      </c>
      <c r="BX372" s="50">
        <f t="shared" si="344"/>
        <v>186542</v>
      </c>
      <c r="BY372" s="50">
        <f t="shared" si="345"/>
        <v>160732</v>
      </c>
      <c r="BZ372" s="50">
        <f t="shared" si="346"/>
        <v>25810</v>
      </c>
      <c r="CA372" s="50">
        <f t="shared" si="347"/>
        <v>25686</v>
      </c>
      <c r="CB372" s="50">
        <f t="shared" si="348"/>
        <v>70664</v>
      </c>
      <c r="CC372" s="50">
        <f t="shared" si="349"/>
        <v>34909</v>
      </c>
      <c r="CD372" s="50">
        <f t="shared" si="350"/>
        <v>1110</v>
      </c>
      <c r="CE372" s="51">
        <f t="shared" si="351"/>
        <v>34645</v>
      </c>
    </row>
    <row r="373" spans="1:83" ht="16.5" customHeight="1">
      <c r="A373" s="29" t="s">
        <v>36</v>
      </c>
      <c r="B373" s="34" t="s">
        <v>101</v>
      </c>
      <c r="C373" s="40">
        <v>1379836</v>
      </c>
      <c r="D373" s="40">
        <v>973154</v>
      </c>
      <c r="E373" s="40">
        <v>840071</v>
      </c>
      <c r="F373" s="40">
        <v>133083</v>
      </c>
      <c r="G373" s="40">
        <v>131529</v>
      </c>
      <c r="H373" s="40">
        <v>275153</v>
      </c>
      <c r="I373" s="40">
        <v>140559</v>
      </c>
      <c r="J373" s="40">
        <v>9671</v>
      </c>
      <c r="K373" s="41">
        <v>124923</v>
      </c>
      <c r="M373" s="29" t="s">
        <v>36</v>
      </c>
      <c r="N373" s="34" t="s">
        <v>101</v>
      </c>
      <c r="O373" s="66">
        <f t="shared" si="319"/>
        <v>2.5110000000000001</v>
      </c>
      <c r="P373" s="66">
        <f t="shared" si="320"/>
        <v>3.9159999999999999</v>
      </c>
      <c r="Q373" s="66">
        <f t="shared" si="321"/>
        <v>4.0190000000000001</v>
      </c>
      <c r="R373" s="66">
        <f t="shared" si="322"/>
        <v>3.2730000000000001</v>
      </c>
      <c r="S373" s="66">
        <f t="shared" si="323"/>
        <v>-0.84699999999999998</v>
      </c>
      <c r="T373" s="66">
        <f t="shared" si="324"/>
        <v>-0.63400000000000001</v>
      </c>
      <c r="U373" s="66">
        <f t="shared" si="325"/>
        <v>-4.3230000000000004</v>
      </c>
      <c r="V373" s="66">
        <f t="shared" si="326"/>
        <v>20.766999999999999</v>
      </c>
      <c r="W373" s="67">
        <f t="shared" si="327"/>
        <v>2.4039999999999999</v>
      </c>
      <c r="Y373" s="29" t="s">
        <v>36</v>
      </c>
      <c r="Z373" s="34" t="s">
        <v>101</v>
      </c>
      <c r="AA373" s="66">
        <f t="shared" si="352"/>
        <v>100</v>
      </c>
      <c r="AB373" s="66">
        <f t="shared" si="328"/>
        <v>70.5</v>
      </c>
      <c r="AC373" s="66">
        <f t="shared" si="329"/>
        <v>60.9</v>
      </c>
      <c r="AD373" s="66">
        <f t="shared" si="330"/>
        <v>9.6</v>
      </c>
      <c r="AE373" s="66">
        <f t="shared" si="331"/>
        <v>9.5</v>
      </c>
      <c r="AF373" s="66">
        <f t="shared" si="332"/>
        <v>19.899999999999999</v>
      </c>
      <c r="AG373" s="66">
        <f t="shared" si="333"/>
        <v>10.199999999999999</v>
      </c>
      <c r="AH373" s="66">
        <f t="shared" si="334"/>
        <v>0.7</v>
      </c>
      <c r="AI373" s="67">
        <f t="shared" si="335"/>
        <v>9.1</v>
      </c>
      <c r="AK373" s="29" t="s">
        <v>36</v>
      </c>
      <c r="AL373" s="34" t="s">
        <v>101</v>
      </c>
      <c r="AM373" s="66">
        <f t="shared" si="353"/>
        <v>41.2</v>
      </c>
      <c r="AN373" s="66">
        <f t="shared" si="354"/>
        <v>40.9</v>
      </c>
      <c r="AO373" s="66">
        <f t="shared" si="355"/>
        <v>40.9</v>
      </c>
      <c r="AP373" s="66">
        <f t="shared" si="356"/>
        <v>40.700000000000003</v>
      </c>
      <c r="AQ373" s="66">
        <f t="shared" si="357"/>
        <v>54.2</v>
      </c>
      <c r="AR373" s="66">
        <f t="shared" si="358"/>
        <v>37.799999999999997</v>
      </c>
      <c r="AS373" s="66">
        <f t="shared" si="359"/>
        <v>34.799999999999997</v>
      </c>
      <c r="AT373" s="66">
        <f t="shared" si="360"/>
        <v>67.099999999999994</v>
      </c>
      <c r="AU373" s="67">
        <f t="shared" si="361"/>
        <v>40.200000000000003</v>
      </c>
      <c r="AW373" s="29" t="s">
        <v>36</v>
      </c>
      <c r="AX373" s="34" t="s">
        <v>101</v>
      </c>
      <c r="AY373" s="66">
        <f t="shared" si="362"/>
        <v>2.5110000000000001</v>
      </c>
      <c r="AZ373" s="66">
        <f t="shared" si="336"/>
        <v>2.7250000000000001</v>
      </c>
      <c r="BA373" s="66">
        <f t="shared" si="337"/>
        <v>2.411</v>
      </c>
      <c r="BB373" s="66">
        <f t="shared" si="338"/>
        <v>0.313</v>
      </c>
      <c r="BC373" s="66">
        <f t="shared" si="339"/>
        <v>-8.4000000000000005E-2</v>
      </c>
      <c r="BD373" s="66">
        <f t="shared" si="340"/>
        <v>-0.13</v>
      </c>
      <c r="BE373" s="66">
        <f t="shared" si="341"/>
        <v>-0.47199999999999998</v>
      </c>
      <c r="BF373" s="66">
        <f t="shared" si="342"/>
        <v>0.124</v>
      </c>
      <c r="BG373" s="67">
        <f t="shared" si="343"/>
        <v>0.218</v>
      </c>
      <c r="BI373" s="29" t="s">
        <v>36</v>
      </c>
      <c r="BJ373" s="34" t="s">
        <v>101</v>
      </c>
      <c r="BK373" s="66">
        <f t="shared" si="363"/>
        <v>1.0269999999999999</v>
      </c>
      <c r="BL373" s="66">
        <f t="shared" si="364"/>
        <v>1.605</v>
      </c>
      <c r="BM373" s="66">
        <f t="shared" si="365"/>
        <v>1.649</v>
      </c>
      <c r="BN373" s="66">
        <f t="shared" si="366"/>
        <v>1.333</v>
      </c>
      <c r="BO373" s="66">
        <f t="shared" si="367"/>
        <v>-0.44700000000000001</v>
      </c>
      <c r="BP373" s="66">
        <f t="shared" si="368"/>
        <v>-0.23200000000000001</v>
      </c>
      <c r="BQ373" s="66">
        <f t="shared" si="369"/>
        <v>-1.498</v>
      </c>
      <c r="BR373" s="66">
        <f t="shared" si="370"/>
        <v>8.0960000000000001</v>
      </c>
      <c r="BS373" s="67">
        <f t="shared" si="371"/>
        <v>0.94299999999999995</v>
      </c>
      <c r="BU373" s="29" t="s">
        <v>36</v>
      </c>
      <c r="BV373" s="34" t="s">
        <v>101</v>
      </c>
      <c r="BW373" s="48">
        <f t="shared" si="372"/>
        <v>1346039</v>
      </c>
      <c r="BX373" s="48">
        <f t="shared" si="344"/>
        <v>936478</v>
      </c>
      <c r="BY373" s="48">
        <f t="shared" si="345"/>
        <v>807613</v>
      </c>
      <c r="BZ373" s="48">
        <f t="shared" si="346"/>
        <v>128865</v>
      </c>
      <c r="CA373" s="48">
        <f t="shared" si="347"/>
        <v>132653</v>
      </c>
      <c r="CB373" s="48">
        <f t="shared" si="348"/>
        <v>276908</v>
      </c>
      <c r="CC373" s="48">
        <f t="shared" si="349"/>
        <v>146910</v>
      </c>
      <c r="CD373" s="48">
        <f t="shared" si="350"/>
        <v>8008</v>
      </c>
      <c r="CE373" s="49">
        <f t="shared" si="351"/>
        <v>121990</v>
      </c>
    </row>
    <row r="374" spans="1:83" ht="16.5" customHeight="1">
      <c r="A374" s="29" t="s">
        <v>37</v>
      </c>
      <c r="B374" s="34" t="s">
        <v>102</v>
      </c>
      <c r="C374" s="40">
        <v>588357</v>
      </c>
      <c r="D374" s="40">
        <v>449865</v>
      </c>
      <c r="E374" s="40">
        <v>388345</v>
      </c>
      <c r="F374" s="40">
        <v>61520</v>
      </c>
      <c r="G374" s="40">
        <v>27826</v>
      </c>
      <c r="H374" s="40">
        <v>110666</v>
      </c>
      <c r="I374" s="40">
        <v>51760</v>
      </c>
      <c r="J374" s="40">
        <v>1281</v>
      </c>
      <c r="K374" s="41">
        <v>57625</v>
      </c>
      <c r="M374" s="29" t="s">
        <v>37</v>
      </c>
      <c r="N374" s="34" t="s">
        <v>102</v>
      </c>
      <c r="O374" s="66">
        <f t="shared" si="319"/>
        <v>3.101</v>
      </c>
      <c r="P374" s="66">
        <f t="shared" si="320"/>
        <v>5.2320000000000002</v>
      </c>
      <c r="Q374" s="66">
        <f t="shared" si="321"/>
        <v>5.3940000000000001</v>
      </c>
      <c r="R374" s="66">
        <f t="shared" si="322"/>
        <v>4.2160000000000002</v>
      </c>
      <c r="S374" s="66">
        <f t="shared" si="323"/>
        <v>-1.8380000000000001</v>
      </c>
      <c r="T374" s="66">
        <f t="shared" si="324"/>
        <v>-3.6120000000000001</v>
      </c>
      <c r="U374" s="66">
        <f t="shared" si="325"/>
        <v>-5.0730000000000004</v>
      </c>
      <c r="V374" s="66">
        <f t="shared" si="326"/>
        <v>-23.247</v>
      </c>
      <c r="W374" s="67">
        <f t="shared" si="327"/>
        <v>-1.694</v>
      </c>
      <c r="Y374" s="29" t="s">
        <v>37</v>
      </c>
      <c r="Z374" s="34" t="s">
        <v>102</v>
      </c>
      <c r="AA374" s="66">
        <f t="shared" si="352"/>
        <v>100</v>
      </c>
      <c r="AB374" s="66">
        <f t="shared" si="328"/>
        <v>76.5</v>
      </c>
      <c r="AC374" s="66">
        <f t="shared" si="329"/>
        <v>66</v>
      </c>
      <c r="AD374" s="66">
        <f t="shared" si="330"/>
        <v>10.5</v>
      </c>
      <c r="AE374" s="66">
        <f t="shared" si="331"/>
        <v>4.7</v>
      </c>
      <c r="AF374" s="66">
        <f t="shared" si="332"/>
        <v>18.8</v>
      </c>
      <c r="AG374" s="66">
        <f t="shared" si="333"/>
        <v>8.8000000000000007</v>
      </c>
      <c r="AH374" s="66">
        <f t="shared" si="334"/>
        <v>0.2</v>
      </c>
      <c r="AI374" s="67">
        <f t="shared" si="335"/>
        <v>9.8000000000000007</v>
      </c>
      <c r="AK374" s="29" t="s">
        <v>37</v>
      </c>
      <c r="AL374" s="34" t="s">
        <v>102</v>
      </c>
      <c r="AM374" s="66">
        <f t="shared" si="353"/>
        <v>17.600000000000001</v>
      </c>
      <c r="AN374" s="66">
        <f t="shared" si="354"/>
        <v>18.899999999999999</v>
      </c>
      <c r="AO374" s="66">
        <f t="shared" si="355"/>
        <v>18.899999999999999</v>
      </c>
      <c r="AP374" s="66">
        <f t="shared" si="356"/>
        <v>18.8</v>
      </c>
      <c r="AQ374" s="66">
        <f t="shared" si="357"/>
        <v>11.5</v>
      </c>
      <c r="AR374" s="66">
        <f t="shared" si="358"/>
        <v>15.2</v>
      </c>
      <c r="AS374" s="66">
        <f t="shared" si="359"/>
        <v>12.8</v>
      </c>
      <c r="AT374" s="66">
        <f t="shared" si="360"/>
        <v>8.9</v>
      </c>
      <c r="AU374" s="67">
        <f t="shared" si="361"/>
        <v>18.5</v>
      </c>
      <c r="AW374" s="29" t="s">
        <v>37</v>
      </c>
      <c r="AX374" s="34" t="s">
        <v>102</v>
      </c>
      <c r="AY374" s="66">
        <f t="shared" si="362"/>
        <v>3.101</v>
      </c>
      <c r="AZ374" s="66">
        <f t="shared" si="336"/>
        <v>3.919</v>
      </c>
      <c r="BA374" s="66">
        <f t="shared" si="337"/>
        <v>3.4830000000000001</v>
      </c>
      <c r="BB374" s="66">
        <f t="shared" si="338"/>
        <v>0.436</v>
      </c>
      <c r="BC374" s="66">
        <f t="shared" si="339"/>
        <v>-9.0999999999999998E-2</v>
      </c>
      <c r="BD374" s="66">
        <f t="shared" si="340"/>
        <v>-0.72699999999999998</v>
      </c>
      <c r="BE374" s="66">
        <f t="shared" si="341"/>
        <v>-0.48499999999999999</v>
      </c>
      <c r="BF374" s="66">
        <f t="shared" si="342"/>
        <v>-6.8000000000000005E-2</v>
      </c>
      <c r="BG374" s="67">
        <f t="shared" si="343"/>
        <v>-0.17399999999999999</v>
      </c>
      <c r="BI374" s="29" t="s">
        <v>37</v>
      </c>
      <c r="BJ374" s="34" t="s">
        <v>102</v>
      </c>
      <c r="BK374" s="66">
        <f t="shared" si="363"/>
        <v>0.53800000000000003</v>
      </c>
      <c r="BL374" s="66">
        <f t="shared" si="364"/>
        <v>0.97899999999999998</v>
      </c>
      <c r="BM374" s="66">
        <f t="shared" si="365"/>
        <v>1.01</v>
      </c>
      <c r="BN374" s="66">
        <f t="shared" si="366"/>
        <v>0.78600000000000003</v>
      </c>
      <c r="BO374" s="66">
        <f t="shared" si="367"/>
        <v>-0.20699999999999999</v>
      </c>
      <c r="BP374" s="66">
        <f t="shared" si="368"/>
        <v>-0.54900000000000004</v>
      </c>
      <c r="BQ374" s="66">
        <f t="shared" si="369"/>
        <v>-0.65200000000000002</v>
      </c>
      <c r="BR374" s="66">
        <f t="shared" si="370"/>
        <v>-1.889</v>
      </c>
      <c r="BS374" s="67">
        <f t="shared" si="371"/>
        <v>-0.31900000000000001</v>
      </c>
      <c r="BU374" s="29" t="s">
        <v>37</v>
      </c>
      <c r="BV374" s="34" t="s">
        <v>102</v>
      </c>
      <c r="BW374" s="48">
        <f t="shared" si="372"/>
        <v>570659</v>
      </c>
      <c r="BX374" s="48">
        <f t="shared" si="344"/>
        <v>427499</v>
      </c>
      <c r="BY374" s="48">
        <f t="shared" si="345"/>
        <v>368468</v>
      </c>
      <c r="BZ374" s="48">
        <f t="shared" si="346"/>
        <v>59031</v>
      </c>
      <c r="CA374" s="48">
        <f t="shared" si="347"/>
        <v>28347</v>
      </c>
      <c r="CB374" s="48">
        <f t="shared" si="348"/>
        <v>114813</v>
      </c>
      <c r="CC374" s="48">
        <f t="shared" si="349"/>
        <v>54526</v>
      </c>
      <c r="CD374" s="48">
        <f t="shared" si="350"/>
        <v>1669</v>
      </c>
      <c r="CE374" s="49">
        <f t="shared" si="351"/>
        <v>58618</v>
      </c>
    </row>
    <row r="375" spans="1:83" ht="16.5" customHeight="1">
      <c r="A375" s="29" t="s">
        <v>127</v>
      </c>
      <c r="B375" s="34" t="s">
        <v>103</v>
      </c>
      <c r="C375" s="40">
        <v>854352</v>
      </c>
      <c r="D375" s="40">
        <v>590340</v>
      </c>
      <c r="E375" s="40">
        <v>508555</v>
      </c>
      <c r="F375" s="40">
        <v>81785</v>
      </c>
      <c r="G375" s="40">
        <v>47515</v>
      </c>
      <c r="H375" s="40">
        <v>216497</v>
      </c>
      <c r="I375" s="40">
        <v>150155</v>
      </c>
      <c r="J375" s="40">
        <v>1761</v>
      </c>
      <c r="K375" s="41">
        <v>64581</v>
      </c>
      <c r="M375" s="29" t="s">
        <v>127</v>
      </c>
      <c r="N375" s="34" t="s">
        <v>103</v>
      </c>
      <c r="O375" s="66">
        <f t="shared" si="319"/>
        <v>0.55700000000000005</v>
      </c>
      <c r="P375" s="66">
        <f t="shared" si="320"/>
        <v>4.0599999999999996</v>
      </c>
      <c r="Q375" s="66">
        <f t="shared" si="321"/>
        <v>4.2080000000000002</v>
      </c>
      <c r="R375" s="66">
        <f t="shared" si="322"/>
        <v>3.149</v>
      </c>
      <c r="S375" s="66">
        <f t="shared" si="323"/>
        <v>-11.124000000000001</v>
      </c>
      <c r="T375" s="66">
        <f t="shared" si="324"/>
        <v>-5.3979999999999997</v>
      </c>
      <c r="U375" s="66">
        <f t="shared" si="325"/>
        <v>-4.9749999999999996</v>
      </c>
      <c r="V375" s="66">
        <f t="shared" si="326"/>
        <v>-79.308999999999997</v>
      </c>
      <c r="W375" s="67">
        <f t="shared" si="327"/>
        <v>3.621</v>
      </c>
      <c r="Y375" s="29" t="s">
        <v>127</v>
      </c>
      <c r="Z375" s="34" t="s">
        <v>103</v>
      </c>
      <c r="AA375" s="66">
        <f t="shared" si="352"/>
        <v>100</v>
      </c>
      <c r="AB375" s="66">
        <f t="shared" si="328"/>
        <v>69.099999999999994</v>
      </c>
      <c r="AC375" s="66">
        <f t="shared" si="329"/>
        <v>59.5</v>
      </c>
      <c r="AD375" s="66">
        <f t="shared" si="330"/>
        <v>9.6</v>
      </c>
      <c r="AE375" s="66">
        <f t="shared" si="331"/>
        <v>5.6</v>
      </c>
      <c r="AF375" s="66">
        <f t="shared" si="332"/>
        <v>25.3</v>
      </c>
      <c r="AG375" s="66">
        <f t="shared" si="333"/>
        <v>17.600000000000001</v>
      </c>
      <c r="AH375" s="66">
        <f t="shared" si="334"/>
        <v>0.2</v>
      </c>
      <c r="AI375" s="67">
        <f t="shared" si="335"/>
        <v>7.6</v>
      </c>
      <c r="AK375" s="29" t="s">
        <v>127</v>
      </c>
      <c r="AL375" s="34" t="s">
        <v>103</v>
      </c>
      <c r="AM375" s="66">
        <f t="shared" si="353"/>
        <v>25.5</v>
      </c>
      <c r="AN375" s="66">
        <f t="shared" si="354"/>
        <v>24.8</v>
      </c>
      <c r="AO375" s="66">
        <f t="shared" si="355"/>
        <v>24.8</v>
      </c>
      <c r="AP375" s="66">
        <f t="shared" si="356"/>
        <v>25</v>
      </c>
      <c r="AQ375" s="66">
        <f t="shared" si="357"/>
        <v>19.600000000000001</v>
      </c>
      <c r="AR375" s="66">
        <f t="shared" si="358"/>
        <v>29.7</v>
      </c>
      <c r="AS375" s="66">
        <f t="shared" si="359"/>
        <v>37.200000000000003</v>
      </c>
      <c r="AT375" s="66">
        <f t="shared" si="360"/>
        <v>12.2</v>
      </c>
      <c r="AU375" s="67">
        <f t="shared" si="361"/>
        <v>20.8</v>
      </c>
      <c r="AW375" s="29" t="s">
        <v>127</v>
      </c>
      <c r="AX375" s="34" t="s">
        <v>103</v>
      </c>
      <c r="AY375" s="66">
        <f t="shared" si="362"/>
        <v>0.55700000000000005</v>
      </c>
      <c r="AZ375" s="66">
        <f t="shared" si="336"/>
        <v>2.7109999999999999</v>
      </c>
      <c r="BA375" s="66">
        <f t="shared" si="337"/>
        <v>2.4169999999999998</v>
      </c>
      <c r="BB375" s="66">
        <f t="shared" si="338"/>
        <v>0.29399999999999998</v>
      </c>
      <c r="BC375" s="66">
        <f t="shared" si="339"/>
        <v>-0.7</v>
      </c>
      <c r="BD375" s="66">
        <f t="shared" si="340"/>
        <v>-1.454</v>
      </c>
      <c r="BE375" s="66">
        <f t="shared" si="341"/>
        <v>-0.92500000000000004</v>
      </c>
      <c r="BF375" s="66">
        <f t="shared" si="342"/>
        <v>-0.79400000000000004</v>
      </c>
      <c r="BG375" s="67">
        <f t="shared" si="343"/>
        <v>0.26600000000000001</v>
      </c>
      <c r="BI375" s="29" t="s">
        <v>127</v>
      </c>
      <c r="BJ375" s="34" t="s">
        <v>103</v>
      </c>
      <c r="BK375" s="66">
        <f t="shared" si="363"/>
        <v>0.14399999999999999</v>
      </c>
      <c r="BL375" s="66">
        <f t="shared" si="364"/>
        <v>1.008</v>
      </c>
      <c r="BM375" s="66">
        <f t="shared" si="365"/>
        <v>1.0429999999999999</v>
      </c>
      <c r="BN375" s="66">
        <f t="shared" si="366"/>
        <v>0.78900000000000003</v>
      </c>
      <c r="BO375" s="66">
        <f t="shared" si="367"/>
        <v>-2.367</v>
      </c>
      <c r="BP375" s="66">
        <f t="shared" si="368"/>
        <v>-1.635</v>
      </c>
      <c r="BQ375" s="66">
        <f t="shared" si="369"/>
        <v>-1.8540000000000001</v>
      </c>
      <c r="BR375" s="66">
        <f t="shared" si="370"/>
        <v>-32.863</v>
      </c>
      <c r="BS375" s="67">
        <f t="shared" si="371"/>
        <v>0.72499999999999998</v>
      </c>
      <c r="BU375" s="29" t="s">
        <v>127</v>
      </c>
      <c r="BV375" s="34" t="s">
        <v>103</v>
      </c>
      <c r="BW375" s="48">
        <f t="shared" si="372"/>
        <v>849620</v>
      </c>
      <c r="BX375" s="48">
        <f t="shared" si="344"/>
        <v>567307</v>
      </c>
      <c r="BY375" s="48">
        <f t="shared" si="345"/>
        <v>488019</v>
      </c>
      <c r="BZ375" s="48">
        <f t="shared" si="346"/>
        <v>79288</v>
      </c>
      <c r="CA375" s="48">
        <f t="shared" si="347"/>
        <v>53462</v>
      </c>
      <c r="CB375" s="48">
        <f t="shared" si="348"/>
        <v>228851</v>
      </c>
      <c r="CC375" s="48">
        <f t="shared" si="349"/>
        <v>158016</v>
      </c>
      <c r="CD375" s="48">
        <f t="shared" si="350"/>
        <v>8511</v>
      </c>
      <c r="CE375" s="49">
        <f t="shared" si="351"/>
        <v>62324</v>
      </c>
    </row>
    <row r="376" spans="1:83" ht="16.5" customHeight="1">
      <c r="A376" s="29" t="s">
        <v>128</v>
      </c>
      <c r="B376" s="34" t="s">
        <v>104</v>
      </c>
      <c r="C376" s="40">
        <v>115733</v>
      </c>
      <c r="D376" s="40">
        <v>82391</v>
      </c>
      <c r="E376" s="40">
        <v>71009</v>
      </c>
      <c r="F376" s="40">
        <v>11382</v>
      </c>
      <c r="G376" s="40">
        <v>5106</v>
      </c>
      <c r="H376" s="40">
        <v>28236</v>
      </c>
      <c r="I376" s="40">
        <v>13174</v>
      </c>
      <c r="J376" s="40">
        <v>495</v>
      </c>
      <c r="K376" s="41">
        <v>14567</v>
      </c>
      <c r="M376" s="29" t="s">
        <v>128</v>
      </c>
      <c r="N376" s="34" t="s">
        <v>104</v>
      </c>
      <c r="O376" s="66">
        <f t="shared" si="319"/>
        <v>0.46300000000000002</v>
      </c>
      <c r="P376" s="66">
        <f t="shared" si="320"/>
        <v>4.25</v>
      </c>
      <c r="Q376" s="66">
        <f t="shared" si="321"/>
        <v>4.4649999999999999</v>
      </c>
      <c r="R376" s="66">
        <f t="shared" si="322"/>
        <v>2.93</v>
      </c>
      <c r="S376" s="66">
        <f t="shared" si="323"/>
        <v>-4.5960000000000001</v>
      </c>
      <c r="T376" s="66">
        <f t="shared" si="324"/>
        <v>-8.3719999999999999</v>
      </c>
      <c r="U376" s="66">
        <f t="shared" si="325"/>
        <v>-3.6419999999999999</v>
      </c>
      <c r="V376" s="66">
        <f t="shared" si="326"/>
        <v>-26.449000000000002</v>
      </c>
      <c r="W376" s="67">
        <f t="shared" si="327"/>
        <v>-11.56</v>
      </c>
      <c r="Y376" s="29" t="s">
        <v>128</v>
      </c>
      <c r="Z376" s="34" t="s">
        <v>104</v>
      </c>
      <c r="AA376" s="66">
        <f t="shared" si="352"/>
        <v>100</v>
      </c>
      <c r="AB376" s="66">
        <f t="shared" si="328"/>
        <v>71.2</v>
      </c>
      <c r="AC376" s="66">
        <f t="shared" si="329"/>
        <v>61.4</v>
      </c>
      <c r="AD376" s="66">
        <f t="shared" si="330"/>
        <v>9.8000000000000007</v>
      </c>
      <c r="AE376" s="66">
        <f t="shared" si="331"/>
        <v>4.4000000000000004</v>
      </c>
      <c r="AF376" s="66">
        <f t="shared" si="332"/>
        <v>24.4</v>
      </c>
      <c r="AG376" s="66">
        <f t="shared" si="333"/>
        <v>11.4</v>
      </c>
      <c r="AH376" s="66">
        <f t="shared" si="334"/>
        <v>0.4</v>
      </c>
      <c r="AI376" s="67">
        <f t="shared" si="335"/>
        <v>12.6</v>
      </c>
      <c r="AK376" s="29" t="s">
        <v>128</v>
      </c>
      <c r="AL376" s="34" t="s">
        <v>104</v>
      </c>
      <c r="AM376" s="66">
        <f t="shared" si="353"/>
        <v>3.5</v>
      </c>
      <c r="AN376" s="66">
        <f t="shared" si="354"/>
        <v>3.5</v>
      </c>
      <c r="AO376" s="66">
        <f t="shared" si="355"/>
        <v>3.5</v>
      </c>
      <c r="AP376" s="66">
        <f t="shared" si="356"/>
        <v>3.5</v>
      </c>
      <c r="AQ376" s="66">
        <f t="shared" si="357"/>
        <v>2.1</v>
      </c>
      <c r="AR376" s="66">
        <f t="shared" si="358"/>
        <v>3.9</v>
      </c>
      <c r="AS376" s="66">
        <f t="shared" si="359"/>
        <v>3.3</v>
      </c>
      <c r="AT376" s="66">
        <f t="shared" si="360"/>
        <v>3.4</v>
      </c>
      <c r="AU376" s="67">
        <f t="shared" si="361"/>
        <v>4.7</v>
      </c>
      <c r="AW376" s="29" t="s">
        <v>128</v>
      </c>
      <c r="AX376" s="34" t="s">
        <v>104</v>
      </c>
      <c r="AY376" s="66">
        <f t="shared" si="362"/>
        <v>0.46300000000000002</v>
      </c>
      <c r="AZ376" s="66">
        <f t="shared" si="336"/>
        <v>2.9159999999999999</v>
      </c>
      <c r="BA376" s="66">
        <f t="shared" si="337"/>
        <v>2.6349999999999998</v>
      </c>
      <c r="BB376" s="66">
        <f t="shared" si="338"/>
        <v>0.28100000000000003</v>
      </c>
      <c r="BC376" s="66">
        <f t="shared" si="339"/>
        <v>-0.214</v>
      </c>
      <c r="BD376" s="66">
        <f t="shared" si="340"/>
        <v>-2.2400000000000002</v>
      </c>
      <c r="BE376" s="66">
        <f t="shared" si="341"/>
        <v>-0.432</v>
      </c>
      <c r="BF376" s="66">
        <f t="shared" si="342"/>
        <v>-0.155</v>
      </c>
      <c r="BG376" s="67">
        <f t="shared" si="343"/>
        <v>-1.653</v>
      </c>
      <c r="BI376" s="29" t="s">
        <v>128</v>
      </c>
      <c r="BJ376" s="34" t="s">
        <v>104</v>
      </c>
      <c r="BK376" s="66">
        <f t="shared" si="363"/>
        <v>1.6E-2</v>
      </c>
      <c r="BL376" s="66">
        <f t="shared" si="364"/>
        <v>0.14699999999999999</v>
      </c>
      <c r="BM376" s="66">
        <f t="shared" si="365"/>
        <v>0.154</v>
      </c>
      <c r="BN376" s="66">
        <f t="shared" si="366"/>
        <v>0.10199999999999999</v>
      </c>
      <c r="BO376" s="66">
        <f t="shared" si="367"/>
        <v>-9.8000000000000004E-2</v>
      </c>
      <c r="BP376" s="66">
        <f t="shared" si="368"/>
        <v>-0.34100000000000003</v>
      </c>
      <c r="BQ376" s="66">
        <f t="shared" si="369"/>
        <v>-0.11700000000000001</v>
      </c>
      <c r="BR376" s="66">
        <f t="shared" si="370"/>
        <v>-0.86699999999999999</v>
      </c>
      <c r="BS376" s="67">
        <f t="shared" si="371"/>
        <v>-0.61199999999999999</v>
      </c>
      <c r="BU376" s="29" t="s">
        <v>128</v>
      </c>
      <c r="BV376" s="34" t="s">
        <v>104</v>
      </c>
      <c r="BW376" s="48">
        <f t="shared" si="372"/>
        <v>115200</v>
      </c>
      <c r="BX376" s="48">
        <f t="shared" si="344"/>
        <v>79032</v>
      </c>
      <c r="BY376" s="48">
        <f t="shared" si="345"/>
        <v>67974</v>
      </c>
      <c r="BZ376" s="48">
        <f t="shared" si="346"/>
        <v>11058</v>
      </c>
      <c r="CA376" s="48">
        <f t="shared" si="347"/>
        <v>5352</v>
      </c>
      <c r="CB376" s="48">
        <f t="shared" si="348"/>
        <v>30816</v>
      </c>
      <c r="CC376" s="48">
        <f t="shared" si="349"/>
        <v>13672</v>
      </c>
      <c r="CD376" s="48">
        <f t="shared" si="350"/>
        <v>673</v>
      </c>
      <c r="CE376" s="49">
        <f t="shared" si="351"/>
        <v>16471</v>
      </c>
    </row>
    <row r="377" spans="1:83" ht="16.5" customHeight="1">
      <c r="A377" s="30" t="s">
        <v>129</v>
      </c>
      <c r="B377" s="28" t="s">
        <v>105</v>
      </c>
      <c r="C377" s="44">
        <v>126602</v>
      </c>
      <c r="D377" s="44">
        <v>89712</v>
      </c>
      <c r="E377" s="44">
        <v>77192</v>
      </c>
      <c r="F377" s="44">
        <v>12520</v>
      </c>
      <c r="G377" s="44">
        <v>5423</v>
      </c>
      <c r="H377" s="44">
        <v>31467</v>
      </c>
      <c r="I377" s="44">
        <v>14655</v>
      </c>
      <c r="J377" s="44">
        <v>551</v>
      </c>
      <c r="K377" s="45">
        <v>16261</v>
      </c>
      <c r="M377" s="30" t="s">
        <v>129</v>
      </c>
      <c r="N377" s="28" t="s">
        <v>105</v>
      </c>
      <c r="O377" s="70">
        <f t="shared" si="319"/>
        <v>-0.93700000000000006</v>
      </c>
      <c r="P377" s="70">
        <f t="shared" si="320"/>
        <v>1.48</v>
      </c>
      <c r="Q377" s="70">
        <f t="shared" si="321"/>
        <v>1.583</v>
      </c>
      <c r="R377" s="70">
        <f t="shared" si="322"/>
        <v>0.84599999999999997</v>
      </c>
      <c r="S377" s="70">
        <f t="shared" si="323"/>
        <v>-5.8179999999999996</v>
      </c>
      <c r="T377" s="70">
        <f t="shared" si="324"/>
        <v>-6.4509999999999996</v>
      </c>
      <c r="U377" s="70">
        <f t="shared" si="325"/>
        <v>-8.01</v>
      </c>
      <c r="V377" s="70">
        <f t="shared" si="326"/>
        <v>-3.1629999999999998</v>
      </c>
      <c r="W377" s="71">
        <f t="shared" si="327"/>
        <v>-5.1120000000000001</v>
      </c>
      <c r="Y377" s="30" t="s">
        <v>129</v>
      </c>
      <c r="Z377" s="28" t="s">
        <v>105</v>
      </c>
      <c r="AA377" s="70">
        <f t="shared" si="352"/>
        <v>100</v>
      </c>
      <c r="AB377" s="70">
        <f t="shared" si="328"/>
        <v>70.900000000000006</v>
      </c>
      <c r="AC377" s="70">
        <f t="shared" si="329"/>
        <v>61</v>
      </c>
      <c r="AD377" s="70">
        <f t="shared" si="330"/>
        <v>9.9</v>
      </c>
      <c r="AE377" s="70">
        <f t="shared" si="331"/>
        <v>4.3</v>
      </c>
      <c r="AF377" s="70">
        <f t="shared" si="332"/>
        <v>24.9</v>
      </c>
      <c r="AG377" s="70">
        <f t="shared" si="333"/>
        <v>11.6</v>
      </c>
      <c r="AH377" s="70">
        <f t="shared" si="334"/>
        <v>0.4</v>
      </c>
      <c r="AI377" s="71">
        <f t="shared" si="335"/>
        <v>12.8</v>
      </c>
      <c r="AK377" s="30" t="s">
        <v>129</v>
      </c>
      <c r="AL377" s="28" t="s">
        <v>105</v>
      </c>
      <c r="AM377" s="70">
        <f t="shared" si="353"/>
        <v>3.8</v>
      </c>
      <c r="AN377" s="70">
        <f t="shared" si="354"/>
        <v>3.8</v>
      </c>
      <c r="AO377" s="70">
        <f t="shared" si="355"/>
        <v>3.8</v>
      </c>
      <c r="AP377" s="70">
        <f t="shared" si="356"/>
        <v>3.8</v>
      </c>
      <c r="AQ377" s="70">
        <f t="shared" si="357"/>
        <v>2.2000000000000002</v>
      </c>
      <c r="AR377" s="70">
        <f t="shared" si="358"/>
        <v>4.3</v>
      </c>
      <c r="AS377" s="70">
        <f t="shared" si="359"/>
        <v>3.6</v>
      </c>
      <c r="AT377" s="70">
        <f t="shared" si="360"/>
        <v>3.8</v>
      </c>
      <c r="AU377" s="71">
        <f t="shared" si="361"/>
        <v>5.2</v>
      </c>
      <c r="AW377" s="30" t="s">
        <v>129</v>
      </c>
      <c r="AX377" s="28" t="s">
        <v>105</v>
      </c>
      <c r="AY377" s="70">
        <f t="shared" si="362"/>
        <v>-0.93700000000000006</v>
      </c>
      <c r="AZ377" s="70">
        <f t="shared" si="336"/>
        <v>1.0229999999999999</v>
      </c>
      <c r="BA377" s="70">
        <f t="shared" si="337"/>
        <v>0.94099999999999995</v>
      </c>
      <c r="BB377" s="70">
        <f t="shared" si="338"/>
        <v>8.2000000000000003E-2</v>
      </c>
      <c r="BC377" s="70">
        <f t="shared" si="339"/>
        <v>-0.26200000000000001</v>
      </c>
      <c r="BD377" s="70">
        <f t="shared" si="340"/>
        <v>-1.698</v>
      </c>
      <c r="BE377" s="70">
        <f t="shared" si="341"/>
        <v>-0.998</v>
      </c>
      <c r="BF377" s="70">
        <f t="shared" si="342"/>
        <v>-1.4E-2</v>
      </c>
      <c r="BG377" s="71">
        <f t="shared" si="343"/>
        <v>-0.68500000000000005</v>
      </c>
      <c r="BI377" s="30" t="s">
        <v>129</v>
      </c>
      <c r="BJ377" s="28" t="s">
        <v>105</v>
      </c>
      <c r="BK377" s="70">
        <f t="shared" si="363"/>
        <v>-3.5999999999999997E-2</v>
      </c>
      <c r="BL377" s="70">
        <f t="shared" si="364"/>
        <v>5.7000000000000002E-2</v>
      </c>
      <c r="BM377" s="70">
        <f t="shared" si="365"/>
        <v>6.0999999999999999E-2</v>
      </c>
      <c r="BN377" s="70">
        <f t="shared" si="366"/>
        <v>3.3000000000000002E-2</v>
      </c>
      <c r="BO377" s="70">
        <f t="shared" si="367"/>
        <v>-0.13300000000000001</v>
      </c>
      <c r="BP377" s="70">
        <f t="shared" si="368"/>
        <v>-0.28699999999999998</v>
      </c>
      <c r="BQ377" s="70">
        <f t="shared" si="369"/>
        <v>-0.30099999999999999</v>
      </c>
      <c r="BR377" s="70">
        <f t="shared" si="370"/>
        <v>-8.7999999999999995E-2</v>
      </c>
      <c r="BS377" s="71">
        <f t="shared" si="371"/>
        <v>-0.28199999999999997</v>
      </c>
      <c r="BU377" s="30" t="s">
        <v>129</v>
      </c>
      <c r="BV377" s="28" t="s">
        <v>105</v>
      </c>
      <c r="BW377" s="52">
        <f t="shared" si="372"/>
        <v>127799</v>
      </c>
      <c r="BX377" s="52">
        <f t="shared" si="344"/>
        <v>88404</v>
      </c>
      <c r="BY377" s="52">
        <f t="shared" si="345"/>
        <v>75989</v>
      </c>
      <c r="BZ377" s="52">
        <f t="shared" si="346"/>
        <v>12415</v>
      </c>
      <c r="CA377" s="52">
        <f t="shared" si="347"/>
        <v>5758</v>
      </c>
      <c r="CB377" s="52">
        <f t="shared" si="348"/>
        <v>33637</v>
      </c>
      <c r="CC377" s="52">
        <f t="shared" si="349"/>
        <v>15931</v>
      </c>
      <c r="CD377" s="52">
        <f t="shared" si="350"/>
        <v>569</v>
      </c>
      <c r="CE377" s="53">
        <f t="shared" si="351"/>
        <v>17137</v>
      </c>
    </row>
    <row r="380" spans="1:83" ht="16.5" customHeight="1">
      <c r="A380" s="36">
        <f>A326+1</f>
        <v>30</v>
      </c>
      <c r="B380" s="20" t="str">
        <f>IF(A380&lt;22,"令和"&amp;A380&amp;"年度","平成"&amp;A380&amp;"年度")</f>
        <v>平成30年度</v>
      </c>
      <c r="C380" s="1" t="s">
        <v>48</v>
      </c>
      <c r="N380" s="20" t="str">
        <f>B380</f>
        <v>平成30年度</v>
      </c>
      <c r="O380" s="1" t="s">
        <v>131</v>
      </c>
      <c r="Z380" s="20" t="str">
        <f>B380</f>
        <v>平成30年度</v>
      </c>
      <c r="AA380" s="1" t="s">
        <v>132</v>
      </c>
      <c r="AL380" s="20" t="str">
        <f>B380</f>
        <v>平成30年度</v>
      </c>
      <c r="AM380" s="1" t="s">
        <v>133</v>
      </c>
      <c r="AX380" s="20" t="str">
        <f>N380</f>
        <v>平成30年度</v>
      </c>
      <c r="AY380" s="1" t="s">
        <v>134</v>
      </c>
      <c r="BJ380" s="20" t="str">
        <f>Z380</f>
        <v>平成30年度</v>
      </c>
      <c r="BK380" s="1" t="s">
        <v>135</v>
      </c>
      <c r="BU380" s="36">
        <f>IF(A380=1,30,A380-1)</f>
        <v>29</v>
      </c>
      <c r="BV380" s="20" t="str">
        <f>IF(BU380&lt;22,"令和"&amp;BU380&amp;"年度","平成"&amp;BU380&amp;"年度")</f>
        <v>平成29年度</v>
      </c>
      <c r="BW380" s="1" t="s">
        <v>130</v>
      </c>
    </row>
    <row r="381" spans="1:83" ht="16.5" customHeight="1">
      <c r="A381" s="21"/>
      <c r="B381" s="5"/>
      <c r="C381" s="4" t="s">
        <v>49</v>
      </c>
      <c r="D381" s="24"/>
      <c r="E381" s="24"/>
      <c r="F381" s="24"/>
      <c r="G381" s="24"/>
      <c r="H381" s="24"/>
      <c r="I381" s="24"/>
      <c r="J381" s="24"/>
      <c r="K381" s="15"/>
      <c r="M381" s="21"/>
      <c r="N381" s="5"/>
      <c r="O381" s="4" t="s">
        <v>49</v>
      </c>
      <c r="P381" s="24"/>
      <c r="Q381" s="24"/>
      <c r="R381" s="24"/>
      <c r="S381" s="24"/>
      <c r="T381" s="24"/>
      <c r="U381" s="24"/>
      <c r="V381" s="24"/>
      <c r="W381" s="15"/>
      <c r="Y381" s="21"/>
      <c r="Z381" s="5"/>
      <c r="AA381" s="4" t="s">
        <v>49</v>
      </c>
      <c r="AB381" s="24"/>
      <c r="AC381" s="24"/>
      <c r="AD381" s="24"/>
      <c r="AE381" s="24"/>
      <c r="AF381" s="24"/>
      <c r="AG381" s="24"/>
      <c r="AH381" s="24"/>
      <c r="AI381" s="15"/>
      <c r="AK381" s="21"/>
      <c r="AL381" s="5"/>
      <c r="AM381" s="4" t="s">
        <v>49</v>
      </c>
      <c r="AN381" s="24"/>
      <c r="AO381" s="24"/>
      <c r="AP381" s="24"/>
      <c r="AQ381" s="24"/>
      <c r="AR381" s="24"/>
      <c r="AS381" s="24"/>
      <c r="AT381" s="24"/>
      <c r="AU381" s="15"/>
      <c r="AW381" s="21"/>
      <c r="AX381" s="5"/>
      <c r="AY381" s="4" t="s">
        <v>49</v>
      </c>
      <c r="AZ381" s="24"/>
      <c r="BA381" s="24"/>
      <c r="BB381" s="24"/>
      <c r="BC381" s="24"/>
      <c r="BD381" s="24"/>
      <c r="BE381" s="24"/>
      <c r="BF381" s="24"/>
      <c r="BG381" s="15"/>
      <c r="BI381" s="21"/>
      <c r="BJ381" s="5"/>
      <c r="BK381" s="4" t="s">
        <v>49</v>
      </c>
      <c r="BL381" s="24"/>
      <c r="BM381" s="24"/>
      <c r="BN381" s="24"/>
      <c r="BO381" s="24"/>
      <c r="BP381" s="24"/>
      <c r="BQ381" s="24"/>
      <c r="BR381" s="24"/>
      <c r="BS381" s="15"/>
      <c r="BU381" s="21"/>
      <c r="BV381" s="5"/>
      <c r="BW381" s="4" t="s">
        <v>49</v>
      </c>
      <c r="BX381" s="24"/>
      <c r="BY381" s="24"/>
      <c r="BZ381" s="24"/>
      <c r="CA381" s="24"/>
      <c r="CB381" s="24"/>
      <c r="CC381" s="24"/>
      <c r="CD381" s="24"/>
      <c r="CE381" s="15"/>
    </row>
    <row r="382" spans="1:83" ht="16.5" customHeight="1">
      <c r="A382" s="22"/>
      <c r="B382" s="8"/>
      <c r="C382" s="7"/>
      <c r="D382" s="27" t="s">
        <v>50</v>
      </c>
      <c r="E382" s="24"/>
      <c r="F382" s="15"/>
      <c r="G382" s="6" t="s">
        <v>53</v>
      </c>
      <c r="H382" s="27" t="s">
        <v>54</v>
      </c>
      <c r="I382" s="24"/>
      <c r="J382" s="24"/>
      <c r="K382" s="15"/>
      <c r="M382" s="22"/>
      <c r="N382" s="8"/>
      <c r="O382" s="7"/>
      <c r="P382" s="27" t="s">
        <v>50</v>
      </c>
      <c r="Q382" s="24"/>
      <c r="R382" s="15"/>
      <c r="S382" s="6" t="s">
        <v>53</v>
      </c>
      <c r="T382" s="27" t="s">
        <v>54</v>
      </c>
      <c r="U382" s="24"/>
      <c r="V382" s="24"/>
      <c r="W382" s="15"/>
      <c r="Y382" s="22"/>
      <c r="Z382" s="8"/>
      <c r="AA382" s="7"/>
      <c r="AB382" s="27" t="s">
        <v>50</v>
      </c>
      <c r="AC382" s="24"/>
      <c r="AD382" s="15"/>
      <c r="AE382" s="6" t="s">
        <v>53</v>
      </c>
      <c r="AF382" s="27" t="s">
        <v>54</v>
      </c>
      <c r="AG382" s="24"/>
      <c r="AH382" s="24"/>
      <c r="AI382" s="15"/>
      <c r="AK382" s="22"/>
      <c r="AL382" s="8"/>
      <c r="AM382" s="7"/>
      <c r="AN382" s="27" t="s">
        <v>50</v>
      </c>
      <c r="AO382" s="24"/>
      <c r="AP382" s="15"/>
      <c r="AQ382" s="6" t="s">
        <v>53</v>
      </c>
      <c r="AR382" s="27" t="s">
        <v>54</v>
      </c>
      <c r="AS382" s="24"/>
      <c r="AT382" s="24"/>
      <c r="AU382" s="15"/>
      <c r="AW382" s="22"/>
      <c r="AX382" s="8"/>
      <c r="AY382" s="7"/>
      <c r="AZ382" s="27" t="s">
        <v>50</v>
      </c>
      <c r="BA382" s="24"/>
      <c r="BB382" s="15"/>
      <c r="BC382" s="6" t="s">
        <v>53</v>
      </c>
      <c r="BD382" s="27" t="s">
        <v>54</v>
      </c>
      <c r="BE382" s="24"/>
      <c r="BF382" s="24"/>
      <c r="BG382" s="15"/>
      <c r="BI382" s="22"/>
      <c r="BJ382" s="8"/>
      <c r="BK382" s="7"/>
      <c r="BL382" s="27" t="s">
        <v>50</v>
      </c>
      <c r="BM382" s="24"/>
      <c r="BN382" s="15"/>
      <c r="BO382" s="6" t="s">
        <v>53</v>
      </c>
      <c r="BP382" s="27" t="s">
        <v>54</v>
      </c>
      <c r="BQ382" s="24"/>
      <c r="BR382" s="24"/>
      <c r="BS382" s="15"/>
      <c r="BU382" s="22"/>
      <c r="BV382" s="8"/>
      <c r="BW382" s="7"/>
      <c r="BX382" s="27" t="s">
        <v>50</v>
      </c>
      <c r="BY382" s="24"/>
      <c r="BZ382" s="15"/>
      <c r="CA382" s="6" t="s">
        <v>53</v>
      </c>
      <c r="CB382" s="27" t="s">
        <v>54</v>
      </c>
      <c r="CC382" s="24"/>
      <c r="CD382" s="24"/>
      <c r="CE382" s="15"/>
    </row>
    <row r="383" spans="1:83" ht="27" customHeight="1">
      <c r="A383" s="23"/>
      <c r="B383" s="11"/>
      <c r="C383" s="10"/>
      <c r="D383" s="10"/>
      <c r="E383" s="16" t="s">
        <v>51</v>
      </c>
      <c r="F383" s="26" t="s">
        <v>52</v>
      </c>
      <c r="G383" s="12"/>
      <c r="H383" s="12"/>
      <c r="I383" s="16" t="s">
        <v>55</v>
      </c>
      <c r="J383" s="16" t="s">
        <v>56</v>
      </c>
      <c r="K383" s="16" t="s">
        <v>57</v>
      </c>
      <c r="M383" s="23"/>
      <c r="N383" s="11"/>
      <c r="O383" s="10"/>
      <c r="P383" s="10"/>
      <c r="Q383" s="16" t="s">
        <v>51</v>
      </c>
      <c r="R383" s="26" t="s">
        <v>52</v>
      </c>
      <c r="S383" s="12"/>
      <c r="T383" s="12"/>
      <c r="U383" s="16" t="s">
        <v>55</v>
      </c>
      <c r="V383" s="16" t="s">
        <v>56</v>
      </c>
      <c r="W383" s="16" t="s">
        <v>57</v>
      </c>
      <c r="Y383" s="23"/>
      <c r="Z383" s="11"/>
      <c r="AA383" s="10"/>
      <c r="AB383" s="10"/>
      <c r="AC383" s="16" t="s">
        <v>51</v>
      </c>
      <c r="AD383" s="26" t="s">
        <v>52</v>
      </c>
      <c r="AE383" s="12"/>
      <c r="AF383" s="12"/>
      <c r="AG383" s="16" t="s">
        <v>55</v>
      </c>
      <c r="AH383" s="16" t="s">
        <v>56</v>
      </c>
      <c r="AI383" s="16" t="s">
        <v>57</v>
      </c>
      <c r="AK383" s="23"/>
      <c r="AL383" s="11"/>
      <c r="AM383" s="10"/>
      <c r="AN383" s="10"/>
      <c r="AO383" s="16" t="s">
        <v>51</v>
      </c>
      <c r="AP383" s="26" t="s">
        <v>52</v>
      </c>
      <c r="AQ383" s="12"/>
      <c r="AR383" s="12"/>
      <c r="AS383" s="16" t="s">
        <v>55</v>
      </c>
      <c r="AT383" s="16" t="s">
        <v>56</v>
      </c>
      <c r="AU383" s="16" t="s">
        <v>57</v>
      </c>
      <c r="AW383" s="23"/>
      <c r="AX383" s="11"/>
      <c r="AY383" s="10"/>
      <c r="AZ383" s="10"/>
      <c r="BA383" s="16" t="s">
        <v>51</v>
      </c>
      <c r="BB383" s="26" t="s">
        <v>52</v>
      </c>
      <c r="BC383" s="12"/>
      <c r="BD383" s="12"/>
      <c r="BE383" s="16" t="s">
        <v>55</v>
      </c>
      <c r="BF383" s="16" t="s">
        <v>56</v>
      </c>
      <c r="BG383" s="16" t="s">
        <v>57</v>
      </c>
      <c r="BI383" s="23"/>
      <c r="BJ383" s="11"/>
      <c r="BK383" s="10"/>
      <c r="BL383" s="10"/>
      <c r="BM383" s="16" t="s">
        <v>51</v>
      </c>
      <c r="BN383" s="26" t="s">
        <v>52</v>
      </c>
      <c r="BO383" s="12"/>
      <c r="BP383" s="12"/>
      <c r="BQ383" s="16" t="s">
        <v>55</v>
      </c>
      <c r="BR383" s="16" t="s">
        <v>56</v>
      </c>
      <c r="BS383" s="16" t="s">
        <v>57</v>
      </c>
      <c r="BU383" s="23"/>
      <c r="BV383" s="11"/>
      <c r="BW383" s="10"/>
      <c r="BX383" s="10"/>
      <c r="BY383" s="16" t="s">
        <v>51</v>
      </c>
      <c r="BZ383" s="26" t="s">
        <v>52</v>
      </c>
      <c r="CA383" s="12"/>
      <c r="CB383" s="12"/>
      <c r="CC383" s="16" t="s">
        <v>55</v>
      </c>
      <c r="CD383" s="16" t="s">
        <v>56</v>
      </c>
      <c r="CE383" s="16" t="s">
        <v>57</v>
      </c>
    </row>
    <row r="384" spans="1:83" ht="16.5" customHeight="1">
      <c r="A384" s="31" t="s">
        <v>58</v>
      </c>
      <c r="B384" s="33" t="s">
        <v>106</v>
      </c>
      <c r="C384" s="13">
        <v>3377823</v>
      </c>
      <c r="D384" s="13">
        <v>2414345</v>
      </c>
      <c r="E384" s="13">
        <v>2073650</v>
      </c>
      <c r="F384" s="13">
        <v>340695</v>
      </c>
      <c r="G384" s="13">
        <v>251645</v>
      </c>
      <c r="H384" s="13">
        <v>711833</v>
      </c>
      <c r="I384" s="13">
        <v>377113</v>
      </c>
      <c r="J384" s="13">
        <v>11566</v>
      </c>
      <c r="K384" s="14">
        <v>323154</v>
      </c>
      <c r="M384" s="31" t="s">
        <v>58</v>
      </c>
      <c r="N384" s="33" t="s">
        <v>106</v>
      </c>
      <c r="O384" s="66">
        <f t="shared" ref="O384:O431" si="373">IF(C384="X","X",IF(BW384="X","X",IF(BW384&lt;&gt;0,ROUND((C384-BW384)/ABS(BW384)*100,3),"-")))</f>
        <v>0.80100000000000005</v>
      </c>
      <c r="P384" s="66">
        <f t="shared" ref="P384:P431" si="374">IF(D384="X","X",IF(BX384="X","X",IF(BX384&lt;&gt;0,ROUND((D384-BX384)/ABS(BX384)*100,3),"-")))</f>
        <v>1.464</v>
      </c>
      <c r="Q384" s="66">
        <f t="shared" ref="Q384:Q431" si="375">IF(E384="X","X",IF(BY384="X","X",IF(BY384&lt;&gt;0,ROUND((E384-BY384)/ABS(BY384)*100,3),"-")))</f>
        <v>1.0269999999999999</v>
      </c>
      <c r="R384" s="66">
        <f t="shared" ref="R384:R431" si="376">IF(F384="X","X",IF(BZ384="X","X",IF(BZ384&lt;&gt;0,ROUND((F384-BZ384)/ABS(BZ384)*100,3),"-")))</f>
        <v>4.2069999999999999</v>
      </c>
      <c r="S384" s="66">
        <f t="shared" ref="S384:S431" si="377">IF(G384="X","X",IF(CA384="X","X",IF(CA384&lt;&gt;0,ROUND((G384-CA384)/ABS(CA384)*100,3),"-")))</f>
        <v>3.6320000000000001</v>
      </c>
      <c r="T384" s="66">
        <f t="shared" ref="T384:T431" si="378">IF(H384="X","X",IF(CB384="X","X",IF(CB384&lt;&gt;0,ROUND((H384-CB384)/ABS(CB384)*100,3),"-")))</f>
        <v>-2.3079999999999998</v>
      </c>
      <c r="U384" s="66">
        <f t="shared" ref="U384:U431" si="379">IF(I384="X","X",IF(CC384="X","X",IF(CC384&lt;&gt;0,ROUND((I384-CC384)/ABS(CC384)*100,3),"-")))</f>
        <v>-6.5430000000000001</v>
      </c>
      <c r="V384" s="66">
        <f t="shared" ref="V384:V431" si="380">IF(J384="X","X",IF(CD384="X","X",IF(CD384&lt;&gt;0,ROUND((J384-CD384)/ABS(CD384)*100,3),"-")))</f>
        <v>-19.792000000000002</v>
      </c>
      <c r="W384" s="67">
        <f t="shared" ref="W384:W431" si="381">IF(K384="X","X",IF(CE384="X","X",IF(CE384&lt;&gt;0,ROUND((K384-CE384)/ABS(CE384)*100,3),"-")))</f>
        <v>4.0019999999999998</v>
      </c>
      <c r="Y384" s="31" t="s">
        <v>58</v>
      </c>
      <c r="Z384" s="33" t="s">
        <v>106</v>
      </c>
      <c r="AA384" s="66">
        <f>IF(C384=0,"-",IF(C384="X","X",ROUND(C384/$C384*100,1)))</f>
        <v>100</v>
      </c>
      <c r="AB384" s="66">
        <f t="shared" ref="AB384:AB431" si="382">IF(D384=0,"-",IF(D384="X","X",ROUND(D384/$C384*100,1)))</f>
        <v>71.5</v>
      </c>
      <c r="AC384" s="66">
        <f t="shared" ref="AC384:AC431" si="383">IF(E384=0,"-",IF(E384="X","X",ROUND(E384/$C384*100,1)))</f>
        <v>61.4</v>
      </c>
      <c r="AD384" s="66">
        <f t="shared" ref="AD384:AD431" si="384">IF(F384=0,"-",IF(F384="X","X",ROUND(F384/$C384*100,1)))</f>
        <v>10.1</v>
      </c>
      <c r="AE384" s="66">
        <f t="shared" ref="AE384:AE431" si="385">IF(G384=0,"-",IF(G384="X","X",ROUND(G384/$C384*100,1)))</f>
        <v>7.4</v>
      </c>
      <c r="AF384" s="66">
        <f t="shared" ref="AF384:AF431" si="386">IF(H384=0,"-",IF(H384="X","X",ROUND(H384/$C384*100,1)))</f>
        <v>21.1</v>
      </c>
      <c r="AG384" s="66">
        <f t="shared" ref="AG384:AG431" si="387">IF(I384=0,"-",IF(I384="X","X",ROUND(I384/$C384*100,1)))</f>
        <v>11.2</v>
      </c>
      <c r="AH384" s="66">
        <f t="shared" ref="AH384:AH431" si="388">IF(J384=0,"-",IF(J384="X","X",ROUND(J384/$C384*100,1)))</f>
        <v>0.3</v>
      </c>
      <c r="AI384" s="67">
        <f t="shared" ref="AI384:AI431" si="389">IF(K384=0,"-",IF(K384="X","X",ROUND(K384/$C384*100,1)))</f>
        <v>9.6</v>
      </c>
      <c r="AK384" s="31" t="s">
        <v>58</v>
      </c>
      <c r="AL384" s="33" t="s">
        <v>106</v>
      </c>
      <c r="AM384" s="66">
        <f>IF(C384=0,"-",IF(C384="X","X",ROUND(C384/$C$384*100,1)))</f>
        <v>100</v>
      </c>
      <c r="AN384" s="66">
        <f>IF(D384=0,"-",IF(D384="X","X",ROUND(D384/$D$384*100,1)))</f>
        <v>100</v>
      </c>
      <c r="AO384" s="66">
        <f>IF(E384=0,"-",IF(E384="X","X",ROUND(E384/$E$384*100,1)))</f>
        <v>100</v>
      </c>
      <c r="AP384" s="66">
        <f>IF(F384=0,"-",IF(F384="X","X",ROUND(F384/$F$384*100,1)))</f>
        <v>100</v>
      </c>
      <c r="AQ384" s="66">
        <f>IF(G384=0,"-",IF(G384="X","X",ROUND(G384/$G$384*100,1)))</f>
        <v>100</v>
      </c>
      <c r="AR384" s="66">
        <f>IF(H384=0,"-",IF(H384="X","X",ROUND(H384/$H$384*100,1)))</f>
        <v>100</v>
      </c>
      <c r="AS384" s="66">
        <f>IF(I384=0,"-",IF(I384="X","X",ROUND(I384/$I$384*100,1)))</f>
        <v>100</v>
      </c>
      <c r="AT384" s="66">
        <f>IF(J384=0,"-",IF(J384="X","X",ROUND(J384/$J$384*100,1)))</f>
        <v>100</v>
      </c>
      <c r="AU384" s="67">
        <f>IF(K384=0,"-",IF(K384="X","X",ROUND(K384/$K$384*100,1)))</f>
        <v>100</v>
      </c>
      <c r="AW384" s="31" t="s">
        <v>58</v>
      </c>
      <c r="AX384" s="33" t="s">
        <v>106</v>
      </c>
      <c r="AY384" s="66">
        <f>IF(C384="X","X",IF(BW384="X","X",IF(BW384&lt;&gt;0,ROUND((C384-BW384)/$BW384*100,3),"-")))</f>
        <v>0.80100000000000005</v>
      </c>
      <c r="AZ384" s="66">
        <f t="shared" ref="AZ384:AZ431" si="390">IF(D384="X","X",IF(BX384="X","X",IF(BX384&lt;&gt;0,ROUND((D384-BX384)/$BW384*100,3),"-")))</f>
        <v>1.04</v>
      </c>
      <c r="BA384" s="66">
        <f t="shared" ref="BA384:BA431" si="391">IF(E384="X","X",IF(BY384="X","X",IF(BY384&lt;&gt;0,ROUND((E384-BY384)/$BW384*100,3),"-")))</f>
        <v>0.629</v>
      </c>
      <c r="BB384" s="66">
        <f t="shared" ref="BB384:BB431" si="392">IF(F384="X","X",IF(BZ384="X","X",IF(BZ384&lt;&gt;0,ROUND((F384-BZ384)/$BW384*100,3),"-")))</f>
        <v>0.41</v>
      </c>
      <c r="BC384" s="66">
        <f t="shared" ref="BC384:BC431" si="393">IF(G384="X","X",IF(CA384="X","X",IF(CA384&lt;&gt;0,ROUND((G384-CA384)/$BW384*100,3),"-")))</f>
        <v>0.26300000000000001</v>
      </c>
      <c r="BD384" s="66">
        <f t="shared" ref="BD384:BD431" si="394">IF(H384="X","X",IF(CB384="X","X",IF(CB384&lt;&gt;0,ROUND((H384-CB384)/$BW384*100,3),"-")))</f>
        <v>-0.502</v>
      </c>
      <c r="BE384" s="66">
        <f t="shared" ref="BE384:BE431" si="395">IF(I384="X","X",IF(CC384="X","X",IF(CC384&lt;&gt;0,ROUND((I384-CC384)/$BW384*100,3),"-")))</f>
        <v>-0.78800000000000003</v>
      </c>
      <c r="BF384" s="66">
        <f t="shared" ref="BF384:BF431" si="396">IF(J384="X","X",IF(CD384="X","X",IF(CD384&lt;&gt;0,ROUND((J384-CD384)/$BW384*100,3),"-")))</f>
        <v>-8.5000000000000006E-2</v>
      </c>
      <c r="BG384" s="67">
        <f t="shared" ref="BG384:BG431" si="397">IF(K384="X","X",IF(CE384="X","X",IF(CE384&lt;&gt;0,ROUND((K384-CE384)/$BW384*100,3),"-")))</f>
        <v>0.371</v>
      </c>
      <c r="BI384" s="31" t="s">
        <v>58</v>
      </c>
      <c r="BJ384" s="33" t="s">
        <v>106</v>
      </c>
      <c r="BK384" s="66">
        <f>IF(C384="X","X",IF(BW384="X","X",IF(BW384&lt;&gt;0,ROUND((C384-BW384)/$BW$384*100,3),"-")))</f>
        <v>0.80100000000000005</v>
      </c>
      <c r="BL384" s="66">
        <f>IF(D384="X","X",IF(BX384="X","X",IF(BX384&lt;&gt;0,ROUND((D384-BX384)/$BX$384*100,3),"-")))</f>
        <v>1.464</v>
      </c>
      <c r="BM384" s="66">
        <f>IF(E384="X","X",IF(BY384="X","X",IF(BY384&lt;&gt;0,ROUND((E384-BY384)/$BY$384*100,3),"-")))</f>
        <v>1.0269999999999999</v>
      </c>
      <c r="BN384" s="66">
        <f>IF(F384="X","X",IF(BZ384="X","X",IF(BZ384&lt;&gt;0,ROUND((F384-BZ384)/$BZ$384*100,3),"-")))</f>
        <v>4.2069999999999999</v>
      </c>
      <c r="BO384" s="66">
        <f>IF(G384="X","X",IF(CA384="X","X",IF(CA384&lt;&gt;0,ROUND((G384-CA384)/$CA$384*100,3),"-")))</f>
        <v>3.6320000000000001</v>
      </c>
      <c r="BP384" s="66">
        <f>IF(H384="X","X",IF(CB384="X","X",IF(CB384&lt;&gt;0,ROUND((H384-CB384)/$CB$384*100,3),"-")))</f>
        <v>-2.3079999999999998</v>
      </c>
      <c r="BQ384" s="66">
        <f>IF(I384="X","X",IF(CC384="X","X",IF(CC384&lt;&gt;0,ROUND((I384-CC384)/$CC$384*100,3),"-")))</f>
        <v>-6.5430000000000001</v>
      </c>
      <c r="BR384" s="66">
        <f>IF(J384="X","X",IF(CD384="X","X",IF(CD384&lt;&gt;0,ROUND((J384-CD384)/$CD$384*100,3),"-")))</f>
        <v>-19.792000000000002</v>
      </c>
      <c r="BS384" s="67">
        <f>IF(K384="X","X",IF(CE384="X","X",IF(CE384&lt;&gt;0,ROUND((K384-CE384)/$CE$384*100,3),"-")))</f>
        <v>4.0019999999999998</v>
      </c>
      <c r="BU384" s="31" t="s">
        <v>58</v>
      </c>
      <c r="BV384" s="33" t="s">
        <v>106</v>
      </c>
      <c r="BW384" s="48">
        <f>C330</f>
        <v>3350984</v>
      </c>
      <c r="BX384" s="48">
        <f t="shared" ref="BX384:BX431" si="398">D330</f>
        <v>2379506</v>
      </c>
      <c r="BY384" s="48">
        <f t="shared" ref="BY384:BY431" si="399">E330</f>
        <v>2052566</v>
      </c>
      <c r="BZ384" s="48">
        <f t="shared" ref="BZ384:BZ431" si="400">F330</f>
        <v>326940</v>
      </c>
      <c r="CA384" s="48">
        <f t="shared" ref="CA384:CA431" si="401">G330</f>
        <v>242826</v>
      </c>
      <c r="CB384" s="48">
        <f t="shared" ref="CB384:CB431" si="402">H330</f>
        <v>728652</v>
      </c>
      <c r="CC384" s="48">
        <f t="shared" ref="CC384:CC431" si="403">I330</f>
        <v>403513</v>
      </c>
      <c r="CD384" s="48">
        <f t="shared" ref="CD384:CD431" si="404">J330</f>
        <v>14420</v>
      </c>
      <c r="CE384" s="49">
        <f t="shared" ref="CE384:CE431" si="405">K330</f>
        <v>310719</v>
      </c>
    </row>
    <row r="385" spans="1:83" ht="16.5" customHeight="1">
      <c r="A385" s="29" t="s">
        <v>107</v>
      </c>
      <c r="B385" s="34" t="s">
        <v>59</v>
      </c>
      <c r="C385" s="40">
        <v>866851</v>
      </c>
      <c r="D385" s="40">
        <v>603774</v>
      </c>
      <c r="E385" s="40">
        <v>517753</v>
      </c>
      <c r="F385" s="40">
        <v>86021</v>
      </c>
      <c r="G385" s="40">
        <v>53909</v>
      </c>
      <c r="H385" s="40">
        <v>209168</v>
      </c>
      <c r="I385" s="40">
        <v>141902</v>
      </c>
      <c r="J385" s="40">
        <v>101</v>
      </c>
      <c r="K385" s="41">
        <v>67165</v>
      </c>
      <c r="M385" s="29" t="s">
        <v>107</v>
      </c>
      <c r="N385" s="34" t="s">
        <v>59</v>
      </c>
      <c r="O385" s="66">
        <f t="shared" si="373"/>
        <v>1.4630000000000001</v>
      </c>
      <c r="P385" s="66">
        <f t="shared" si="374"/>
        <v>2.2759999999999998</v>
      </c>
      <c r="Q385" s="66">
        <f t="shared" si="375"/>
        <v>1.8089999999999999</v>
      </c>
      <c r="R385" s="66">
        <f t="shared" si="376"/>
        <v>5.1790000000000003</v>
      </c>
      <c r="S385" s="66">
        <f t="shared" si="377"/>
        <v>13.457000000000001</v>
      </c>
      <c r="T385" s="66">
        <f t="shared" si="378"/>
        <v>-3.3849999999999998</v>
      </c>
      <c r="U385" s="66">
        <f t="shared" si="379"/>
        <v>-5.4960000000000004</v>
      </c>
      <c r="V385" s="66">
        <f t="shared" si="380"/>
        <v>-94.265000000000001</v>
      </c>
      <c r="W385" s="67">
        <f t="shared" si="381"/>
        <v>4.0010000000000003</v>
      </c>
      <c r="Y385" s="29" t="s">
        <v>107</v>
      </c>
      <c r="Z385" s="34" t="s">
        <v>59</v>
      </c>
      <c r="AA385" s="66">
        <f t="shared" ref="AA385:AA431" si="406">IF(C385=0,"-",IF(C385="X","X",ROUND(C385/$C385*100,1)))</f>
        <v>100</v>
      </c>
      <c r="AB385" s="66">
        <f t="shared" si="382"/>
        <v>69.7</v>
      </c>
      <c r="AC385" s="66">
        <f t="shared" si="383"/>
        <v>59.7</v>
      </c>
      <c r="AD385" s="66">
        <f t="shared" si="384"/>
        <v>9.9</v>
      </c>
      <c r="AE385" s="66">
        <f t="shared" si="385"/>
        <v>6.2</v>
      </c>
      <c r="AF385" s="66">
        <f t="shared" si="386"/>
        <v>24.1</v>
      </c>
      <c r="AG385" s="66">
        <f t="shared" si="387"/>
        <v>16.399999999999999</v>
      </c>
      <c r="AH385" s="66">
        <f t="shared" si="388"/>
        <v>0</v>
      </c>
      <c r="AI385" s="67">
        <f t="shared" si="389"/>
        <v>7.7</v>
      </c>
      <c r="AK385" s="29" t="s">
        <v>107</v>
      </c>
      <c r="AL385" s="34" t="s">
        <v>59</v>
      </c>
      <c r="AM385" s="66">
        <f t="shared" ref="AM385:AM431" si="407">IF(C385=0,"-",IF(C385="X","X",ROUND(C385/$C$384*100,1)))</f>
        <v>25.7</v>
      </c>
      <c r="AN385" s="66">
        <f t="shared" ref="AN385:AN431" si="408">IF(D385=0,"-",IF(D385="X","X",ROUND(D385/$D$384*100,1)))</f>
        <v>25</v>
      </c>
      <c r="AO385" s="66">
        <f t="shared" ref="AO385:AO431" si="409">IF(E385=0,"-",IF(E385="X","X",ROUND(E385/$E$384*100,1)))</f>
        <v>25</v>
      </c>
      <c r="AP385" s="66">
        <f t="shared" ref="AP385:AP431" si="410">IF(F385=0,"-",IF(F385="X","X",ROUND(F385/$F$384*100,1)))</f>
        <v>25.2</v>
      </c>
      <c r="AQ385" s="66">
        <f t="shared" ref="AQ385:AQ431" si="411">IF(G385=0,"-",IF(G385="X","X",ROUND(G385/$G$384*100,1)))</f>
        <v>21.4</v>
      </c>
      <c r="AR385" s="66">
        <f t="shared" ref="AR385:AR431" si="412">IF(H385=0,"-",IF(H385="X","X",ROUND(H385/$H$384*100,1)))</f>
        <v>29.4</v>
      </c>
      <c r="AS385" s="66">
        <f t="shared" ref="AS385:AS431" si="413">IF(I385=0,"-",IF(I385="X","X",ROUND(I385/$I$384*100,1)))</f>
        <v>37.6</v>
      </c>
      <c r="AT385" s="66">
        <f t="shared" ref="AT385:AT431" si="414">IF(J385=0,"-",IF(J385="X","X",ROUND(J385/$J$384*100,1)))</f>
        <v>0.9</v>
      </c>
      <c r="AU385" s="67">
        <f t="shared" ref="AU385:AU431" si="415">IF(K385=0,"-",IF(K385="X","X",ROUND(K385/$K$384*100,1)))</f>
        <v>20.8</v>
      </c>
      <c r="AW385" s="29" t="s">
        <v>107</v>
      </c>
      <c r="AX385" s="34" t="s">
        <v>59</v>
      </c>
      <c r="AY385" s="66">
        <f t="shared" ref="AY385:AY431" si="416">IF(C385="X","X",IF(BW385="X","X",IF(BW385&lt;&gt;0,ROUND((C385-BW385)/$BW385*100,3),"-")))</f>
        <v>1.4630000000000001</v>
      </c>
      <c r="AZ385" s="66">
        <f t="shared" si="390"/>
        <v>1.5720000000000001</v>
      </c>
      <c r="BA385" s="66">
        <f t="shared" si="391"/>
        <v>1.077</v>
      </c>
      <c r="BB385" s="66">
        <f t="shared" si="392"/>
        <v>0.496</v>
      </c>
      <c r="BC385" s="66">
        <f t="shared" si="393"/>
        <v>0.748</v>
      </c>
      <c r="BD385" s="66">
        <f t="shared" si="394"/>
        <v>-0.85799999999999998</v>
      </c>
      <c r="BE385" s="66">
        <f t="shared" si="395"/>
        <v>-0.96599999999999997</v>
      </c>
      <c r="BF385" s="66">
        <f t="shared" si="396"/>
        <v>-0.19400000000000001</v>
      </c>
      <c r="BG385" s="67">
        <f t="shared" si="397"/>
        <v>0.30199999999999999</v>
      </c>
      <c r="BI385" s="29" t="s">
        <v>107</v>
      </c>
      <c r="BJ385" s="34" t="s">
        <v>59</v>
      </c>
      <c r="BK385" s="66">
        <f t="shared" ref="BK385:BK431" si="417">IF(C385="X","X",IF(BW385="X","X",IF(BW385&lt;&gt;0,ROUND((C385-BW385)/$BW$384*100,3),"-")))</f>
        <v>0.373</v>
      </c>
      <c r="BL385" s="66">
        <f t="shared" ref="BL385:BL431" si="418">IF(D385="X","X",IF(BX385="X","X",IF(BX385&lt;&gt;0,ROUND((D385-BX385)/$BX$384*100,3),"-")))</f>
        <v>0.56499999999999995</v>
      </c>
      <c r="BM385" s="66">
        <f t="shared" ref="BM385:BM431" si="419">IF(E385="X","X",IF(BY385="X","X",IF(BY385&lt;&gt;0,ROUND((E385-BY385)/$BY$384*100,3),"-")))</f>
        <v>0.44800000000000001</v>
      </c>
      <c r="BN385" s="66">
        <f t="shared" ref="BN385:BN431" si="420">IF(F385="X","X",IF(BZ385="X","X",IF(BZ385&lt;&gt;0,ROUND((F385-BZ385)/$BZ$384*100,3),"-")))</f>
        <v>1.296</v>
      </c>
      <c r="BO385" s="66">
        <f t="shared" ref="BO385:BO431" si="421">IF(G385="X","X",IF(CA385="X","X",IF(CA385&lt;&gt;0,ROUND((G385-CA385)/$CA$384*100,3),"-")))</f>
        <v>2.633</v>
      </c>
      <c r="BP385" s="66">
        <f t="shared" ref="BP385:BP431" si="422">IF(H385="X","X",IF(CB385="X","X",IF(CB385&lt;&gt;0,ROUND((H385-CB385)/$CB$384*100,3),"-")))</f>
        <v>-1.006</v>
      </c>
      <c r="BQ385" s="66">
        <f t="shared" ref="BQ385:BQ431" si="423">IF(I385="X","X",IF(CC385="X","X",IF(CC385&lt;&gt;0,ROUND((I385-CC385)/$CC$384*100,3),"-")))</f>
        <v>-2.0449999999999999</v>
      </c>
      <c r="BR385" s="66">
        <f t="shared" ref="BR385:BR431" si="424">IF(J385="X","X",IF(CD385="X","X",IF(CD385&lt;&gt;0,ROUND((J385-CD385)/$CD$384*100,3),"-")))</f>
        <v>-11.512</v>
      </c>
      <c r="BS385" s="67">
        <f t="shared" ref="BS385:BS431" si="425">IF(K385="X","X",IF(CE385="X","X",IF(CE385&lt;&gt;0,ROUND((K385-CE385)/$CE$384*100,3),"-")))</f>
        <v>0.83199999999999996</v>
      </c>
      <c r="BU385" s="29" t="s">
        <v>107</v>
      </c>
      <c r="BV385" s="34" t="s">
        <v>59</v>
      </c>
      <c r="BW385" s="48">
        <f t="shared" ref="BW385:BW431" si="426">C331</f>
        <v>854352</v>
      </c>
      <c r="BX385" s="48">
        <f t="shared" si="398"/>
        <v>590340</v>
      </c>
      <c r="BY385" s="48">
        <f t="shared" si="399"/>
        <v>508555</v>
      </c>
      <c r="BZ385" s="48">
        <f t="shared" si="400"/>
        <v>81785</v>
      </c>
      <c r="CA385" s="48">
        <f t="shared" si="401"/>
        <v>47515</v>
      </c>
      <c r="CB385" s="48">
        <f t="shared" si="402"/>
        <v>216497</v>
      </c>
      <c r="CC385" s="48">
        <f t="shared" si="403"/>
        <v>150155</v>
      </c>
      <c r="CD385" s="48">
        <f t="shared" si="404"/>
        <v>1761</v>
      </c>
      <c r="CE385" s="49">
        <f t="shared" si="405"/>
        <v>64581</v>
      </c>
    </row>
    <row r="386" spans="1:83" ht="16.5" customHeight="1">
      <c r="A386" s="29" t="s">
        <v>14</v>
      </c>
      <c r="B386" s="34" t="s">
        <v>60</v>
      </c>
      <c r="C386" s="40">
        <v>216864</v>
      </c>
      <c r="D386" s="40">
        <v>159843</v>
      </c>
      <c r="E386" s="40">
        <v>137525</v>
      </c>
      <c r="F386" s="40">
        <v>22318</v>
      </c>
      <c r="G386" s="40">
        <v>18817</v>
      </c>
      <c r="H386" s="40">
        <v>38204</v>
      </c>
      <c r="I386" s="40">
        <v>19623</v>
      </c>
      <c r="J386" s="40">
        <v>127</v>
      </c>
      <c r="K386" s="41">
        <v>18454</v>
      </c>
      <c r="M386" s="29" t="s">
        <v>14</v>
      </c>
      <c r="N386" s="34" t="s">
        <v>60</v>
      </c>
      <c r="O386" s="66">
        <f t="shared" si="373"/>
        <v>0.122</v>
      </c>
      <c r="P386" s="66">
        <f t="shared" si="374"/>
        <v>1.335</v>
      </c>
      <c r="Q386" s="66">
        <f t="shared" si="375"/>
        <v>0.92</v>
      </c>
      <c r="R386" s="66">
        <f t="shared" si="376"/>
        <v>3.9689999999999999</v>
      </c>
      <c r="S386" s="66">
        <f t="shared" si="377"/>
        <v>0.47</v>
      </c>
      <c r="T386" s="66">
        <f t="shared" si="378"/>
        <v>-4.8070000000000004</v>
      </c>
      <c r="U386" s="66">
        <f t="shared" si="379"/>
        <v>-7.3470000000000004</v>
      </c>
      <c r="V386" s="66">
        <f t="shared" si="380"/>
        <v>-88.927999999999997</v>
      </c>
      <c r="W386" s="67">
        <f t="shared" si="381"/>
        <v>3.633</v>
      </c>
      <c r="Y386" s="29" t="s">
        <v>14</v>
      </c>
      <c r="Z386" s="34" t="s">
        <v>60</v>
      </c>
      <c r="AA386" s="66">
        <f t="shared" si="406"/>
        <v>100</v>
      </c>
      <c r="AB386" s="66">
        <f t="shared" si="382"/>
        <v>73.7</v>
      </c>
      <c r="AC386" s="66">
        <f t="shared" si="383"/>
        <v>63.4</v>
      </c>
      <c r="AD386" s="66">
        <f t="shared" si="384"/>
        <v>10.3</v>
      </c>
      <c r="AE386" s="66">
        <f t="shared" si="385"/>
        <v>8.6999999999999993</v>
      </c>
      <c r="AF386" s="66">
        <f t="shared" si="386"/>
        <v>17.600000000000001</v>
      </c>
      <c r="AG386" s="66">
        <f t="shared" si="387"/>
        <v>9</v>
      </c>
      <c r="AH386" s="66">
        <f t="shared" si="388"/>
        <v>0.1</v>
      </c>
      <c r="AI386" s="67">
        <f t="shared" si="389"/>
        <v>8.5</v>
      </c>
      <c r="AK386" s="29" t="s">
        <v>14</v>
      </c>
      <c r="AL386" s="34" t="s">
        <v>60</v>
      </c>
      <c r="AM386" s="66">
        <f t="shared" si="407"/>
        <v>6.4</v>
      </c>
      <c r="AN386" s="66">
        <f t="shared" si="408"/>
        <v>6.6</v>
      </c>
      <c r="AO386" s="66">
        <f t="shared" si="409"/>
        <v>6.6</v>
      </c>
      <c r="AP386" s="66">
        <f t="shared" si="410"/>
        <v>6.6</v>
      </c>
      <c r="AQ386" s="66">
        <f t="shared" si="411"/>
        <v>7.5</v>
      </c>
      <c r="AR386" s="66">
        <f t="shared" si="412"/>
        <v>5.4</v>
      </c>
      <c r="AS386" s="66">
        <f t="shared" si="413"/>
        <v>5.2</v>
      </c>
      <c r="AT386" s="66">
        <f t="shared" si="414"/>
        <v>1.1000000000000001</v>
      </c>
      <c r="AU386" s="67">
        <f t="shared" si="415"/>
        <v>5.7</v>
      </c>
      <c r="AW386" s="29" t="s">
        <v>14</v>
      </c>
      <c r="AX386" s="34" t="s">
        <v>60</v>
      </c>
      <c r="AY386" s="66">
        <f t="shared" si="416"/>
        <v>0.122</v>
      </c>
      <c r="AZ386" s="66">
        <f t="shared" si="390"/>
        <v>0.97199999999999998</v>
      </c>
      <c r="BA386" s="66">
        <f t="shared" si="391"/>
        <v>0.57899999999999996</v>
      </c>
      <c r="BB386" s="66">
        <f t="shared" si="392"/>
        <v>0.39300000000000002</v>
      </c>
      <c r="BC386" s="66">
        <f t="shared" si="393"/>
        <v>4.1000000000000002E-2</v>
      </c>
      <c r="BD386" s="66">
        <f t="shared" si="394"/>
        <v>-0.89100000000000001</v>
      </c>
      <c r="BE386" s="66">
        <f t="shared" si="395"/>
        <v>-0.71799999999999997</v>
      </c>
      <c r="BF386" s="66">
        <f t="shared" si="396"/>
        <v>-0.47099999999999997</v>
      </c>
      <c r="BG386" s="67">
        <f t="shared" si="397"/>
        <v>0.29899999999999999</v>
      </c>
      <c r="BI386" s="29" t="s">
        <v>14</v>
      </c>
      <c r="BJ386" s="34" t="s">
        <v>60</v>
      </c>
      <c r="BK386" s="66">
        <f t="shared" si="417"/>
        <v>8.0000000000000002E-3</v>
      </c>
      <c r="BL386" s="66">
        <f t="shared" si="418"/>
        <v>8.8999999999999996E-2</v>
      </c>
      <c r="BM386" s="66">
        <f t="shared" si="419"/>
        <v>6.0999999999999999E-2</v>
      </c>
      <c r="BN386" s="66">
        <f t="shared" si="420"/>
        <v>0.26100000000000001</v>
      </c>
      <c r="BO386" s="66">
        <f t="shared" si="421"/>
        <v>3.5999999999999997E-2</v>
      </c>
      <c r="BP386" s="66">
        <f t="shared" si="422"/>
        <v>-0.26500000000000001</v>
      </c>
      <c r="BQ386" s="66">
        <f t="shared" si="423"/>
        <v>-0.38600000000000001</v>
      </c>
      <c r="BR386" s="66">
        <f t="shared" si="424"/>
        <v>-7.0739999999999998</v>
      </c>
      <c r="BS386" s="67">
        <f t="shared" si="425"/>
        <v>0.20799999999999999</v>
      </c>
      <c r="BU386" s="29" t="s">
        <v>14</v>
      </c>
      <c r="BV386" s="34" t="s">
        <v>60</v>
      </c>
      <c r="BW386" s="48">
        <f t="shared" si="426"/>
        <v>216599</v>
      </c>
      <c r="BX386" s="48">
        <f t="shared" si="398"/>
        <v>157737</v>
      </c>
      <c r="BY386" s="48">
        <f t="shared" si="399"/>
        <v>136271</v>
      </c>
      <c r="BZ386" s="48">
        <f t="shared" si="400"/>
        <v>21466</v>
      </c>
      <c r="CA386" s="48">
        <f t="shared" si="401"/>
        <v>18729</v>
      </c>
      <c r="CB386" s="48">
        <f t="shared" si="402"/>
        <v>40133</v>
      </c>
      <c r="CC386" s="48">
        <f t="shared" si="403"/>
        <v>21179</v>
      </c>
      <c r="CD386" s="48">
        <f t="shared" si="404"/>
        <v>1147</v>
      </c>
      <c r="CE386" s="49">
        <f t="shared" si="405"/>
        <v>17807</v>
      </c>
    </row>
    <row r="387" spans="1:83" ht="16.5" customHeight="1">
      <c r="A387" s="29" t="s">
        <v>15</v>
      </c>
      <c r="B387" s="34" t="s">
        <v>61</v>
      </c>
      <c r="C387" s="40">
        <v>107994</v>
      </c>
      <c r="D387" s="40">
        <v>76433</v>
      </c>
      <c r="E387" s="40">
        <v>65494</v>
      </c>
      <c r="F387" s="40">
        <v>10939</v>
      </c>
      <c r="G387" s="40">
        <v>4611</v>
      </c>
      <c r="H387" s="40">
        <v>26950</v>
      </c>
      <c r="I387" s="40">
        <v>11897</v>
      </c>
      <c r="J387" s="40">
        <v>769</v>
      </c>
      <c r="K387" s="41">
        <v>14284</v>
      </c>
      <c r="M387" s="29" t="s">
        <v>15</v>
      </c>
      <c r="N387" s="34" t="s">
        <v>61</v>
      </c>
      <c r="O387" s="66">
        <f t="shared" si="373"/>
        <v>-1.026</v>
      </c>
      <c r="P387" s="66">
        <f t="shared" si="374"/>
        <v>-1.151</v>
      </c>
      <c r="Q387" s="66">
        <f t="shared" si="375"/>
        <v>-1.643</v>
      </c>
      <c r="R387" s="66">
        <f t="shared" si="376"/>
        <v>1.9</v>
      </c>
      <c r="S387" s="66">
        <f t="shared" si="377"/>
        <v>-0.36699999999999999</v>
      </c>
      <c r="T387" s="66">
        <f t="shared" si="378"/>
        <v>-0.78400000000000003</v>
      </c>
      <c r="U387" s="66">
        <f t="shared" si="379"/>
        <v>-6.3819999999999997</v>
      </c>
      <c r="V387" s="66">
        <f t="shared" si="380"/>
        <v>72.808999999999997</v>
      </c>
      <c r="W387" s="67">
        <f t="shared" si="381"/>
        <v>1.956</v>
      </c>
      <c r="Y387" s="29" t="s">
        <v>15</v>
      </c>
      <c r="Z387" s="34" t="s">
        <v>61</v>
      </c>
      <c r="AA387" s="66">
        <f t="shared" si="406"/>
        <v>100</v>
      </c>
      <c r="AB387" s="66">
        <f t="shared" si="382"/>
        <v>70.8</v>
      </c>
      <c r="AC387" s="66">
        <f t="shared" si="383"/>
        <v>60.6</v>
      </c>
      <c r="AD387" s="66">
        <f t="shared" si="384"/>
        <v>10.1</v>
      </c>
      <c r="AE387" s="66">
        <f t="shared" si="385"/>
        <v>4.3</v>
      </c>
      <c r="AF387" s="66">
        <f t="shared" si="386"/>
        <v>25</v>
      </c>
      <c r="AG387" s="66">
        <f t="shared" si="387"/>
        <v>11</v>
      </c>
      <c r="AH387" s="66">
        <f t="shared" si="388"/>
        <v>0.7</v>
      </c>
      <c r="AI387" s="67">
        <f t="shared" si="389"/>
        <v>13.2</v>
      </c>
      <c r="AK387" s="29" t="s">
        <v>15</v>
      </c>
      <c r="AL387" s="34" t="s">
        <v>61</v>
      </c>
      <c r="AM387" s="66">
        <f t="shared" si="407"/>
        <v>3.2</v>
      </c>
      <c r="AN387" s="66">
        <f t="shared" si="408"/>
        <v>3.2</v>
      </c>
      <c r="AO387" s="66">
        <f t="shared" si="409"/>
        <v>3.2</v>
      </c>
      <c r="AP387" s="66">
        <f t="shared" si="410"/>
        <v>3.2</v>
      </c>
      <c r="AQ387" s="66">
        <f t="shared" si="411"/>
        <v>1.8</v>
      </c>
      <c r="AR387" s="66">
        <f t="shared" si="412"/>
        <v>3.8</v>
      </c>
      <c r="AS387" s="66">
        <f t="shared" si="413"/>
        <v>3.2</v>
      </c>
      <c r="AT387" s="66">
        <f t="shared" si="414"/>
        <v>6.6</v>
      </c>
      <c r="AU387" s="67">
        <f t="shared" si="415"/>
        <v>4.4000000000000004</v>
      </c>
      <c r="AW387" s="29" t="s">
        <v>15</v>
      </c>
      <c r="AX387" s="34" t="s">
        <v>61</v>
      </c>
      <c r="AY387" s="66">
        <f t="shared" si="416"/>
        <v>-1.026</v>
      </c>
      <c r="AZ387" s="66">
        <f t="shared" si="390"/>
        <v>-0.81599999999999995</v>
      </c>
      <c r="BA387" s="66">
        <f t="shared" si="391"/>
        <v>-1.0029999999999999</v>
      </c>
      <c r="BB387" s="66">
        <f t="shared" si="392"/>
        <v>0.187</v>
      </c>
      <c r="BC387" s="66">
        <f t="shared" si="393"/>
        <v>-1.6E-2</v>
      </c>
      <c r="BD387" s="66">
        <f t="shared" si="394"/>
        <v>-0.19500000000000001</v>
      </c>
      <c r="BE387" s="66">
        <f t="shared" si="395"/>
        <v>-0.74299999999999999</v>
      </c>
      <c r="BF387" s="66">
        <f t="shared" si="396"/>
        <v>0.29699999999999999</v>
      </c>
      <c r="BG387" s="67">
        <f t="shared" si="397"/>
        <v>0.251</v>
      </c>
      <c r="BI387" s="29" t="s">
        <v>15</v>
      </c>
      <c r="BJ387" s="34" t="s">
        <v>61</v>
      </c>
      <c r="BK387" s="66">
        <f t="shared" si="417"/>
        <v>-3.3000000000000002E-2</v>
      </c>
      <c r="BL387" s="66">
        <f t="shared" si="418"/>
        <v>-3.6999999999999998E-2</v>
      </c>
      <c r="BM387" s="66">
        <f t="shared" si="419"/>
        <v>-5.2999999999999999E-2</v>
      </c>
      <c r="BN387" s="66">
        <f t="shared" si="420"/>
        <v>6.2E-2</v>
      </c>
      <c r="BO387" s="66">
        <f t="shared" si="421"/>
        <v>-7.0000000000000001E-3</v>
      </c>
      <c r="BP387" s="66">
        <f t="shared" si="422"/>
        <v>-2.9000000000000001E-2</v>
      </c>
      <c r="BQ387" s="66">
        <f t="shared" si="423"/>
        <v>-0.20100000000000001</v>
      </c>
      <c r="BR387" s="66">
        <f t="shared" si="424"/>
        <v>2.2469999999999999</v>
      </c>
      <c r="BS387" s="67">
        <f t="shared" si="425"/>
        <v>8.7999999999999995E-2</v>
      </c>
      <c r="BU387" s="29" t="s">
        <v>15</v>
      </c>
      <c r="BV387" s="34" t="s">
        <v>61</v>
      </c>
      <c r="BW387" s="48">
        <f t="shared" si="426"/>
        <v>109114</v>
      </c>
      <c r="BX387" s="48">
        <f t="shared" si="398"/>
        <v>77323</v>
      </c>
      <c r="BY387" s="48">
        <f t="shared" si="399"/>
        <v>66588</v>
      </c>
      <c r="BZ387" s="48">
        <f t="shared" si="400"/>
        <v>10735</v>
      </c>
      <c r="CA387" s="48">
        <f t="shared" si="401"/>
        <v>4628</v>
      </c>
      <c r="CB387" s="48">
        <f t="shared" si="402"/>
        <v>27163</v>
      </c>
      <c r="CC387" s="48">
        <f t="shared" si="403"/>
        <v>12708</v>
      </c>
      <c r="CD387" s="48">
        <f t="shared" si="404"/>
        <v>445</v>
      </c>
      <c r="CE387" s="49">
        <f t="shared" si="405"/>
        <v>14010</v>
      </c>
    </row>
    <row r="388" spans="1:83" ht="16.5" customHeight="1">
      <c r="A388" s="29" t="s">
        <v>16</v>
      </c>
      <c r="B388" s="34" t="s">
        <v>62</v>
      </c>
      <c r="C388" s="40">
        <v>287680</v>
      </c>
      <c r="D388" s="40">
        <v>204963</v>
      </c>
      <c r="E388" s="40">
        <v>176305</v>
      </c>
      <c r="F388" s="40">
        <v>28658</v>
      </c>
      <c r="G388" s="40">
        <v>17427</v>
      </c>
      <c r="H388" s="40">
        <v>65290</v>
      </c>
      <c r="I388" s="40">
        <v>35903</v>
      </c>
      <c r="J388" s="40">
        <v>7592</v>
      </c>
      <c r="K388" s="41">
        <v>21795</v>
      </c>
      <c r="M388" s="29" t="s">
        <v>16</v>
      </c>
      <c r="N388" s="34" t="s">
        <v>62</v>
      </c>
      <c r="O388" s="66">
        <f t="shared" si="373"/>
        <v>-0.39600000000000002</v>
      </c>
      <c r="P388" s="66">
        <f t="shared" si="374"/>
        <v>1.95</v>
      </c>
      <c r="Q388" s="66">
        <f t="shared" si="375"/>
        <v>1.5389999999999999</v>
      </c>
      <c r="R388" s="66">
        <f t="shared" si="376"/>
        <v>4.5570000000000004</v>
      </c>
      <c r="S388" s="66">
        <f t="shared" si="377"/>
        <v>1.45</v>
      </c>
      <c r="T388" s="66">
        <f t="shared" si="378"/>
        <v>-7.5279999999999996</v>
      </c>
      <c r="U388" s="66">
        <f t="shared" si="379"/>
        <v>-9.2170000000000005</v>
      </c>
      <c r="V388" s="66">
        <f t="shared" si="380"/>
        <v>-25.452000000000002</v>
      </c>
      <c r="W388" s="67">
        <f t="shared" si="381"/>
        <v>4.4169999999999998</v>
      </c>
      <c r="Y388" s="29" t="s">
        <v>16</v>
      </c>
      <c r="Z388" s="34" t="s">
        <v>62</v>
      </c>
      <c r="AA388" s="66">
        <f t="shared" si="406"/>
        <v>100</v>
      </c>
      <c r="AB388" s="66">
        <f t="shared" si="382"/>
        <v>71.2</v>
      </c>
      <c r="AC388" s="66">
        <f t="shared" si="383"/>
        <v>61.3</v>
      </c>
      <c r="AD388" s="66">
        <f t="shared" si="384"/>
        <v>10</v>
      </c>
      <c r="AE388" s="66">
        <f t="shared" si="385"/>
        <v>6.1</v>
      </c>
      <c r="AF388" s="66">
        <f t="shared" si="386"/>
        <v>22.7</v>
      </c>
      <c r="AG388" s="66">
        <f t="shared" si="387"/>
        <v>12.5</v>
      </c>
      <c r="AH388" s="66">
        <f t="shared" si="388"/>
        <v>2.6</v>
      </c>
      <c r="AI388" s="67">
        <f t="shared" si="389"/>
        <v>7.6</v>
      </c>
      <c r="AK388" s="29" t="s">
        <v>16</v>
      </c>
      <c r="AL388" s="34" t="s">
        <v>62</v>
      </c>
      <c r="AM388" s="66">
        <f t="shared" si="407"/>
        <v>8.5</v>
      </c>
      <c r="AN388" s="66">
        <f t="shared" si="408"/>
        <v>8.5</v>
      </c>
      <c r="AO388" s="66">
        <f t="shared" si="409"/>
        <v>8.5</v>
      </c>
      <c r="AP388" s="66">
        <f t="shared" si="410"/>
        <v>8.4</v>
      </c>
      <c r="AQ388" s="66">
        <f t="shared" si="411"/>
        <v>6.9</v>
      </c>
      <c r="AR388" s="66">
        <f t="shared" si="412"/>
        <v>9.1999999999999993</v>
      </c>
      <c r="AS388" s="66">
        <f t="shared" si="413"/>
        <v>9.5</v>
      </c>
      <c r="AT388" s="66">
        <f t="shared" si="414"/>
        <v>65.599999999999994</v>
      </c>
      <c r="AU388" s="67">
        <f t="shared" si="415"/>
        <v>6.7</v>
      </c>
      <c r="AW388" s="29" t="s">
        <v>16</v>
      </c>
      <c r="AX388" s="34" t="s">
        <v>62</v>
      </c>
      <c r="AY388" s="66">
        <f t="shared" si="416"/>
        <v>-0.39600000000000002</v>
      </c>
      <c r="AZ388" s="66">
        <f t="shared" si="390"/>
        <v>1.3580000000000001</v>
      </c>
      <c r="BA388" s="66">
        <f t="shared" si="391"/>
        <v>0.92500000000000004</v>
      </c>
      <c r="BB388" s="66">
        <f t="shared" si="392"/>
        <v>0.432</v>
      </c>
      <c r="BC388" s="66">
        <f t="shared" si="393"/>
        <v>8.5999999999999993E-2</v>
      </c>
      <c r="BD388" s="66">
        <f t="shared" si="394"/>
        <v>-1.84</v>
      </c>
      <c r="BE388" s="66">
        <f t="shared" si="395"/>
        <v>-1.262</v>
      </c>
      <c r="BF388" s="66">
        <f t="shared" si="396"/>
        <v>-0.89700000000000002</v>
      </c>
      <c r="BG388" s="67">
        <f t="shared" si="397"/>
        <v>0.31900000000000001</v>
      </c>
      <c r="BI388" s="29" t="s">
        <v>16</v>
      </c>
      <c r="BJ388" s="34" t="s">
        <v>62</v>
      </c>
      <c r="BK388" s="66">
        <f t="shared" si="417"/>
        <v>-3.4000000000000002E-2</v>
      </c>
      <c r="BL388" s="66">
        <f t="shared" si="418"/>
        <v>0.16500000000000001</v>
      </c>
      <c r="BM388" s="66">
        <f t="shared" si="419"/>
        <v>0.13</v>
      </c>
      <c r="BN388" s="66">
        <f t="shared" si="420"/>
        <v>0.38200000000000001</v>
      </c>
      <c r="BO388" s="66">
        <f t="shared" si="421"/>
        <v>0.10299999999999999</v>
      </c>
      <c r="BP388" s="66">
        <f t="shared" si="422"/>
        <v>-0.72899999999999998</v>
      </c>
      <c r="BQ388" s="66">
        <f t="shared" si="423"/>
        <v>-0.90300000000000002</v>
      </c>
      <c r="BR388" s="66">
        <f t="shared" si="424"/>
        <v>-17.975000000000001</v>
      </c>
      <c r="BS388" s="67">
        <f t="shared" si="425"/>
        <v>0.29699999999999999</v>
      </c>
      <c r="BU388" s="29" t="s">
        <v>16</v>
      </c>
      <c r="BV388" s="34" t="s">
        <v>62</v>
      </c>
      <c r="BW388" s="48">
        <f t="shared" si="426"/>
        <v>288825</v>
      </c>
      <c r="BX388" s="48">
        <f t="shared" si="398"/>
        <v>201042</v>
      </c>
      <c r="BY388" s="48">
        <f t="shared" si="399"/>
        <v>173633</v>
      </c>
      <c r="BZ388" s="48">
        <f t="shared" si="400"/>
        <v>27409</v>
      </c>
      <c r="CA388" s="48">
        <f t="shared" si="401"/>
        <v>17178</v>
      </c>
      <c r="CB388" s="48">
        <f t="shared" si="402"/>
        <v>70605</v>
      </c>
      <c r="CC388" s="48">
        <f t="shared" si="403"/>
        <v>39548</v>
      </c>
      <c r="CD388" s="48">
        <f t="shared" si="404"/>
        <v>10184</v>
      </c>
      <c r="CE388" s="49">
        <f t="shared" si="405"/>
        <v>20873</v>
      </c>
    </row>
    <row r="389" spans="1:83" ht="16.5" customHeight="1">
      <c r="A389" s="29" t="s">
        <v>17</v>
      </c>
      <c r="B389" s="34" t="s">
        <v>63</v>
      </c>
      <c r="C389" s="40">
        <v>137697</v>
      </c>
      <c r="D389" s="40">
        <v>98195</v>
      </c>
      <c r="E389" s="40">
        <v>84425</v>
      </c>
      <c r="F389" s="40">
        <v>13770</v>
      </c>
      <c r="G389" s="40">
        <v>9338</v>
      </c>
      <c r="H389" s="40">
        <v>30164</v>
      </c>
      <c r="I389" s="40">
        <v>16509</v>
      </c>
      <c r="J389" s="40">
        <v>779</v>
      </c>
      <c r="K389" s="41">
        <v>12876</v>
      </c>
      <c r="M389" s="29" t="s">
        <v>17</v>
      </c>
      <c r="N389" s="34" t="s">
        <v>63</v>
      </c>
      <c r="O389" s="66">
        <f t="shared" si="373"/>
        <v>0.40200000000000002</v>
      </c>
      <c r="P389" s="66">
        <f t="shared" si="374"/>
        <v>1.6990000000000001</v>
      </c>
      <c r="Q389" s="66">
        <f t="shared" si="375"/>
        <v>1.2470000000000001</v>
      </c>
      <c r="R389" s="66">
        <f t="shared" si="376"/>
        <v>4.556</v>
      </c>
      <c r="S389" s="66">
        <f t="shared" si="377"/>
        <v>1.05</v>
      </c>
      <c r="T389" s="66">
        <f t="shared" si="378"/>
        <v>-3.78</v>
      </c>
      <c r="U389" s="66">
        <f t="shared" si="379"/>
        <v>-10.666</v>
      </c>
      <c r="V389" s="66">
        <f t="shared" si="380"/>
        <v>69.347999999999999</v>
      </c>
      <c r="W389" s="67">
        <f t="shared" si="381"/>
        <v>3.7629999999999999</v>
      </c>
      <c r="Y389" s="29" t="s">
        <v>17</v>
      </c>
      <c r="Z389" s="34" t="s">
        <v>63</v>
      </c>
      <c r="AA389" s="66">
        <f t="shared" si="406"/>
        <v>100</v>
      </c>
      <c r="AB389" s="66">
        <f t="shared" si="382"/>
        <v>71.3</v>
      </c>
      <c r="AC389" s="66">
        <f t="shared" si="383"/>
        <v>61.3</v>
      </c>
      <c r="AD389" s="66">
        <f t="shared" si="384"/>
        <v>10</v>
      </c>
      <c r="AE389" s="66">
        <f t="shared" si="385"/>
        <v>6.8</v>
      </c>
      <c r="AF389" s="66">
        <f t="shared" si="386"/>
        <v>21.9</v>
      </c>
      <c r="AG389" s="66">
        <f t="shared" si="387"/>
        <v>12</v>
      </c>
      <c r="AH389" s="66">
        <f t="shared" si="388"/>
        <v>0.6</v>
      </c>
      <c r="AI389" s="67">
        <f t="shared" si="389"/>
        <v>9.4</v>
      </c>
      <c r="AK389" s="29" t="s">
        <v>17</v>
      </c>
      <c r="AL389" s="34" t="s">
        <v>63</v>
      </c>
      <c r="AM389" s="66">
        <f t="shared" si="407"/>
        <v>4.0999999999999996</v>
      </c>
      <c r="AN389" s="66">
        <f t="shared" si="408"/>
        <v>4.0999999999999996</v>
      </c>
      <c r="AO389" s="66">
        <f t="shared" si="409"/>
        <v>4.0999999999999996</v>
      </c>
      <c r="AP389" s="66">
        <f t="shared" si="410"/>
        <v>4</v>
      </c>
      <c r="AQ389" s="66">
        <f t="shared" si="411"/>
        <v>3.7</v>
      </c>
      <c r="AR389" s="66">
        <f t="shared" si="412"/>
        <v>4.2</v>
      </c>
      <c r="AS389" s="66">
        <f t="shared" si="413"/>
        <v>4.4000000000000004</v>
      </c>
      <c r="AT389" s="66">
        <f t="shared" si="414"/>
        <v>6.7</v>
      </c>
      <c r="AU389" s="67">
        <f t="shared" si="415"/>
        <v>4</v>
      </c>
      <c r="AW389" s="29" t="s">
        <v>17</v>
      </c>
      <c r="AX389" s="34" t="s">
        <v>63</v>
      </c>
      <c r="AY389" s="66">
        <f t="shared" si="416"/>
        <v>0.40200000000000002</v>
      </c>
      <c r="AZ389" s="66">
        <f t="shared" si="390"/>
        <v>1.196</v>
      </c>
      <c r="BA389" s="66">
        <f t="shared" si="391"/>
        <v>0.75800000000000001</v>
      </c>
      <c r="BB389" s="66">
        <f t="shared" si="392"/>
        <v>0.437</v>
      </c>
      <c r="BC389" s="66">
        <f t="shared" si="393"/>
        <v>7.0999999999999994E-2</v>
      </c>
      <c r="BD389" s="66">
        <f t="shared" si="394"/>
        <v>-0.86399999999999999</v>
      </c>
      <c r="BE389" s="66">
        <f t="shared" si="395"/>
        <v>-1.4370000000000001</v>
      </c>
      <c r="BF389" s="66">
        <f t="shared" si="396"/>
        <v>0.23300000000000001</v>
      </c>
      <c r="BG389" s="67">
        <f t="shared" si="397"/>
        <v>0.34100000000000003</v>
      </c>
      <c r="BI389" s="29" t="s">
        <v>17</v>
      </c>
      <c r="BJ389" s="34" t="s">
        <v>63</v>
      </c>
      <c r="BK389" s="66">
        <f t="shared" si="417"/>
        <v>1.6E-2</v>
      </c>
      <c r="BL389" s="66">
        <f t="shared" si="418"/>
        <v>6.9000000000000006E-2</v>
      </c>
      <c r="BM389" s="66">
        <f t="shared" si="419"/>
        <v>5.0999999999999997E-2</v>
      </c>
      <c r="BN389" s="66">
        <f t="shared" si="420"/>
        <v>0.184</v>
      </c>
      <c r="BO389" s="66">
        <f t="shared" si="421"/>
        <v>0.04</v>
      </c>
      <c r="BP389" s="66">
        <f t="shared" si="422"/>
        <v>-0.16300000000000001</v>
      </c>
      <c r="BQ389" s="66">
        <f t="shared" si="423"/>
        <v>-0.48799999999999999</v>
      </c>
      <c r="BR389" s="66">
        <f t="shared" si="424"/>
        <v>2.2120000000000002</v>
      </c>
      <c r="BS389" s="67">
        <f t="shared" si="425"/>
        <v>0.15</v>
      </c>
      <c r="BU389" s="29" t="s">
        <v>17</v>
      </c>
      <c r="BV389" s="34" t="s">
        <v>63</v>
      </c>
      <c r="BW389" s="48">
        <f t="shared" si="426"/>
        <v>137145</v>
      </c>
      <c r="BX389" s="48">
        <f t="shared" si="398"/>
        <v>96555</v>
      </c>
      <c r="BY389" s="48">
        <f t="shared" si="399"/>
        <v>83385</v>
      </c>
      <c r="BZ389" s="48">
        <f t="shared" si="400"/>
        <v>13170</v>
      </c>
      <c r="CA389" s="48">
        <f t="shared" si="401"/>
        <v>9241</v>
      </c>
      <c r="CB389" s="48">
        <f t="shared" si="402"/>
        <v>31349</v>
      </c>
      <c r="CC389" s="48">
        <f t="shared" si="403"/>
        <v>18480</v>
      </c>
      <c r="CD389" s="48">
        <f t="shared" si="404"/>
        <v>460</v>
      </c>
      <c r="CE389" s="49">
        <f t="shared" si="405"/>
        <v>12409</v>
      </c>
    </row>
    <row r="390" spans="1:83" ht="16.5" customHeight="1">
      <c r="A390" s="29" t="s">
        <v>18</v>
      </c>
      <c r="B390" s="34" t="s">
        <v>64</v>
      </c>
      <c r="C390" s="40">
        <v>126808</v>
      </c>
      <c r="D390" s="40">
        <v>95398</v>
      </c>
      <c r="E390" s="40">
        <v>82144</v>
      </c>
      <c r="F390" s="40">
        <v>13254</v>
      </c>
      <c r="G390" s="40">
        <v>6149</v>
      </c>
      <c r="H390" s="40">
        <v>25261</v>
      </c>
      <c r="I390" s="40">
        <v>11921</v>
      </c>
      <c r="J390" s="40">
        <v>242</v>
      </c>
      <c r="K390" s="41">
        <v>13098</v>
      </c>
      <c r="M390" s="29" t="s">
        <v>18</v>
      </c>
      <c r="N390" s="34" t="s">
        <v>64</v>
      </c>
      <c r="O390" s="66">
        <f t="shared" si="373"/>
        <v>0.20200000000000001</v>
      </c>
      <c r="P390" s="66">
        <f t="shared" si="374"/>
        <v>0.252</v>
      </c>
      <c r="Q390" s="66">
        <f t="shared" si="375"/>
        <v>-0.182</v>
      </c>
      <c r="R390" s="66">
        <f t="shared" si="376"/>
        <v>3.032</v>
      </c>
      <c r="S390" s="66">
        <f t="shared" si="377"/>
        <v>1.502</v>
      </c>
      <c r="T390" s="66">
        <f t="shared" si="378"/>
        <v>-0.29599999999999999</v>
      </c>
      <c r="U390" s="66">
        <f t="shared" si="379"/>
        <v>-3.2309999999999999</v>
      </c>
      <c r="V390" s="66">
        <f t="shared" si="380"/>
        <v>-24.138000000000002</v>
      </c>
      <c r="W390" s="67">
        <f t="shared" si="381"/>
        <v>3.15</v>
      </c>
      <c r="Y390" s="29" t="s">
        <v>18</v>
      </c>
      <c r="Z390" s="34" t="s">
        <v>64</v>
      </c>
      <c r="AA390" s="66">
        <f t="shared" si="406"/>
        <v>100</v>
      </c>
      <c r="AB390" s="66">
        <f t="shared" si="382"/>
        <v>75.2</v>
      </c>
      <c r="AC390" s="66">
        <f t="shared" si="383"/>
        <v>64.8</v>
      </c>
      <c r="AD390" s="66">
        <f t="shared" si="384"/>
        <v>10.5</v>
      </c>
      <c r="AE390" s="66">
        <f t="shared" si="385"/>
        <v>4.8</v>
      </c>
      <c r="AF390" s="66">
        <f t="shared" si="386"/>
        <v>19.899999999999999</v>
      </c>
      <c r="AG390" s="66">
        <f t="shared" si="387"/>
        <v>9.4</v>
      </c>
      <c r="AH390" s="66">
        <f t="shared" si="388"/>
        <v>0.2</v>
      </c>
      <c r="AI390" s="67">
        <f t="shared" si="389"/>
        <v>10.3</v>
      </c>
      <c r="AK390" s="29" t="s">
        <v>18</v>
      </c>
      <c r="AL390" s="34" t="s">
        <v>64</v>
      </c>
      <c r="AM390" s="66">
        <f t="shared" si="407"/>
        <v>3.8</v>
      </c>
      <c r="AN390" s="66">
        <f t="shared" si="408"/>
        <v>4</v>
      </c>
      <c r="AO390" s="66">
        <f t="shared" si="409"/>
        <v>4</v>
      </c>
      <c r="AP390" s="66">
        <f t="shared" si="410"/>
        <v>3.9</v>
      </c>
      <c r="AQ390" s="66">
        <f t="shared" si="411"/>
        <v>2.4</v>
      </c>
      <c r="AR390" s="66">
        <f t="shared" si="412"/>
        <v>3.5</v>
      </c>
      <c r="AS390" s="66">
        <f t="shared" si="413"/>
        <v>3.2</v>
      </c>
      <c r="AT390" s="66">
        <f t="shared" si="414"/>
        <v>2.1</v>
      </c>
      <c r="AU390" s="67">
        <f t="shared" si="415"/>
        <v>4.0999999999999996</v>
      </c>
      <c r="AW390" s="29" t="s">
        <v>18</v>
      </c>
      <c r="AX390" s="34" t="s">
        <v>64</v>
      </c>
      <c r="AY390" s="66">
        <f t="shared" si="416"/>
        <v>0.20200000000000001</v>
      </c>
      <c r="AZ390" s="66">
        <f t="shared" si="390"/>
        <v>0.19</v>
      </c>
      <c r="BA390" s="66">
        <f t="shared" si="391"/>
        <v>-0.11899999999999999</v>
      </c>
      <c r="BB390" s="66">
        <f t="shared" si="392"/>
        <v>0.308</v>
      </c>
      <c r="BC390" s="66">
        <f t="shared" si="393"/>
        <v>7.1999999999999995E-2</v>
      </c>
      <c r="BD390" s="66">
        <f t="shared" si="394"/>
        <v>-5.8999999999999997E-2</v>
      </c>
      <c r="BE390" s="66">
        <f t="shared" si="395"/>
        <v>-0.314</v>
      </c>
      <c r="BF390" s="66">
        <f t="shared" si="396"/>
        <v>-6.0999999999999999E-2</v>
      </c>
      <c r="BG390" s="67">
        <f t="shared" si="397"/>
        <v>0.316</v>
      </c>
      <c r="BI390" s="29" t="s">
        <v>18</v>
      </c>
      <c r="BJ390" s="34" t="s">
        <v>64</v>
      </c>
      <c r="BK390" s="66">
        <f t="shared" si="417"/>
        <v>8.0000000000000002E-3</v>
      </c>
      <c r="BL390" s="66">
        <f t="shared" si="418"/>
        <v>0.01</v>
      </c>
      <c r="BM390" s="66">
        <f t="shared" si="419"/>
        <v>-7.0000000000000001E-3</v>
      </c>
      <c r="BN390" s="66">
        <f t="shared" si="420"/>
        <v>0.11899999999999999</v>
      </c>
      <c r="BO390" s="66">
        <f t="shared" si="421"/>
        <v>3.6999999999999998E-2</v>
      </c>
      <c r="BP390" s="66">
        <f t="shared" si="422"/>
        <v>-0.01</v>
      </c>
      <c r="BQ390" s="66">
        <f t="shared" si="423"/>
        <v>-9.9000000000000005E-2</v>
      </c>
      <c r="BR390" s="66">
        <f t="shared" si="424"/>
        <v>-0.53400000000000003</v>
      </c>
      <c r="BS390" s="67">
        <f t="shared" si="425"/>
        <v>0.129</v>
      </c>
      <c r="BU390" s="29" t="s">
        <v>18</v>
      </c>
      <c r="BV390" s="34" t="s">
        <v>64</v>
      </c>
      <c r="BW390" s="48">
        <f t="shared" si="426"/>
        <v>126552</v>
      </c>
      <c r="BX390" s="48">
        <f t="shared" si="398"/>
        <v>95158</v>
      </c>
      <c r="BY390" s="48">
        <f t="shared" si="399"/>
        <v>82294</v>
      </c>
      <c r="BZ390" s="48">
        <f t="shared" si="400"/>
        <v>12864</v>
      </c>
      <c r="CA390" s="48">
        <f t="shared" si="401"/>
        <v>6058</v>
      </c>
      <c r="CB390" s="48">
        <f t="shared" si="402"/>
        <v>25336</v>
      </c>
      <c r="CC390" s="48">
        <f t="shared" si="403"/>
        <v>12319</v>
      </c>
      <c r="CD390" s="48">
        <f t="shared" si="404"/>
        <v>319</v>
      </c>
      <c r="CE390" s="49">
        <f t="shared" si="405"/>
        <v>12698</v>
      </c>
    </row>
    <row r="391" spans="1:83" ht="16.5" customHeight="1">
      <c r="A391" s="29" t="s">
        <v>19</v>
      </c>
      <c r="B391" s="34" t="s">
        <v>65</v>
      </c>
      <c r="C391" s="40">
        <v>281212</v>
      </c>
      <c r="D391" s="40">
        <v>199537</v>
      </c>
      <c r="E391" s="40">
        <v>171433</v>
      </c>
      <c r="F391" s="40">
        <v>28104</v>
      </c>
      <c r="G391" s="40">
        <v>31038</v>
      </c>
      <c r="H391" s="40">
        <v>50637</v>
      </c>
      <c r="I391" s="40">
        <v>21931</v>
      </c>
      <c r="J391" s="40">
        <v>546</v>
      </c>
      <c r="K391" s="41">
        <v>28160</v>
      </c>
      <c r="M391" s="29" t="s">
        <v>19</v>
      </c>
      <c r="N391" s="34" t="s">
        <v>65</v>
      </c>
      <c r="O391" s="66">
        <f t="shared" si="373"/>
        <v>1.84</v>
      </c>
      <c r="P391" s="66">
        <f t="shared" si="374"/>
        <v>2.1840000000000002</v>
      </c>
      <c r="Q391" s="66">
        <f t="shared" si="375"/>
        <v>1.7589999999999999</v>
      </c>
      <c r="R391" s="66">
        <f t="shared" si="376"/>
        <v>4.8540000000000001</v>
      </c>
      <c r="S391" s="66">
        <f t="shared" si="377"/>
        <v>1.5840000000000001</v>
      </c>
      <c r="T391" s="66">
        <f t="shared" si="378"/>
        <v>0.66400000000000003</v>
      </c>
      <c r="U391" s="66">
        <f t="shared" si="379"/>
        <v>-6.72</v>
      </c>
      <c r="V391" s="66">
        <f t="shared" si="380"/>
        <v>60.116999999999997</v>
      </c>
      <c r="W391" s="67">
        <f t="shared" si="381"/>
        <v>6.4610000000000003</v>
      </c>
      <c r="Y391" s="29" t="s">
        <v>19</v>
      </c>
      <c r="Z391" s="34" t="s">
        <v>65</v>
      </c>
      <c r="AA391" s="66">
        <f t="shared" si="406"/>
        <v>100</v>
      </c>
      <c r="AB391" s="66">
        <f t="shared" si="382"/>
        <v>71</v>
      </c>
      <c r="AC391" s="66">
        <f t="shared" si="383"/>
        <v>61</v>
      </c>
      <c r="AD391" s="66">
        <f t="shared" si="384"/>
        <v>10</v>
      </c>
      <c r="AE391" s="66">
        <f t="shared" si="385"/>
        <v>11</v>
      </c>
      <c r="AF391" s="66">
        <f t="shared" si="386"/>
        <v>18</v>
      </c>
      <c r="AG391" s="66">
        <f t="shared" si="387"/>
        <v>7.8</v>
      </c>
      <c r="AH391" s="66">
        <f t="shared" si="388"/>
        <v>0.2</v>
      </c>
      <c r="AI391" s="67">
        <f t="shared" si="389"/>
        <v>10</v>
      </c>
      <c r="AK391" s="29" t="s">
        <v>19</v>
      </c>
      <c r="AL391" s="34" t="s">
        <v>65</v>
      </c>
      <c r="AM391" s="66">
        <f t="shared" si="407"/>
        <v>8.3000000000000007</v>
      </c>
      <c r="AN391" s="66">
        <f t="shared" si="408"/>
        <v>8.3000000000000007</v>
      </c>
      <c r="AO391" s="66">
        <f t="shared" si="409"/>
        <v>8.3000000000000007</v>
      </c>
      <c r="AP391" s="66">
        <f t="shared" si="410"/>
        <v>8.1999999999999993</v>
      </c>
      <c r="AQ391" s="66">
        <f t="shared" si="411"/>
        <v>12.3</v>
      </c>
      <c r="AR391" s="66">
        <f t="shared" si="412"/>
        <v>7.1</v>
      </c>
      <c r="AS391" s="66">
        <f t="shared" si="413"/>
        <v>5.8</v>
      </c>
      <c r="AT391" s="66">
        <f t="shared" si="414"/>
        <v>4.7</v>
      </c>
      <c r="AU391" s="67">
        <f t="shared" si="415"/>
        <v>8.6999999999999993</v>
      </c>
      <c r="AW391" s="29" t="s">
        <v>19</v>
      </c>
      <c r="AX391" s="34" t="s">
        <v>65</v>
      </c>
      <c r="AY391" s="66">
        <f t="shared" si="416"/>
        <v>1.84</v>
      </c>
      <c r="AZ391" s="66">
        <f t="shared" si="390"/>
        <v>1.544</v>
      </c>
      <c r="BA391" s="66">
        <f t="shared" si="391"/>
        <v>1.073</v>
      </c>
      <c r="BB391" s="66">
        <f t="shared" si="392"/>
        <v>0.47099999999999997</v>
      </c>
      <c r="BC391" s="66">
        <f t="shared" si="393"/>
        <v>0.17499999999999999</v>
      </c>
      <c r="BD391" s="66">
        <f t="shared" si="394"/>
        <v>0.121</v>
      </c>
      <c r="BE391" s="66">
        <f t="shared" si="395"/>
        <v>-0.57199999999999995</v>
      </c>
      <c r="BF391" s="66">
        <f t="shared" si="396"/>
        <v>7.3999999999999996E-2</v>
      </c>
      <c r="BG391" s="67">
        <f t="shared" si="397"/>
        <v>0.61899999999999999</v>
      </c>
      <c r="BI391" s="29" t="s">
        <v>19</v>
      </c>
      <c r="BJ391" s="34" t="s">
        <v>65</v>
      </c>
      <c r="BK391" s="66">
        <f t="shared" si="417"/>
        <v>0.152</v>
      </c>
      <c r="BL391" s="66">
        <f t="shared" si="418"/>
        <v>0.17899999999999999</v>
      </c>
      <c r="BM391" s="66">
        <f t="shared" si="419"/>
        <v>0.14399999999999999</v>
      </c>
      <c r="BN391" s="66">
        <f t="shared" si="420"/>
        <v>0.39800000000000002</v>
      </c>
      <c r="BO391" s="66">
        <f t="shared" si="421"/>
        <v>0.19900000000000001</v>
      </c>
      <c r="BP391" s="66">
        <f t="shared" si="422"/>
        <v>4.5999999999999999E-2</v>
      </c>
      <c r="BQ391" s="66">
        <f t="shared" si="423"/>
        <v>-0.39200000000000002</v>
      </c>
      <c r="BR391" s="66">
        <f t="shared" si="424"/>
        <v>1.4219999999999999</v>
      </c>
      <c r="BS391" s="67">
        <f t="shared" si="425"/>
        <v>0.55000000000000004</v>
      </c>
      <c r="BU391" s="29" t="s">
        <v>19</v>
      </c>
      <c r="BV391" s="34" t="s">
        <v>65</v>
      </c>
      <c r="BW391" s="48">
        <f t="shared" si="426"/>
        <v>276130</v>
      </c>
      <c r="BX391" s="48">
        <f t="shared" si="398"/>
        <v>195273</v>
      </c>
      <c r="BY391" s="48">
        <f t="shared" si="399"/>
        <v>168470</v>
      </c>
      <c r="BZ391" s="48">
        <f t="shared" si="400"/>
        <v>26803</v>
      </c>
      <c r="CA391" s="48">
        <f t="shared" si="401"/>
        <v>30554</v>
      </c>
      <c r="CB391" s="48">
        <f t="shared" si="402"/>
        <v>50303</v>
      </c>
      <c r="CC391" s="48">
        <f t="shared" si="403"/>
        <v>23511</v>
      </c>
      <c r="CD391" s="48">
        <f t="shared" si="404"/>
        <v>341</v>
      </c>
      <c r="CE391" s="49">
        <f t="shared" si="405"/>
        <v>26451</v>
      </c>
    </row>
    <row r="392" spans="1:83" ht="16.5" customHeight="1">
      <c r="A392" s="29" t="s">
        <v>20</v>
      </c>
      <c r="B392" s="34" t="s">
        <v>66</v>
      </c>
      <c r="C392" s="40">
        <v>145925</v>
      </c>
      <c r="D392" s="40">
        <v>111643</v>
      </c>
      <c r="E392" s="40">
        <v>96040</v>
      </c>
      <c r="F392" s="40">
        <v>15603</v>
      </c>
      <c r="G392" s="40">
        <v>7146</v>
      </c>
      <c r="H392" s="40">
        <v>27136</v>
      </c>
      <c r="I392" s="40">
        <v>13850</v>
      </c>
      <c r="J392" s="40">
        <v>351</v>
      </c>
      <c r="K392" s="41">
        <v>12935</v>
      </c>
      <c r="M392" s="29" t="s">
        <v>20</v>
      </c>
      <c r="N392" s="34" t="s">
        <v>66</v>
      </c>
      <c r="O392" s="66">
        <f t="shared" si="373"/>
        <v>2.246</v>
      </c>
      <c r="P392" s="66">
        <f t="shared" si="374"/>
        <v>3.0419999999999998</v>
      </c>
      <c r="Q392" s="66">
        <f t="shared" si="375"/>
        <v>2.613</v>
      </c>
      <c r="R392" s="66">
        <f t="shared" si="376"/>
        <v>5.7619999999999996</v>
      </c>
      <c r="S392" s="66">
        <f t="shared" si="377"/>
        <v>2.9529999999999998</v>
      </c>
      <c r="T392" s="66">
        <f t="shared" si="378"/>
        <v>-1.075</v>
      </c>
      <c r="U392" s="66">
        <f t="shared" si="379"/>
        <v>-5.8079999999999998</v>
      </c>
      <c r="V392" s="66">
        <f t="shared" si="380"/>
        <v>-1.9550000000000001</v>
      </c>
      <c r="W392" s="67">
        <f t="shared" si="381"/>
        <v>4.5759999999999996</v>
      </c>
      <c r="Y392" s="29" t="s">
        <v>20</v>
      </c>
      <c r="Z392" s="34" t="s">
        <v>66</v>
      </c>
      <c r="AA392" s="66">
        <f t="shared" si="406"/>
        <v>100</v>
      </c>
      <c r="AB392" s="66">
        <f t="shared" si="382"/>
        <v>76.5</v>
      </c>
      <c r="AC392" s="66">
        <f t="shared" si="383"/>
        <v>65.8</v>
      </c>
      <c r="AD392" s="66">
        <f t="shared" si="384"/>
        <v>10.7</v>
      </c>
      <c r="AE392" s="66">
        <f t="shared" si="385"/>
        <v>4.9000000000000004</v>
      </c>
      <c r="AF392" s="66">
        <f t="shared" si="386"/>
        <v>18.600000000000001</v>
      </c>
      <c r="AG392" s="66">
        <f t="shared" si="387"/>
        <v>9.5</v>
      </c>
      <c r="AH392" s="66">
        <f t="shared" si="388"/>
        <v>0.2</v>
      </c>
      <c r="AI392" s="67">
        <f t="shared" si="389"/>
        <v>8.9</v>
      </c>
      <c r="AK392" s="29" t="s">
        <v>20</v>
      </c>
      <c r="AL392" s="34" t="s">
        <v>66</v>
      </c>
      <c r="AM392" s="66">
        <f t="shared" si="407"/>
        <v>4.3</v>
      </c>
      <c r="AN392" s="66">
        <f t="shared" si="408"/>
        <v>4.5999999999999996</v>
      </c>
      <c r="AO392" s="66">
        <f t="shared" si="409"/>
        <v>4.5999999999999996</v>
      </c>
      <c r="AP392" s="66">
        <f t="shared" si="410"/>
        <v>4.5999999999999996</v>
      </c>
      <c r="AQ392" s="66">
        <f t="shared" si="411"/>
        <v>2.8</v>
      </c>
      <c r="AR392" s="66">
        <f t="shared" si="412"/>
        <v>3.8</v>
      </c>
      <c r="AS392" s="66">
        <f t="shared" si="413"/>
        <v>3.7</v>
      </c>
      <c r="AT392" s="66">
        <f t="shared" si="414"/>
        <v>3</v>
      </c>
      <c r="AU392" s="67">
        <f t="shared" si="415"/>
        <v>4</v>
      </c>
      <c r="AW392" s="29" t="s">
        <v>20</v>
      </c>
      <c r="AX392" s="34" t="s">
        <v>66</v>
      </c>
      <c r="AY392" s="66">
        <f t="shared" si="416"/>
        <v>2.246</v>
      </c>
      <c r="AZ392" s="66">
        <f t="shared" si="390"/>
        <v>2.3090000000000002</v>
      </c>
      <c r="BA392" s="66">
        <f t="shared" si="391"/>
        <v>1.714</v>
      </c>
      <c r="BB392" s="66">
        <f t="shared" si="392"/>
        <v>0.59599999999999997</v>
      </c>
      <c r="BC392" s="66">
        <f t="shared" si="393"/>
        <v>0.14399999999999999</v>
      </c>
      <c r="BD392" s="66">
        <f t="shared" si="394"/>
        <v>-0.20699999999999999</v>
      </c>
      <c r="BE392" s="66">
        <f t="shared" si="395"/>
        <v>-0.59799999999999998</v>
      </c>
      <c r="BF392" s="66">
        <f t="shared" si="396"/>
        <v>-5.0000000000000001E-3</v>
      </c>
      <c r="BG392" s="67">
        <f t="shared" si="397"/>
        <v>0.39700000000000002</v>
      </c>
      <c r="BI392" s="29" t="s">
        <v>20</v>
      </c>
      <c r="BJ392" s="34" t="s">
        <v>66</v>
      </c>
      <c r="BK392" s="66">
        <f t="shared" si="417"/>
        <v>9.6000000000000002E-2</v>
      </c>
      <c r="BL392" s="66">
        <f t="shared" si="418"/>
        <v>0.13900000000000001</v>
      </c>
      <c r="BM392" s="66">
        <f t="shared" si="419"/>
        <v>0.11899999999999999</v>
      </c>
      <c r="BN392" s="66">
        <f t="shared" si="420"/>
        <v>0.26</v>
      </c>
      <c r="BO392" s="66">
        <f t="shared" si="421"/>
        <v>8.4000000000000005E-2</v>
      </c>
      <c r="BP392" s="66">
        <f t="shared" si="422"/>
        <v>-0.04</v>
      </c>
      <c r="BQ392" s="66">
        <f t="shared" si="423"/>
        <v>-0.21199999999999999</v>
      </c>
      <c r="BR392" s="66">
        <f t="shared" si="424"/>
        <v>-4.9000000000000002E-2</v>
      </c>
      <c r="BS392" s="67">
        <f t="shared" si="425"/>
        <v>0.182</v>
      </c>
      <c r="BU392" s="29" t="s">
        <v>20</v>
      </c>
      <c r="BV392" s="34" t="s">
        <v>66</v>
      </c>
      <c r="BW392" s="48">
        <f t="shared" si="426"/>
        <v>142719</v>
      </c>
      <c r="BX392" s="48">
        <f t="shared" si="398"/>
        <v>108347</v>
      </c>
      <c r="BY392" s="48">
        <f t="shared" si="399"/>
        <v>93594</v>
      </c>
      <c r="BZ392" s="48">
        <f t="shared" si="400"/>
        <v>14753</v>
      </c>
      <c r="CA392" s="48">
        <f t="shared" si="401"/>
        <v>6941</v>
      </c>
      <c r="CB392" s="48">
        <f t="shared" si="402"/>
        <v>27431</v>
      </c>
      <c r="CC392" s="48">
        <f t="shared" si="403"/>
        <v>14704</v>
      </c>
      <c r="CD392" s="48">
        <f t="shared" si="404"/>
        <v>358</v>
      </c>
      <c r="CE392" s="49">
        <f t="shared" si="405"/>
        <v>12369</v>
      </c>
    </row>
    <row r="393" spans="1:83" ht="16.5" customHeight="1">
      <c r="A393" s="29" t="s">
        <v>21</v>
      </c>
      <c r="B393" s="34" t="s">
        <v>67</v>
      </c>
      <c r="C393" s="40">
        <v>219747</v>
      </c>
      <c r="D393" s="40">
        <v>160006</v>
      </c>
      <c r="E393" s="40">
        <v>137558</v>
      </c>
      <c r="F393" s="40">
        <v>22448</v>
      </c>
      <c r="G393" s="40">
        <v>14475</v>
      </c>
      <c r="H393" s="40">
        <v>45266</v>
      </c>
      <c r="I393" s="40">
        <v>19164</v>
      </c>
      <c r="J393" s="40">
        <v>666</v>
      </c>
      <c r="K393" s="41">
        <v>25436</v>
      </c>
      <c r="M393" s="29" t="s">
        <v>21</v>
      </c>
      <c r="N393" s="34" t="s">
        <v>67</v>
      </c>
      <c r="O393" s="66">
        <f t="shared" si="373"/>
        <v>0.85599999999999998</v>
      </c>
      <c r="P393" s="66">
        <f t="shared" si="374"/>
        <v>0.66800000000000004</v>
      </c>
      <c r="Q393" s="66">
        <f t="shared" si="375"/>
        <v>0.23599999999999999</v>
      </c>
      <c r="R393" s="66">
        <f t="shared" si="376"/>
        <v>3.395</v>
      </c>
      <c r="S393" s="66">
        <f t="shared" si="377"/>
        <v>1.9870000000000001</v>
      </c>
      <c r="T393" s="66">
        <f t="shared" si="378"/>
        <v>1.167</v>
      </c>
      <c r="U393" s="66">
        <f t="shared" si="379"/>
        <v>-6.9930000000000003</v>
      </c>
      <c r="V393" s="66">
        <f t="shared" si="380"/>
        <v>1685.7139999999999</v>
      </c>
      <c r="W393" s="67">
        <f t="shared" si="381"/>
        <v>5.19</v>
      </c>
      <c r="Y393" s="29" t="s">
        <v>21</v>
      </c>
      <c r="Z393" s="34" t="s">
        <v>67</v>
      </c>
      <c r="AA393" s="66">
        <f t="shared" si="406"/>
        <v>100</v>
      </c>
      <c r="AB393" s="66">
        <f t="shared" si="382"/>
        <v>72.8</v>
      </c>
      <c r="AC393" s="66">
        <f t="shared" si="383"/>
        <v>62.6</v>
      </c>
      <c r="AD393" s="66">
        <f t="shared" si="384"/>
        <v>10.199999999999999</v>
      </c>
      <c r="AE393" s="66">
        <f t="shared" si="385"/>
        <v>6.6</v>
      </c>
      <c r="AF393" s="66">
        <f t="shared" si="386"/>
        <v>20.6</v>
      </c>
      <c r="AG393" s="66">
        <f t="shared" si="387"/>
        <v>8.6999999999999993</v>
      </c>
      <c r="AH393" s="66">
        <f t="shared" si="388"/>
        <v>0.3</v>
      </c>
      <c r="AI393" s="67">
        <f t="shared" si="389"/>
        <v>11.6</v>
      </c>
      <c r="AK393" s="29" t="s">
        <v>21</v>
      </c>
      <c r="AL393" s="34" t="s">
        <v>67</v>
      </c>
      <c r="AM393" s="66">
        <f t="shared" si="407"/>
        <v>6.5</v>
      </c>
      <c r="AN393" s="66">
        <f t="shared" si="408"/>
        <v>6.6</v>
      </c>
      <c r="AO393" s="66">
        <f t="shared" si="409"/>
        <v>6.6</v>
      </c>
      <c r="AP393" s="66">
        <f t="shared" si="410"/>
        <v>6.6</v>
      </c>
      <c r="AQ393" s="66">
        <f t="shared" si="411"/>
        <v>5.8</v>
      </c>
      <c r="AR393" s="66">
        <f t="shared" si="412"/>
        <v>6.4</v>
      </c>
      <c r="AS393" s="66">
        <f t="shared" si="413"/>
        <v>5.0999999999999996</v>
      </c>
      <c r="AT393" s="66">
        <f t="shared" si="414"/>
        <v>5.8</v>
      </c>
      <c r="AU393" s="67">
        <f t="shared" si="415"/>
        <v>7.9</v>
      </c>
      <c r="AW393" s="29" t="s">
        <v>21</v>
      </c>
      <c r="AX393" s="34" t="s">
        <v>67</v>
      </c>
      <c r="AY393" s="66">
        <f t="shared" si="416"/>
        <v>0.85599999999999998</v>
      </c>
      <c r="AZ393" s="66">
        <f t="shared" si="390"/>
        <v>0.48699999999999999</v>
      </c>
      <c r="BA393" s="66">
        <f t="shared" si="391"/>
        <v>0.14899999999999999</v>
      </c>
      <c r="BB393" s="66">
        <f t="shared" si="392"/>
        <v>0.33800000000000002</v>
      </c>
      <c r="BC393" s="66">
        <f t="shared" si="393"/>
        <v>0.129</v>
      </c>
      <c r="BD393" s="66">
        <f t="shared" si="394"/>
        <v>0.24</v>
      </c>
      <c r="BE393" s="66">
        <f t="shared" si="395"/>
        <v>-0.66100000000000003</v>
      </c>
      <c r="BF393" s="66">
        <f t="shared" si="396"/>
        <v>0.32500000000000001</v>
      </c>
      <c r="BG393" s="67">
        <f t="shared" si="397"/>
        <v>0.57599999999999996</v>
      </c>
      <c r="BI393" s="29" t="s">
        <v>21</v>
      </c>
      <c r="BJ393" s="34" t="s">
        <v>67</v>
      </c>
      <c r="BK393" s="66">
        <f t="shared" si="417"/>
        <v>5.6000000000000001E-2</v>
      </c>
      <c r="BL393" s="66">
        <f t="shared" si="418"/>
        <v>4.4999999999999998E-2</v>
      </c>
      <c r="BM393" s="66">
        <f t="shared" si="419"/>
        <v>1.6E-2</v>
      </c>
      <c r="BN393" s="66">
        <f t="shared" si="420"/>
        <v>0.22500000000000001</v>
      </c>
      <c r="BO393" s="66">
        <f t="shared" si="421"/>
        <v>0.11600000000000001</v>
      </c>
      <c r="BP393" s="66">
        <f t="shared" si="422"/>
        <v>7.1999999999999995E-2</v>
      </c>
      <c r="BQ393" s="66">
        <f t="shared" si="423"/>
        <v>-0.35699999999999998</v>
      </c>
      <c r="BR393" s="66">
        <f t="shared" si="424"/>
        <v>4.91</v>
      </c>
      <c r="BS393" s="67">
        <f t="shared" si="425"/>
        <v>0.40400000000000003</v>
      </c>
      <c r="BU393" s="29" t="s">
        <v>21</v>
      </c>
      <c r="BV393" s="34" t="s">
        <v>67</v>
      </c>
      <c r="BW393" s="48">
        <f t="shared" si="426"/>
        <v>217882</v>
      </c>
      <c r="BX393" s="48">
        <f t="shared" si="398"/>
        <v>158945</v>
      </c>
      <c r="BY393" s="48">
        <f t="shared" si="399"/>
        <v>137234</v>
      </c>
      <c r="BZ393" s="48">
        <f t="shared" si="400"/>
        <v>21711</v>
      </c>
      <c r="CA393" s="48">
        <f t="shared" si="401"/>
        <v>14193</v>
      </c>
      <c r="CB393" s="48">
        <f t="shared" si="402"/>
        <v>44744</v>
      </c>
      <c r="CC393" s="48">
        <f t="shared" si="403"/>
        <v>20605</v>
      </c>
      <c r="CD393" s="48">
        <f t="shared" si="404"/>
        <v>-42</v>
      </c>
      <c r="CE393" s="49">
        <f t="shared" si="405"/>
        <v>24181</v>
      </c>
    </row>
    <row r="394" spans="1:83" ht="16.5" customHeight="1">
      <c r="A394" s="29" t="s">
        <v>22</v>
      </c>
      <c r="B394" s="34" t="s">
        <v>68</v>
      </c>
      <c r="C394" s="40">
        <v>113444</v>
      </c>
      <c r="D394" s="40">
        <v>80601</v>
      </c>
      <c r="E394" s="40">
        <v>69179</v>
      </c>
      <c r="F394" s="40">
        <v>11422</v>
      </c>
      <c r="G394" s="40">
        <v>5054</v>
      </c>
      <c r="H394" s="40">
        <v>27789</v>
      </c>
      <c r="I394" s="40">
        <v>12690</v>
      </c>
      <c r="J394" s="40">
        <v>794</v>
      </c>
      <c r="K394" s="41">
        <v>14305</v>
      </c>
      <c r="M394" s="29" t="s">
        <v>22</v>
      </c>
      <c r="N394" s="34" t="s">
        <v>68</v>
      </c>
      <c r="O394" s="66">
        <f t="shared" si="373"/>
        <v>0.30199999999999999</v>
      </c>
      <c r="P394" s="66">
        <f t="shared" si="374"/>
        <v>-0.105</v>
      </c>
      <c r="Q394" s="66">
        <f t="shared" si="375"/>
        <v>-0.53200000000000003</v>
      </c>
      <c r="R394" s="66">
        <f t="shared" si="376"/>
        <v>2.5590000000000002</v>
      </c>
      <c r="S394" s="66">
        <f t="shared" si="377"/>
        <v>1.466</v>
      </c>
      <c r="T394" s="66">
        <f t="shared" si="378"/>
        <v>1.29</v>
      </c>
      <c r="U394" s="66">
        <f t="shared" si="379"/>
        <v>-1.7350000000000001</v>
      </c>
      <c r="V394" s="66">
        <f t="shared" si="380"/>
        <v>69.658000000000001</v>
      </c>
      <c r="W394" s="67">
        <f t="shared" si="381"/>
        <v>1.7929999999999999</v>
      </c>
      <c r="Y394" s="29" t="s">
        <v>22</v>
      </c>
      <c r="Z394" s="34" t="s">
        <v>68</v>
      </c>
      <c r="AA394" s="66">
        <f t="shared" si="406"/>
        <v>100</v>
      </c>
      <c r="AB394" s="66">
        <f t="shared" si="382"/>
        <v>71</v>
      </c>
      <c r="AC394" s="66">
        <f t="shared" si="383"/>
        <v>61</v>
      </c>
      <c r="AD394" s="66">
        <f t="shared" si="384"/>
        <v>10.1</v>
      </c>
      <c r="AE394" s="66">
        <f t="shared" si="385"/>
        <v>4.5</v>
      </c>
      <c r="AF394" s="66">
        <f t="shared" si="386"/>
        <v>24.5</v>
      </c>
      <c r="AG394" s="66">
        <f t="shared" si="387"/>
        <v>11.2</v>
      </c>
      <c r="AH394" s="66">
        <f t="shared" si="388"/>
        <v>0.7</v>
      </c>
      <c r="AI394" s="67">
        <f t="shared" si="389"/>
        <v>12.6</v>
      </c>
      <c r="AK394" s="29" t="s">
        <v>22</v>
      </c>
      <c r="AL394" s="34" t="s">
        <v>68</v>
      </c>
      <c r="AM394" s="66">
        <f t="shared" si="407"/>
        <v>3.4</v>
      </c>
      <c r="AN394" s="66">
        <f t="shared" si="408"/>
        <v>3.3</v>
      </c>
      <c r="AO394" s="66">
        <f t="shared" si="409"/>
        <v>3.3</v>
      </c>
      <c r="AP394" s="66">
        <f t="shared" si="410"/>
        <v>3.4</v>
      </c>
      <c r="AQ394" s="66">
        <f t="shared" si="411"/>
        <v>2</v>
      </c>
      <c r="AR394" s="66">
        <f t="shared" si="412"/>
        <v>3.9</v>
      </c>
      <c r="AS394" s="66">
        <f t="shared" si="413"/>
        <v>3.4</v>
      </c>
      <c r="AT394" s="66">
        <f t="shared" si="414"/>
        <v>6.9</v>
      </c>
      <c r="AU394" s="67">
        <f t="shared" si="415"/>
        <v>4.4000000000000004</v>
      </c>
      <c r="AW394" s="29" t="s">
        <v>22</v>
      </c>
      <c r="AX394" s="34" t="s">
        <v>68</v>
      </c>
      <c r="AY394" s="66">
        <f t="shared" si="416"/>
        <v>0.30199999999999999</v>
      </c>
      <c r="AZ394" s="66">
        <f t="shared" si="390"/>
        <v>-7.4999999999999997E-2</v>
      </c>
      <c r="BA394" s="66">
        <f t="shared" si="391"/>
        <v>-0.32700000000000001</v>
      </c>
      <c r="BB394" s="66">
        <f t="shared" si="392"/>
        <v>0.252</v>
      </c>
      <c r="BC394" s="66">
        <f t="shared" si="393"/>
        <v>6.5000000000000002E-2</v>
      </c>
      <c r="BD394" s="66">
        <f t="shared" si="394"/>
        <v>0.313</v>
      </c>
      <c r="BE394" s="66">
        <f t="shared" si="395"/>
        <v>-0.19800000000000001</v>
      </c>
      <c r="BF394" s="66">
        <f t="shared" si="396"/>
        <v>0.28799999999999998</v>
      </c>
      <c r="BG394" s="67">
        <f t="shared" si="397"/>
        <v>0.223</v>
      </c>
      <c r="BI394" s="29" t="s">
        <v>22</v>
      </c>
      <c r="BJ394" s="34" t="s">
        <v>68</v>
      </c>
      <c r="BK394" s="66">
        <f t="shared" si="417"/>
        <v>0.01</v>
      </c>
      <c r="BL394" s="66">
        <f t="shared" si="418"/>
        <v>-4.0000000000000001E-3</v>
      </c>
      <c r="BM394" s="66">
        <f t="shared" si="419"/>
        <v>-1.7999999999999999E-2</v>
      </c>
      <c r="BN394" s="66">
        <f t="shared" si="420"/>
        <v>8.6999999999999994E-2</v>
      </c>
      <c r="BO394" s="66">
        <f t="shared" si="421"/>
        <v>0.03</v>
      </c>
      <c r="BP394" s="66">
        <f t="shared" si="422"/>
        <v>4.9000000000000002E-2</v>
      </c>
      <c r="BQ394" s="66">
        <f t="shared" si="423"/>
        <v>-5.6000000000000001E-2</v>
      </c>
      <c r="BR394" s="66">
        <f t="shared" si="424"/>
        <v>2.2610000000000001</v>
      </c>
      <c r="BS394" s="67">
        <f t="shared" si="425"/>
        <v>8.1000000000000003E-2</v>
      </c>
      <c r="BU394" s="29" t="s">
        <v>22</v>
      </c>
      <c r="BV394" s="34" t="s">
        <v>68</v>
      </c>
      <c r="BW394" s="48">
        <f t="shared" si="426"/>
        <v>113102</v>
      </c>
      <c r="BX394" s="48">
        <f t="shared" si="398"/>
        <v>80686</v>
      </c>
      <c r="BY394" s="48">
        <f t="shared" si="399"/>
        <v>69549</v>
      </c>
      <c r="BZ394" s="48">
        <f t="shared" si="400"/>
        <v>11137</v>
      </c>
      <c r="CA394" s="48">
        <f t="shared" si="401"/>
        <v>4981</v>
      </c>
      <c r="CB394" s="48">
        <f t="shared" si="402"/>
        <v>27435</v>
      </c>
      <c r="CC394" s="48">
        <f t="shared" si="403"/>
        <v>12914</v>
      </c>
      <c r="CD394" s="48">
        <f t="shared" si="404"/>
        <v>468</v>
      </c>
      <c r="CE394" s="49">
        <f t="shared" si="405"/>
        <v>14053</v>
      </c>
    </row>
    <row r="395" spans="1:83" ht="16.5" customHeight="1">
      <c r="A395" s="29" t="s">
        <v>23</v>
      </c>
      <c r="B395" s="34" t="s">
        <v>69</v>
      </c>
      <c r="C395" s="40">
        <v>89948</v>
      </c>
      <c r="D395" s="40">
        <v>69636</v>
      </c>
      <c r="E395" s="40">
        <v>59793</v>
      </c>
      <c r="F395" s="40">
        <v>9843</v>
      </c>
      <c r="G395" s="40">
        <v>4434</v>
      </c>
      <c r="H395" s="40">
        <v>15878</v>
      </c>
      <c r="I395" s="40">
        <v>5195</v>
      </c>
      <c r="J395" s="40">
        <v>137</v>
      </c>
      <c r="K395" s="41">
        <v>10546</v>
      </c>
      <c r="M395" s="29" t="s">
        <v>23</v>
      </c>
      <c r="N395" s="34" t="s">
        <v>69</v>
      </c>
      <c r="O395" s="66">
        <f t="shared" si="373"/>
        <v>1.042</v>
      </c>
      <c r="P395" s="66">
        <f t="shared" si="374"/>
        <v>1.4750000000000001</v>
      </c>
      <c r="Q395" s="66">
        <f t="shared" si="375"/>
        <v>1.089</v>
      </c>
      <c r="R395" s="66">
        <f t="shared" si="376"/>
        <v>3.8839999999999999</v>
      </c>
      <c r="S395" s="66">
        <f t="shared" si="377"/>
        <v>2.6859999999999999</v>
      </c>
      <c r="T395" s="66">
        <f t="shared" si="378"/>
        <v>-1.244</v>
      </c>
      <c r="U395" s="66">
        <f t="shared" si="379"/>
        <v>-7.923</v>
      </c>
      <c r="V395" s="66">
        <f t="shared" si="380"/>
        <v>1.4810000000000001</v>
      </c>
      <c r="W395" s="67">
        <f t="shared" si="381"/>
        <v>2.3780000000000001</v>
      </c>
      <c r="Y395" s="29" t="s">
        <v>23</v>
      </c>
      <c r="Z395" s="34" t="s">
        <v>69</v>
      </c>
      <c r="AA395" s="66">
        <f t="shared" si="406"/>
        <v>100</v>
      </c>
      <c r="AB395" s="66">
        <f t="shared" si="382"/>
        <v>77.400000000000006</v>
      </c>
      <c r="AC395" s="66">
        <f t="shared" si="383"/>
        <v>66.5</v>
      </c>
      <c r="AD395" s="66">
        <f t="shared" si="384"/>
        <v>10.9</v>
      </c>
      <c r="AE395" s="66">
        <f t="shared" si="385"/>
        <v>4.9000000000000004</v>
      </c>
      <c r="AF395" s="66">
        <f t="shared" si="386"/>
        <v>17.7</v>
      </c>
      <c r="AG395" s="66">
        <f t="shared" si="387"/>
        <v>5.8</v>
      </c>
      <c r="AH395" s="66">
        <f t="shared" si="388"/>
        <v>0.2</v>
      </c>
      <c r="AI395" s="67">
        <f t="shared" si="389"/>
        <v>11.7</v>
      </c>
      <c r="AK395" s="29" t="s">
        <v>23</v>
      </c>
      <c r="AL395" s="34" t="s">
        <v>69</v>
      </c>
      <c r="AM395" s="66">
        <f t="shared" si="407"/>
        <v>2.7</v>
      </c>
      <c r="AN395" s="66">
        <f t="shared" si="408"/>
        <v>2.9</v>
      </c>
      <c r="AO395" s="66">
        <f t="shared" si="409"/>
        <v>2.9</v>
      </c>
      <c r="AP395" s="66">
        <f t="shared" si="410"/>
        <v>2.9</v>
      </c>
      <c r="AQ395" s="66">
        <f t="shared" si="411"/>
        <v>1.8</v>
      </c>
      <c r="AR395" s="66">
        <f t="shared" si="412"/>
        <v>2.2000000000000002</v>
      </c>
      <c r="AS395" s="66">
        <f t="shared" si="413"/>
        <v>1.4</v>
      </c>
      <c r="AT395" s="66">
        <f t="shared" si="414"/>
        <v>1.2</v>
      </c>
      <c r="AU395" s="67">
        <f t="shared" si="415"/>
        <v>3.3</v>
      </c>
      <c r="AW395" s="29" t="s">
        <v>23</v>
      </c>
      <c r="AX395" s="34" t="s">
        <v>69</v>
      </c>
      <c r="AY395" s="66">
        <f t="shared" si="416"/>
        <v>1.042</v>
      </c>
      <c r="AZ395" s="66">
        <f t="shared" si="390"/>
        <v>1.137</v>
      </c>
      <c r="BA395" s="66">
        <f t="shared" si="391"/>
        <v>0.72299999999999998</v>
      </c>
      <c r="BB395" s="66">
        <f t="shared" si="392"/>
        <v>0.41299999999999998</v>
      </c>
      <c r="BC395" s="66">
        <f t="shared" si="393"/>
        <v>0.13</v>
      </c>
      <c r="BD395" s="66">
        <f t="shared" si="394"/>
        <v>-0.22500000000000001</v>
      </c>
      <c r="BE395" s="66">
        <f t="shared" si="395"/>
        <v>-0.502</v>
      </c>
      <c r="BF395" s="66">
        <f t="shared" si="396"/>
        <v>2E-3</v>
      </c>
      <c r="BG395" s="67">
        <f t="shared" si="397"/>
        <v>0.27500000000000002</v>
      </c>
      <c r="BI395" s="29" t="s">
        <v>23</v>
      </c>
      <c r="BJ395" s="34" t="s">
        <v>69</v>
      </c>
      <c r="BK395" s="66">
        <f t="shared" si="417"/>
        <v>2.8000000000000001E-2</v>
      </c>
      <c r="BL395" s="66">
        <f t="shared" si="418"/>
        <v>4.2999999999999997E-2</v>
      </c>
      <c r="BM395" s="66">
        <f t="shared" si="419"/>
        <v>3.1E-2</v>
      </c>
      <c r="BN395" s="66">
        <f t="shared" si="420"/>
        <v>0.113</v>
      </c>
      <c r="BO395" s="66">
        <f t="shared" si="421"/>
        <v>4.8000000000000001E-2</v>
      </c>
      <c r="BP395" s="66">
        <f t="shared" si="422"/>
        <v>-2.7E-2</v>
      </c>
      <c r="BQ395" s="66">
        <f t="shared" si="423"/>
        <v>-0.111</v>
      </c>
      <c r="BR395" s="66">
        <f t="shared" si="424"/>
        <v>1.4E-2</v>
      </c>
      <c r="BS395" s="67">
        <f t="shared" si="425"/>
        <v>7.9000000000000001E-2</v>
      </c>
      <c r="BU395" s="29" t="s">
        <v>23</v>
      </c>
      <c r="BV395" s="34" t="s">
        <v>69</v>
      </c>
      <c r="BW395" s="48">
        <f t="shared" si="426"/>
        <v>89020</v>
      </c>
      <c r="BX395" s="48">
        <f t="shared" si="398"/>
        <v>68624</v>
      </c>
      <c r="BY395" s="48">
        <f t="shared" si="399"/>
        <v>59149</v>
      </c>
      <c r="BZ395" s="48">
        <f t="shared" si="400"/>
        <v>9475</v>
      </c>
      <c r="CA395" s="48">
        <f t="shared" si="401"/>
        <v>4318</v>
      </c>
      <c r="CB395" s="48">
        <f t="shared" si="402"/>
        <v>16078</v>
      </c>
      <c r="CC395" s="48">
        <f t="shared" si="403"/>
        <v>5642</v>
      </c>
      <c r="CD395" s="48">
        <f t="shared" si="404"/>
        <v>135</v>
      </c>
      <c r="CE395" s="49">
        <f t="shared" si="405"/>
        <v>10301</v>
      </c>
    </row>
    <row r="396" spans="1:83" ht="16.5" customHeight="1">
      <c r="A396" s="31" t="s">
        <v>24</v>
      </c>
      <c r="B396" s="33" t="s">
        <v>70</v>
      </c>
      <c r="C396" s="42">
        <v>9686</v>
      </c>
      <c r="D396" s="42">
        <v>7024</v>
      </c>
      <c r="E396" s="42">
        <v>6003</v>
      </c>
      <c r="F396" s="42">
        <v>1021</v>
      </c>
      <c r="G396" s="42">
        <v>695</v>
      </c>
      <c r="H396" s="42">
        <v>1967</v>
      </c>
      <c r="I396" s="42">
        <v>843</v>
      </c>
      <c r="J396" s="42">
        <v>-562</v>
      </c>
      <c r="K396" s="43">
        <v>1686</v>
      </c>
      <c r="M396" s="31" t="s">
        <v>24</v>
      </c>
      <c r="N396" s="33" t="s">
        <v>70</v>
      </c>
      <c r="O396" s="68">
        <f t="shared" si="373"/>
        <v>-6.4429999999999996</v>
      </c>
      <c r="P396" s="68">
        <f t="shared" si="374"/>
        <v>4.2999999999999997E-2</v>
      </c>
      <c r="Q396" s="68">
        <f t="shared" si="375"/>
        <v>-0.316</v>
      </c>
      <c r="R396" s="68">
        <f t="shared" si="376"/>
        <v>2.202</v>
      </c>
      <c r="S396" s="68">
        <f t="shared" si="377"/>
        <v>1.3120000000000001</v>
      </c>
      <c r="T396" s="68">
        <f t="shared" si="378"/>
        <v>-25.661000000000001</v>
      </c>
      <c r="U396" s="68">
        <f t="shared" si="379"/>
        <v>-9.1590000000000007</v>
      </c>
      <c r="V396" s="68">
        <f t="shared" si="380"/>
        <v>-3914.2860000000001</v>
      </c>
      <c r="W396" s="69">
        <f t="shared" si="381"/>
        <v>-2.6560000000000001</v>
      </c>
      <c r="Y396" s="31" t="s">
        <v>24</v>
      </c>
      <c r="Z396" s="33" t="s">
        <v>70</v>
      </c>
      <c r="AA396" s="68">
        <f t="shared" si="406"/>
        <v>100</v>
      </c>
      <c r="AB396" s="68">
        <f t="shared" si="382"/>
        <v>72.5</v>
      </c>
      <c r="AC396" s="68">
        <f t="shared" si="383"/>
        <v>62</v>
      </c>
      <c r="AD396" s="68">
        <f t="shared" si="384"/>
        <v>10.5</v>
      </c>
      <c r="AE396" s="68">
        <f t="shared" si="385"/>
        <v>7.2</v>
      </c>
      <c r="AF396" s="68">
        <f t="shared" si="386"/>
        <v>20.3</v>
      </c>
      <c r="AG396" s="68">
        <f t="shared" si="387"/>
        <v>8.6999999999999993</v>
      </c>
      <c r="AH396" s="68">
        <f t="shared" si="388"/>
        <v>-5.8</v>
      </c>
      <c r="AI396" s="69">
        <f t="shared" si="389"/>
        <v>17.399999999999999</v>
      </c>
      <c r="AK396" s="31" t="s">
        <v>24</v>
      </c>
      <c r="AL396" s="33" t="s">
        <v>70</v>
      </c>
      <c r="AM396" s="68">
        <f t="shared" si="407"/>
        <v>0.3</v>
      </c>
      <c r="AN396" s="68">
        <f t="shared" si="408"/>
        <v>0.3</v>
      </c>
      <c r="AO396" s="68">
        <f t="shared" si="409"/>
        <v>0.3</v>
      </c>
      <c r="AP396" s="68">
        <f t="shared" si="410"/>
        <v>0.3</v>
      </c>
      <c r="AQ396" s="68">
        <f t="shared" si="411"/>
        <v>0.3</v>
      </c>
      <c r="AR396" s="68">
        <f t="shared" si="412"/>
        <v>0.3</v>
      </c>
      <c r="AS396" s="68">
        <f t="shared" si="413"/>
        <v>0.2</v>
      </c>
      <c r="AT396" s="68">
        <f t="shared" si="414"/>
        <v>-4.9000000000000004</v>
      </c>
      <c r="AU396" s="69">
        <f t="shared" si="415"/>
        <v>0.5</v>
      </c>
      <c r="AW396" s="31" t="s">
        <v>24</v>
      </c>
      <c r="AX396" s="33" t="s">
        <v>70</v>
      </c>
      <c r="AY396" s="68">
        <f t="shared" si="416"/>
        <v>-6.4429999999999996</v>
      </c>
      <c r="AZ396" s="68">
        <f t="shared" si="390"/>
        <v>2.9000000000000001E-2</v>
      </c>
      <c r="BA396" s="68">
        <f t="shared" si="391"/>
        <v>-0.184</v>
      </c>
      <c r="BB396" s="68">
        <f t="shared" si="392"/>
        <v>0.21199999999999999</v>
      </c>
      <c r="BC396" s="68">
        <f t="shared" si="393"/>
        <v>8.6999999999999994E-2</v>
      </c>
      <c r="BD396" s="68">
        <f t="shared" si="394"/>
        <v>-6.5579999999999998</v>
      </c>
      <c r="BE396" s="68">
        <f t="shared" si="395"/>
        <v>-0.82099999999999995</v>
      </c>
      <c r="BF396" s="68">
        <f t="shared" si="396"/>
        <v>-5.2930000000000001</v>
      </c>
      <c r="BG396" s="69">
        <f t="shared" si="397"/>
        <v>-0.44400000000000001</v>
      </c>
      <c r="BI396" s="31" t="s">
        <v>24</v>
      </c>
      <c r="BJ396" s="33" t="s">
        <v>70</v>
      </c>
      <c r="BK396" s="68">
        <f t="shared" si="417"/>
        <v>-0.02</v>
      </c>
      <c r="BL396" s="68">
        <f t="shared" si="418"/>
        <v>0</v>
      </c>
      <c r="BM396" s="68">
        <f t="shared" si="419"/>
        <v>-1E-3</v>
      </c>
      <c r="BN396" s="68">
        <f t="shared" si="420"/>
        <v>7.0000000000000001E-3</v>
      </c>
      <c r="BO396" s="68">
        <f t="shared" si="421"/>
        <v>4.0000000000000001E-3</v>
      </c>
      <c r="BP396" s="68">
        <f t="shared" si="422"/>
        <v>-9.2999999999999999E-2</v>
      </c>
      <c r="BQ396" s="68">
        <f t="shared" si="423"/>
        <v>-2.1000000000000001E-2</v>
      </c>
      <c r="BR396" s="68">
        <f t="shared" si="424"/>
        <v>-3.8</v>
      </c>
      <c r="BS396" s="69">
        <f t="shared" si="425"/>
        <v>-1.4999999999999999E-2</v>
      </c>
      <c r="BU396" s="31" t="s">
        <v>24</v>
      </c>
      <c r="BV396" s="33" t="s">
        <v>70</v>
      </c>
      <c r="BW396" s="50">
        <f t="shared" si="426"/>
        <v>10353</v>
      </c>
      <c r="BX396" s="50">
        <f t="shared" si="398"/>
        <v>7021</v>
      </c>
      <c r="BY396" s="50">
        <f t="shared" si="399"/>
        <v>6022</v>
      </c>
      <c r="BZ396" s="50">
        <f t="shared" si="400"/>
        <v>999</v>
      </c>
      <c r="CA396" s="50">
        <f t="shared" si="401"/>
        <v>686</v>
      </c>
      <c r="CB396" s="50">
        <f t="shared" si="402"/>
        <v>2646</v>
      </c>
      <c r="CC396" s="50">
        <f t="shared" si="403"/>
        <v>928</v>
      </c>
      <c r="CD396" s="50">
        <f t="shared" si="404"/>
        <v>-14</v>
      </c>
      <c r="CE396" s="51">
        <f t="shared" si="405"/>
        <v>1732</v>
      </c>
    </row>
    <row r="397" spans="1:83" ht="16.5" customHeight="1">
      <c r="A397" s="29" t="s">
        <v>25</v>
      </c>
      <c r="B397" s="34" t="s">
        <v>71</v>
      </c>
      <c r="C397" s="40">
        <v>6034</v>
      </c>
      <c r="D397" s="40">
        <v>3724</v>
      </c>
      <c r="E397" s="40">
        <v>3189</v>
      </c>
      <c r="F397" s="40">
        <v>535</v>
      </c>
      <c r="G397" s="40">
        <v>300</v>
      </c>
      <c r="H397" s="40">
        <v>2010</v>
      </c>
      <c r="I397" s="40">
        <v>487</v>
      </c>
      <c r="J397" s="40">
        <v>208</v>
      </c>
      <c r="K397" s="41">
        <v>1315</v>
      </c>
      <c r="M397" s="29" t="s">
        <v>25</v>
      </c>
      <c r="N397" s="34" t="s">
        <v>71</v>
      </c>
      <c r="O397" s="66">
        <f t="shared" si="373"/>
        <v>4.5389999999999997</v>
      </c>
      <c r="P397" s="66">
        <f t="shared" si="374"/>
        <v>0.73</v>
      </c>
      <c r="Q397" s="66">
        <f t="shared" si="375"/>
        <v>0.251</v>
      </c>
      <c r="R397" s="66">
        <f t="shared" si="376"/>
        <v>3.6819999999999999</v>
      </c>
      <c r="S397" s="66">
        <f t="shared" si="377"/>
        <v>12.782</v>
      </c>
      <c r="T397" s="66">
        <f t="shared" si="378"/>
        <v>11.111000000000001</v>
      </c>
      <c r="U397" s="66">
        <f t="shared" si="379"/>
        <v>-6.1660000000000004</v>
      </c>
      <c r="V397" s="66">
        <f t="shared" si="380"/>
        <v>1700</v>
      </c>
      <c r="W397" s="67">
        <f t="shared" si="381"/>
        <v>0.92100000000000004</v>
      </c>
      <c r="Y397" s="29" t="s">
        <v>25</v>
      </c>
      <c r="Z397" s="34" t="s">
        <v>71</v>
      </c>
      <c r="AA397" s="66">
        <f t="shared" si="406"/>
        <v>100</v>
      </c>
      <c r="AB397" s="66">
        <f t="shared" si="382"/>
        <v>61.7</v>
      </c>
      <c r="AC397" s="66">
        <f t="shared" si="383"/>
        <v>52.9</v>
      </c>
      <c r="AD397" s="66">
        <f t="shared" si="384"/>
        <v>8.9</v>
      </c>
      <c r="AE397" s="66">
        <f t="shared" si="385"/>
        <v>5</v>
      </c>
      <c r="AF397" s="66">
        <f t="shared" si="386"/>
        <v>33.299999999999997</v>
      </c>
      <c r="AG397" s="66">
        <f t="shared" si="387"/>
        <v>8.1</v>
      </c>
      <c r="AH397" s="66">
        <f t="shared" si="388"/>
        <v>3.4</v>
      </c>
      <c r="AI397" s="67">
        <f t="shared" si="389"/>
        <v>21.8</v>
      </c>
      <c r="AK397" s="29" t="s">
        <v>25</v>
      </c>
      <c r="AL397" s="34" t="s">
        <v>71</v>
      </c>
      <c r="AM397" s="66">
        <f t="shared" si="407"/>
        <v>0.2</v>
      </c>
      <c r="AN397" s="66">
        <f t="shared" si="408"/>
        <v>0.2</v>
      </c>
      <c r="AO397" s="66">
        <f t="shared" si="409"/>
        <v>0.2</v>
      </c>
      <c r="AP397" s="66">
        <f t="shared" si="410"/>
        <v>0.2</v>
      </c>
      <c r="AQ397" s="66">
        <f t="shared" si="411"/>
        <v>0.1</v>
      </c>
      <c r="AR397" s="66">
        <f t="shared" si="412"/>
        <v>0.3</v>
      </c>
      <c r="AS397" s="66">
        <f t="shared" si="413"/>
        <v>0.1</v>
      </c>
      <c r="AT397" s="66">
        <f t="shared" si="414"/>
        <v>1.8</v>
      </c>
      <c r="AU397" s="67">
        <f t="shared" si="415"/>
        <v>0.4</v>
      </c>
      <c r="AW397" s="29" t="s">
        <v>25</v>
      </c>
      <c r="AX397" s="34" t="s">
        <v>71</v>
      </c>
      <c r="AY397" s="66">
        <f t="shared" si="416"/>
        <v>4.5389999999999997</v>
      </c>
      <c r="AZ397" s="66">
        <f t="shared" si="390"/>
        <v>0.46800000000000003</v>
      </c>
      <c r="BA397" s="66">
        <f t="shared" si="391"/>
        <v>0.13900000000000001</v>
      </c>
      <c r="BB397" s="66">
        <f t="shared" si="392"/>
        <v>0.32900000000000001</v>
      </c>
      <c r="BC397" s="66">
        <f t="shared" si="393"/>
        <v>0.58899999999999997</v>
      </c>
      <c r="BD397" s="66">
        <f t="shared" si="394"/>
        <v>3.4820000000000002</v>
      </c>
      <c r="BE397" s="66">
        <f t="shared" si="395"/>
        <v>-0.55400000000000005</v>
      </c>
      <c r="BF397" s="66">
        <f t="shared" si="396"/>
        <v>3.8290000000000002</v>
      </c>
      <c r="BG397" s="67">
        <f t="shared" si="397"/>
        <v>0.20799999999999999</v>
      </c>
      <c r="BI397" s="29" t="s">
        <v>25</v>
      </c>
      <c r="BJ397" s="34" t="s">
        <v>71</v>
      </c>
      <c r="BK397" s="66">
        <f t="shared" si="417"/>
        <v>8.0000000000000002E-3</v>
      </c>
      <c r="BL397" s="66">
        <f t="shared" si="418"/>
        <v>1E-3</v>
      </c>
      <c r="BM397" s="66">
        <f t="shared" si="419"/>
        <v>0</v>
      </c>
      <c r="BN397" s="66">
        <f t="shared" si="420"/>
        <v>6.0000000000000001E-3</v>
      </c>
      <c r="BO397" s="66">
        <f t="shared" si="421"/>
        <v>1.4E-2</v>
      </c>
      <c r="BP397" s="66">
        <f t="shared" si="422"/>
        <v>2.8000000000000001E-2</v>
      </c>
      <c r="BQ397" s="66">
        <f t="shared" si="423"/>
        <v>-8.0000000000000002E-3</v>
      </c>
      <c r="BR397" s="66">
        <f t="shared" si="424"/>
        <v>1.5329999999999999</v>
      </c>
      <c r="BS397" s="67">
        <f t="shared" si="425"/>
        <v>4.0000000000000001E-3</v>
      </c>
      <c r="BU397" s="29" t="s">
        <v>25</v>
      </c>
      <c r="BV397" s="34" t="s">
        <v>71</v>
      </c>
      <c r="BW397" s="48">
        <f t="shared" si="426"/>
        <v>5772</v>
      </c>
      <c r="BX397" s="48">
        <f t="shared" si="398"/>
        <v>3697</v>
      </c>
      <c r="BY397" s="48">
        <f t="shared" si="399"/>
        <v>3181</v>
      </c>
      <c r="BZ397" s="48">
        <f t="shared" si="400"/>
        <v>516</v>
      </c>
      <c r="CA397" s="48">
        <f t="shared" si="401"/>
        <v>266</v>
      </c>
      <c r="CB397" s="48">
        <f t="shared" si="402"/>
        <v>1809</v>
      </c>
      <c r="CC397" s="48">
        <f t="shared" si="403"/>
        <v>519</v>
      </c>
      <c r="CD397" s="48">
        <f t="shared" si="404"/>
        <v>-13</v>
      </c>
      <c r="CE397" s="49">
        <f t="shared" si="405"/>
        <v>1303</v>
      </c>
    </row>
    <row r="398" spans="1:83" ht="16.5" customHeight="1">
      <c r="A398" s="29" t="s">
        <v>26</v>
      </c>
      <c r="B398" s="34" t="s">
        <v>72</v>
      </c>
      <c r="C398" s="40">
        <v>3791</v>
      </c>
      <c r="D398" s="40">
        <v>2412</v>
      </c>
      <c r="E398" s="40">
        <v>2055</v>
      </c>
      <c r="F398" s="40">
        <v>357</v>
      </c>
      <c r="G398" s="40">
        <v>173</v>
      </c>
      <c r="H398" s="40">
        <v>1206</v>
      </c>
      <c r="I398" s="40">
        <v>343</v>
      </c>
      <c r="J398" s="40">
        <v>104</v>
      </c>
      <c r="K398" s="41">
        <v>759</v>
      </c>
      <c r="M398" s="29" t="s">
        <v>26</v>
      </c>
      <c r="N398" s="34" t="s">
        <v>72</v>
      </c>
      <c r="O398" s="66">
        <f t="shared" si="373"/>
        <v>-3.093</v>
      </c>
      <c r="P398" s="66">
        <f t="shared" si="374"/>
        <v>0.33300000000000002</v>
      </c>
      <c r="Q398" s="66">
        <f t="shared" si="375"/>
        <v>-0.14599999999999999</v>
      </c>
      <c r="R398" s="66">
        <f t="shared" si="376"/>
        <v>3.1789999999999998</v>
      </c>
      <c r="S398" s="66">
        <f t="shared" si="377"/>
        <v>-0.57499999999999996</v>
      </c>
      <c r="T398" s="66">
        <f t="shared" si="378"/>
        <v>-9.5950000000000006</v>
      </c>
      <c r="U398" s="66">
        <f t="shared" si="379"/>
        <v>-10.209</v>
      </c>
      <c r="V398" s="66">
        <f t="shared" si="380"/>
        <v>1980</v>
      </c>
      <c r="W398" s="67">
        <f t="shared" si="381"/>
        <v>-19.852</v>
      </c>
      <c r="Y398" s="29" t="s">
        <v>26</v>
      </c>
      <c r="Z398" s="34" t="s">
        <v>72</v>
      </c>
      <c r="AA398" s="66">
        <f t="shared" si="406"/>
        <v>100</v>
      </c>
      <c r="AB398" s="66">
        <f t="shared" si="382"/>
        <v>63.6</v>
      </c>
      <c r="AC398" s="66">
        <f t="shared" si="383"/>
        <v>54.2</v>
      </c>
      <c r="AD398" s="66">
        <f t="shared" si="384"/>
        <v>9.4</v>
      </c>
      <c r="AE398" s="66">
        <f t="shared" si="385"/>
        <v>4.5999999999999996</v>
      </c>
      <c r="AF398" s="66">
        <f t="shared" si="386"/>
        <v>31.8</v>
      </c>
      <c r="AG398" s="66">
        <f t="shared" si="387"/>
        <v>9</v>
      </c>
      <c r="AH398" s="66">
        <f t="shared" si="388"/>
        <v>2.7</v>
      </c>
      <c r="AI398" s="67">
        <f t="shared" si="389"/>
        <v>20</v>
      </c>
      <c r="AK398" s="29" t="s">
        <v>26</v>
      </c>
      <c r="AL398" s="34" t="s">
        <v>72</v>
      </c>
      <c r="AM398" s="66">
        <f t="shared" si="407"/>
        <v>0.1</v>
      </c>
      <c r="AN398" s="66">
        <f t="shared" si="408"/>
        <v>0.1</v>
      </c>
      <c r="AO398" s="66">
        <f t="shared" si="409"/>
        <v>0.1</v>
      </c>
      <c r="AP398" s="66">
        <f t="shared" si="410"/>
        <v>0.1</v>
      </c>
      <c r="AQ398" s="66">
        <f t="shared" si="411"/>
        <v>0.1</v>
      </c>
      <c r="AR398" s="66">
        <f t="shared" si="412"/>
        <v>0.2</v>
      </c>
      <c r="AS398" s="66">
        <f t="shared" si="413"/>
        <v>0.1</v>
      </c>
      <c r="AT398" s="66">
        <f t="shared" si="414"/>
        <v>0.9</v>
      </c>
      <c r="AU398" s="67">
        <f t="shared" si="415"/>
        <v>0.2</v>
      </c>
      <c r="AW398" s="29" t="s">
        <v>26</v>
      </c>
      <c r="AX398" s="34" t="s">
        <v>72</v>
      </c>
      <c r="AY398" s="66">
        <f t="shared" si="416"/>
        <v>-3.093</v>
      </c>
      <c r="AZ398" s="66">
        <f t="shared" si="390"/>
        <v>0.20399999999999999</v>
      </c>
      <c r="BA398" s="66">
        <f t="shared" si="391"/>
        <v>-7.6999999999999999E-2</v>
      </c>
      <c r="BB398" s="66">
        <f t="shared" si="392"/>
        <v>0.28100000000000003</v>
      </c>
      <c r="BC398" s="66">
        <f t="shared" si="393"/>
        <v>-2.5999999999999999E-2</v>
      </c>
      <c r="BD398" s="66">
        <f t="shared" si="394"/>
        <v>-3.2719999999999998</v>
      </c>
      <c r="BE398" s="66">
        <f t="shared" si="395"/>
        <v>-0.997</v>
      </c>
      <c r="BF398" s="66">
        <f t="shared" si="396"/>
        <v>2.5310000000000001</v>
      </c>
      <c r="BG398" s="67">
        <f t="shared" si="397"/>
        <v>-4.806</v>
      </c>
      <c r="BI398" s="29" t="s">
        <v>26</v>
      </c>
      <c r="BJ398" s="34" t="s">
        <v>72</v>
      </c>
      <c r="BK398" s="66">
        <f t="shared" si="417"/>
        <v>-4.0000000000000001E-3</v>
      </c>
      <c r="BL398" s="66">
        <f t="shared" si="418"/>
        <v>0</v>
      </c>
      <c r="BM398" s="66">
        <f t="shared" si="419"/>
        <v>0</v>
      </c>
      <c r="BN398" s="66">
        <f t="shared" si="420"/>
        <v>3.0000000000000001E-3</v>
      </c>
      <c r="BO398" s="66">
        <f t="shared" si="421"/>
        <v>0</v>
      </c>
      <c r="BP398" s="66">
        <f t="shared" si="422"/>
        <v>-1.7999999999999999E-2</v>
      </c>
      <c r="BQ398" s="66">
        <f t="shared" si="423"/>
        <v>-0.01</v>
      </c>
      <c r="BR398" s="66">
        <f t="shared" si="424"/>
        <v>0.68700000000000006</v>
      </c>
      <c r="BS398" s="67">
        <f t="shared" si="425"/>
        <v>-6.0999999999999999E-2</v>
      </c>
      <c r="BU398" s="29" t="s">
        <v>26</v>
      </c>
      <c r="BV398" s="34" t="s">
        <v>72</v>
      </c>
      <c r="BW398" s="48">
        <f t="shared" si="426"/>
        <v>3912</v>
      </c>
      <c r="BX398" s="48">
        <f t="shared" si="398"/>
        <v>2404</v>
      </c>
      <c r="BY398" s="48">
        <f t="shared" si="399"/>
        <v>2058</v>
      </c>
      <c r="BZ398" s="48">
        <f t="shared" si="400"/>
        <v>346</v>
      </c>
      <c r="CA398" s="48">
        <f t="shared" si="401"/>
        <v>174</v>
      </c>
      <c r="CB398" s="48">
        <f t="shared" si="402"/>
        <v>1334</v>
      </c>
      <c r="CC398" s="48">
        <f t="shared" si="403"/>
        <v>382</v>
      </c>
      <c r="CD398" s="48">
        <f t="shared" si="404"/>
        <v>5</v>
      </c>
      <c r="CE398" s="49">
        <f t="shared" si="405"/>
        <v>947</v>
      </c>
    </row>
    <row r="399" spans="1:83" ht="16.5" customHeight="1">
      <c r="A399" s="29" t="s">
        <v>27</v>
      </c>
      <c r="B399" s="34" t="s">
        <v>73</v>
      </c>
      <c r="C399" s="40">
        <v>15677</v>
      </c>
      <c r="D399" s="40">
        <v>11264</v>
      </c>
      <c r="E399" s="40">
        <v>9690</v>
      </c>
      <c r="F399" s="40">
        <v>1574</v>
      </c>
      <c r="G399" s="40">
        <v>716</v>
      </c>
      <c r="H399" s="40">
        <v>3697</v>
      </c>
      <c r="I399" s="40">
        <v>1090</v>
      </c>
      <c r="J399" s="40">
        <v>-27</v>
      </c>
      <c r="K399" s="41">
        <v>2634</v>
      </c>
      <c r="M399" s="29" t="s">
        <v>27</v>
      </c>
      <c r="N399" s="34" t="s">
        <v>73</v>
      </c>
      <c r="O399" s="66">
        <f t="shared" si="373"/>
        <v>0.192</v>
      </c>
      <c r="P399" s="66">
        <f t="shared" si="374"/>
        <v>0.57099999999999995</v>
      </c>
      <c r="Q399" s="66">
        <f t="shared" si="375"/>
        <v>0.16500000000000001</v>
      </c>
      <c r="R399" s="66">
        <f t="shared" si="376"/>
        <v>3.145</v>
      </c>
      <c r="S399" s="66">
        <f t="shared" si="377"/>
        <v>0.70299999999999996</v>
      </c>
      <c r="T399" s="66">
        <f t="shared" si="378"/>
        <v>-1.044</v>
      </c>
      <c r="U399" s="66">
        <f t="shared" si="379"/>
        <v>-2.1539999999999999</v>
      </c>
      <c r="V399" s="66">
        <f t="shared" si="380"/>
        <v>25</v>
      </c>
      <c r="W399" s="67">
        <f t="shared" si="381"/>
        <v>-0.90300000000000002</v>
      </c>
      <c r="Y399" s="29" t="s">
        <v>27</v>
      </c>
      <c r="Z399" s="34" t="s">
        <v>73</v>
      </c>
      <c r="AA399" s="66">
        <f t="shared" si="406"/>
        <v>100</v>
      </c>
      <c r="AB399" s="66">
        <f t="shared" si="382"/>
        <v>71.900000000000006</v>
      </c>
      <c r="AC399" s="66">
        <f t="shared" si="383"/>
        <v>61.8</v>
      </c>
      <c r="AD399" s="66">
        <f t="shared" si="384"/>
        <v>10</v>
      </c>
      <c r="AE399" s="66">
        <f t="shared" si="385"/>
        <v>4.5999999999999996</v>
      </c>
      <c r="AF399" s="66">
        <f t="shared" si="386"/>
        <v>23.6</v>
      </c>
      <c r="AG399" s="66">
        <f t="shared" si="387"/>
        <v>7</v>
      </c>
      <c r="AH399" s="66">
        <f t="shared" si="388"/>
        <v>-0.2</v>
      </c>
      <c r="AI399" s="67">
        <f t="shared" si="389"/>
        <v>16.8</v>
      </c>
      <c r="AK399" s="29" t="s">
        <v>27</v>
      </c>
      <c r="AL399" s="34" t="s">
        <v>73</v>
      </c>
      <c r="AM399" s="66">
        <f t="shared" si="407"/>
        <v>0.5</v>
      </c>
      <c r="AN399" s="66">
        <f t="shared" si="408"/>
        <v>0.5</v>
      </c>
      <c r="AO399" s="66">
        <f t="shared" si="409"/>
        <v>0.5</v>
      </c>
      <c r="AP399" s="66">
        <f t="shared" si="410"/>
        <v>0.5</v>
      </c>
      <c r="AQ399" s="66">
        <f t="shared" si="411"/>
        <v>0.3</v>
      </c>
      <c r="AR399" s="66">
        <f t="shared" si="412"/>
        <v>0.5</v>
      </c>
      <c r="AS399" s="66">
        <f t="shared" si="413"/>
        <v>0.3</v>
      </c>
      <c r="AT399" s="66">
        <f t="shared" si="414"/>
        <v>-0.2</v>
      </c>
      <c r="AU399" s="67">
        <f t="shared" si="415"/>
        <v>0.8</v>
      </c>
      <c r="AW399" s="29" t="s">
        <v>27</v>
      </c>
      <c r="AX399" s="34" t="s">
        <v>73</v>
      </c>
      <c r="AY399" s="66">
        <f t="shared" si="416"/>
        <v>0.192</v>
      </c>
      <c r="AZ399" s="66">
        <f t="shared" si="390"/>
        <v>0.40899999999999997</v>
      </c>
      <c r="BA399" s="66">
        <f t="shared" si="391"/>
        <v>0.10199999999999999</v>
      </c>
      <c r="BB399" s="66">
        <f t="shared" si="392"/>
        <v>0.307</v>
      </c>
      <c r="BC399" s="66">
        <f t="shared" si="393"/>
        <v>3.2000000000000001E-2</v>
      </c>
      <c r="BD399" s="66">
        <f t="shared" si="394"/>
        <v>-0.249</v>
      </c>
      <c r="BE399" s="66">
        <f t="shared" si="395"/>
        <v>-0.153</v>
      </c>
      <c r="BF399" s="66">
        <f t="shared" si="396"/>
        <v>5.8000000000000003E-2</v>
      </c>
      <c r="BG399" s="67">
        <f t="shared" si="397"/>
        <v>-0.153</v>
      </c>
      <c r="BI399" s="29" t="s">
        <v>27</v>
      </c>
      <c r="BJ399" s="34" t="s">
        <v>73</v>
      </c>
      <c r="BK399" s="66">
        <f t="shared" si="417"/>
        <v>1E-3</v>
      </c>
      <c r="BL399" s="66">
        <f t="shared" si="418"/>
        <v>3.0000000000000001E-3</v>
      </c>
      <c r="BM399" s="66">
        <f t="shared" si="419"/>
        <v>1E-3</v>
      </c>
      <c r="BN399" s="66">
        <f t="shared" si="420"/>
        <v>1.4999999999999999E-2</v>
      </c>
      <c r="BO399" s="66">
        <f t="shared" si="421"/>
        <v>2E-3</v>
      </c>
      <c r="BP399" s="66">
        <f t="shared" si="422"/>
        <v>-5.0000000000000001E-3</v>
      </c>
      <c r="BQ399" s="66">
        <f t="shared" si="423"/>
        <v>-6.0000000000000001E-3</v>
      </c>
      <c r="BR399" s="66">
        <f t="shared" si="424"/>
        <v>6.2E-2</v>
      </c>
      <c r="BS399" s="67">
        <f t="shared" si="425"/>
        <v>-8.0000000000000002E-3</v>
      </c>
      <c r="BU399" s="29" t="s">
        <v>27</v>
      </c>
      <c r="BV399" s="34" t="s">
        <v>73</v>
      </c>
      <c r="BW399" s="48">
        <f t="shared" si="426"/>
        <v>15647</v>
      </c>
      <c r="BX399" s="48">
        <f t="shared" si="398"/>
        <v>11200</v>
      </c>
      <c r="BY399" s="48">
        <f t="shared" si="399"/>
        <v>9674</v>
      </c>
      <c r="BZ399" s="48">
        <f t="shared" si="400"/>
        <v>1526</v>
      </c>
      <c r="CA399" s="48">
        <f t="shared" si="401"/>
        <v>711</v>
      </c>
      <c r="CB399" s="48">
        <f t="shared" si="402"/>
        <v>3736</v>
      </c>
      <c r="CC399" s="48">
        <f t="shared" si="403"/>
        <v>1114</v>
      </c>
      <c r="CD399" s="48">
        <f t="shared" si="404"/>
        <v>-36</v>
      </c>
      <c r="CE399" s="49">
        <f t="shared" si="405"/>
        <v>2658</v>
      </c>
    </row>
    <row r="400" spans="1:83" ht="16.5" customHeight="1">
      <c r="A400" s="29" t="s">
        <v>28</v>
      </c>
      <c r="B400" s="34" t="s">
        <v>74</v>
      </c>
      <c r="C400" s="40">
        <v>26212</v>
      </c>
      <c r="D400" s="40">
        <v>18287</v>
      </c>
      <c r="E400" s="40">
        <v>15790</v>
      </c>
      <c r="F400" s="40">
        <v>2497</v>
      </c>
      <c r="G400" s="40">
        <v>1139</v>
      </c>
      <c r="H400" s="40">
        <v>6786</v>
      </c>
      <c r="I400" s="40">
        <v>2794</v>
      </c>
      <c r="J400" s="40">
        <v>89</v>
      </c>
      <c r="K400" s="41">
        <v>3903</v>
      </c>
      <c r="M400" s="29" t="s">
        <v>28</v>
      </c>
      <c r="N400" s="34" t="s">
        <v>74</v>
      </c>
      <c r="O400" s="66">
        <f t="shared" si="373"/>
        <v>0.64100000000000001</v>
      </c>
      <c r="P400" s="66">
        <f t="shared" si="374"/>
        <v>1.19</v>
      </c>
      <c r="Q400" s="66">
        <f t="shared" si="375"/>
        <v>0.74</v>
      </c>
      <c r="R400" s="66">
        <f t="shared" si="376"/>
        <v>4.1280000000000001</v>
      </c>
      <c r="S400" s="66">
        <f t="shared" si="377"/>
        <v>2.52</v>
      </c>
      <c r="T400" s="66">
        <f t="shared" si="378"/>
        <v>-1.1080000000000001</v>
      </c>
      <c r="U400" s="66">
        <f t="shared" si="379"/>
        <v>-6.4610000000000003</v>
      </c>
      <c r="V400" s="66">
        <f t="shared" si="380"/>
        <v>5.952</v>
      </c>
      <c r="W400" s="67">
        <f t="shared" si="381"/>
        <v>2.9540000000000002</v>
      </c>
      <c r="Y400" s="29" t="s">
        <v>28</v>
      </c>
      <c r="Z400" s="34" t="s">
        <v>74</v>
      </c>
      <c r="AA400" s="66">
        <f t="shared" si="406"/>
        <v>100</v>
      </c>
      <c r="AB400" s="66">
        <f t="shared" si="382"/>
        <v>69.8</v>
      </c>
      <c r="AC400" s="66">
        <f t="shared" si="383"/>
        <v>60.2</v>
      </c>
      <c r="AD400" s="66">
        <f t="shared" si="384"/>
        <v>9.5</v>
      </c>
      <c r="AE400" s="66">
        <f t="shared" si="385"/>
        <v>4.3</v>
      </c>
      <c r="AF400" s="66">
        <f t="shared" si="386"/>
        <v>25.9</v>
      </c>
      <c r="AG400" s="66">
        <f t="shared" si="387"/>
        <v>10.7</v>
      </c>
      <c r="AH400" s="66">
        <f t="shared" si="388"/>
        <v>0.3</v>
      </c>
      <c r="AI400" s="67">
        <f t="shared" si="389"/>
        <v>14.9</v>
      </c>
      <c r="AK400" s="29" t="s">
        <v>28</v>
      </c>
      <c r="AL400" s="34" t="s">
        <v>74</v>
      </c>
      <c r="AM400" s="66">
        <f t="shared" si="407"/>
        <v>0.8</v>
      </c>
      <c r="AN400" s="66">
        <f t="shared" si="408"/>
        <v>0.8</v>
      </c>
      <c r="AO400" s="66">
        <f t="shared" si="409"/>
        <v>0.8</v>
      </c>
      <c r="AP400" s="66">
        <f t="shared" si="410"/>
        <v>0.7</v>
      </c>
      <c r="AQ400" s="66">
        <f t="shared" si="411"/>
        <v>0.5</v>
      </c>
      <c r="AR400" s="66">
        <f t="shared" si="412"/>
        <v>1</v>
      </c>
      <c r="AS400" s="66">
        <f t="shared" si="413"/>
        <v>0.7</v>
      </c>
      <c r="AT400" s="66">
        <f t="shared" si="414"/>
        <v>0.8</v>
      </c>
      <c r="AU400" s="67">
        <f t="shared" si="415"/>
        <v>1.2</v>
      </c>
      <c r="AW400" s="29" t="s">
        <v>28</v>
      </c>
      <c r="AX400" s="34" t="s">
        <v>74</v>
      </c>
      <c r="AY400" s="66">
        <f t="shared" si="416"/>
        <v>0.64100000000000001</v>
      </c>
      <c r="AZ400" s="66">
        <f t="shared" si="390"/>
        <v>0.82499999999999996</v>
      </c>
      <c r="BA400" s="66">
        <f t="shared" si="391"/>
        <v>0.44500000000000001</v>
      </c>
      <c r="BB400" s="66">
        <f t="shared" si="392"/>
        <v>0.38</v>
      </c>
      <c r="BC400" s="66">
        <f t="shared" si="393"/>
        <v>0.108</v>
      </c>
      <c r="BD400" s="66">
        <f t="shared" si="394"/>
        <v>-0.29199999999999998</v>
      </c>
      <c r="BE400" s="66">
        <f t="shared" si="395"/>
        <v>-0.74099999999999999</v>
      </c>
      <c r="BF400" s="66">
        <f t="shared" si="396"/>
        <v>1.9E-2</v>
      </c>
      <c r="BG400" s="67">
        <f t="shared" si="397"/>
        <v>0.43</v>
      </c>
      <c r="BI400" s="29" t="s">
        <v>28</v>
      </c>
      <c r="BJ400" s="34" t="s">
        <v>74</v>
      </c>
      <c r="BK400" s="66">
        <f t="shared" si="417"/>
        <v>5.0000000000000001E-3</v>
      </c>
      <c r="BL400" s="66">
        <f t="shared" si="418"/>
        <v>8.9999999999999993E-3</v>
      </c>
      <c r="BM400" s="66">
        <f t="shared" si="419"/>
        <v>6.0000000000000001E-3</v>
      </c>
      <c r="BN400" s="66">
        <f t="shared" si="420"/>
        <v>0.03</v>
      </c>
      <c r="BO400" s="66">
        <f t="shared" si="421"/>
        <v>1.2E-2</v>
      </c>
      <c r="BP400" s="66">
        <f t="shared" si="422"/>
        <v>-0.01</v>
      </c>
      <c r="BQ400" s="66">
        <f t="shared" si="423"/>
        <v>-4.8000000000000001E-2</v>
      </c>
      <c r="BR400" s="66">
        <f t="shared" si="424"/>
        <v>3.5000000000000003E-2</v>
      </c>
      <c r="BS400" s="67">
        <f t="shared" si="425"/>
        <v>3.5999999999999997E-2</v>
      </c>
      <c r="BU400" s="29" t="s">
        <v>28</v>
      </c>
      <c r="BV400" s="34" t="s">
        <v>74</v>
      </c>
      <c r="BW400" s="48">
        <f t="shared" si="426"/>
        <v>26045</v>
      </c>
      <c r="BX400" s="48">
        <f t="shared" si="398"/>
        <v>18072</v>
      </c>
      <c r="BY400" s="48">
        <f t="shared" si="399"/>
        <v>15674</v>
      </c>
      <c r="BZ400" s="48">
        <f t="shared" si="400"/>
        <v>2398</v>
      </c>
      <c r="CA400" s="48">
        <f t="shared" si="401"/>
        <v>1111</v>
      </c>
      <c r="CB400" s="48">
        <f t="shared" si="402"/>
        <v>6862</v>
      </c>
      <c r="CC400" s="48">
        <f t="shared" si="403"/>
        <v>2987</v>
      </c>
      <c r="CD400" s="48">
        <f t="shared" si="404"/>
        <v>84</v>
      </c>
      <c r="CE400" s="49">
        <f t="shared" si="405"/>
        <v>3791</v>
      </c>
    </row>
    <row r="401" spans="1:83" ht="16.5" customHeight="1">
      <c r="A401" s="29" t="s">
        <v>29</v>
      </c>
      <c r="B401" s="34" t="s">
        <v>75</v>
      </c>
      <c r="C401" s="40">
        <v>30234</v>
      </c>
      <c r="D401" s="40">
        <v>19178</v>
      </c>
      <c r="E401" s="40">
        <v>16451</v>
      </c>
      <c r="F401" s="40">
        <v>2727</v>
      </c>
      <c r="G401" s="40">
        <v>3364</v>
      </c>
      <c r="H401" s="40">
        <v>7692</v>
      </c>
      <c r="I401" s="40">
        <v>4287</v>
      </c>
      <c r="J401" s="40">
        <v>121</v>
      </c>
      <c r="K401" s="41">
        <v>3284</v>
      </c>
      <c r="M401" s="29" t="s">
        <v>29</v>
      </c>
      <c r="N401" s="34" t="s">
        <v>75</v>
      </c>
      <c r="O401" s="66">
        <f t="shared" si="373"/>
        <v>-1.2829999999999999</v>
      </c>
      <c r="P401" s="66">
        <f t="shared" si="374"/>
        <v>-1.5449999999999999</v>
      </c>
      <c r="Q401" s="66">
        <f t="shared" si="375"/>
        <v>-1.9139999999999999</v>
      </c>
      <c r="R401" s="66">
        <f t="shared" si="376"/>
        <v>0.73899999999999999</v>
      </c>
      <c r="S401" s="66">
        <f t="shared" si="377"/>
        <v>-1.9810000000000001</v>
      </c>
      <c r="T401" s="66">
        <f t="shared" si="378"/>
        <v>-0.311</v>
      </c>
      <c r="U401" s="66">
        <f t="shared" si="379"/>
        <v>-4.5209999999999999</v>
      </c>
      <c r="V401" s="66">
        <f t="shared" si="380"/>
        <v>95.161000000000001</v>
      </c>
      <c r="W401" s="67">
        <f t="shared" si="381"/>
        <v>3.7930000000000001</v>
      </c>
      <c r="Y401" s="29" t="s">
        <v>29</v>
      </c>
      <c r="Z401" s="34" t="s">
        <v>75</v>
      </c>
      <c r="AA401" s="66">
        <f t="shared" si="406"/>
        <v>100</v>
      </c>
      <c r="AB401" s="66">
        <f t="shared" si="382"/>
        <v>63.4</v>
      </c>
      <c r="AC401" s="66">
        <f t="shared" si="383"/>
        <v>54.4</v>
      </c>
      <c r="AD401" s="66">
        <f t="shared" si="384"/>
        <v>9</v>
      </c>
      <c r="AE401" s="66">
        <f t="shared" si="385"/>
        <v>11.1</v>
      </c>
      <c r="AF401" s="66">
        <f t="shared" si="386"/>
        <v>25.4</v>
      </c>
      <c r="AG401" s="66">
        <f t="shared" si="387"/>
        <v>14.2</v>
      </c>
      <c r="AH401" s="66">
        <f t="shared" si="388"/>
        <v>0.4</v>
      </c>
      <c r="AI401" s="67">
        <f t="shared" si="389"/>
        <v>10.9</v>
      </c>
      <c r="AK401" s="29" t="s">
        <v>29</v>
      </c>
      <c r="AL401" s="34" t="s">
        <v>75</v>
      </c>
      <c r="AM401" s="66">
        <f t="shared" si="407"/>
        <v>0.9</v>
      </c>
      <c r="AN401" s="66">
        <f t="shared" si="408"/>
        <v>0.8</v>
      </c>
      <c r="AO401" s="66">
        <f t="shared" si="409"/>
        <v>0.8</v>
      </c>
      <c r="AP401" s="66">
        <f t="shared" si="410"/>
        <v>0.8</v>
      </c>
      <c r="AQ401" s="66">
        <f t="shared" si="411"/>
        <v>1.3</v>
      </c>
      <c r="AR401" s="66">
        <f t="shared" si="412"/>
        <v>1.1000000000000001</v>
      </c>
      <c r="AS401" s="66">
        <f t="shared" si="413"/>
        <v>1.1000000000000001</v>
      </c>
      <c r="AT401" s="66">
        <f t="shared" si="414"/>
        <v>1</v>
      </c>
      <c r="AU401" s="67">
        <f t="shared" si="415"/>
        <v>1</v>
      </c>
      <c r="AW401" s="29" t="s">
        <v>29</v>
      </c>
      <c r="AX401" s="34" t="s">
        <v>75</v>
      </c>
      <c r="AY401" s="66">
        <f t="shared" si="416"/>
        <v>-1.2829999999999999</v>
      </c>
      <c r="AZ401" s="66">
        <f t="shared" si="390"/>
        <v>-0.98299999999999998</v>
      </c>
      <c r="BA401" s="66">
        <f t="shared" si="391"/>
        <v>-1.048</v>
      </c>
      <c r="BB401" s="66">
        <f t="shared" si="392"/>
        <v>6.5000000000000002E-2</v>
      </c>
      <c r="BC401" s="66">
        <f t="shared" si="393"/>
        <v>-0.222</v>
      </c>
      <c r="BD401" s="66">
        <f t="shared" si="394"/>
        <v>-7.8E-2</v>
      </c>
      <c r="BE401" s="66">
        <f t="shared" si="395"/>
        <v>-0.66300000000000003</v>
      </c>
      <c r="BF401" s="66">
        <f t="shared" si="396"/>
        <v>0.193</v>
      </c>
      <c r="BG401" s="67">
        <f t="shared" si="397"/>
        <v>0.39200000000000002</v>
      </c>
      <c r="BI401" s="29" t="s">
        <v>29</v>
      </c>
      <c r="BJ401" s="34" t="s">
        <v>75</v>
      </c>
      <c r="BK401" s="66">
        <f t="shared" si="417"/>
        <v>-1.2E-2</v>
      </c>
      <c r="BL401" s="66">
        <f t="shared" si="418"/>
        <v>-1.2999999999999999E-2</v>
      </c>
      <c r="BM401" s="66">
        <f t="shared" si="419"/>
        <v>-1.6E-2</v>
      </c>
      <c r="BN401" s="66">
        <f t="shared" si="420"/>
        <v>6.0000000000000001E-3</v>
      </c>
      <c r="BO401" s="66">
        <f t="shared" si="421"/>
        <v>-2.8000000000000001E-2</v>
      </c>
      <c r="BP401" s="66">
        <f t="shared" si="422"/>
        <v>-3.0000000000000001E-3</v>
      </c>
      <c r="BQ401" s="66">
        <f t="shared" si="423"/>
        <v>-0.05</v>
      </c>
      <c r="BR401" s="66">
        <f t="shared" si="424"/>
        <v>0.40899999999999997</v>
      </c>
      <c r="BS401" s="67">
        <f t="shared" si="425"/>
        <v>3.9E-2</v>
      </c>
      <c r="BU401" s="29" t="s">
        <v>29</v>
      </c>
      <c r="BV401" s="34" t="s">
        <v>75</v>
      </c>
      <c r="BW401" s="48">
        <f t="shared" si="426"/>
        <v>30627</v>
      </c>
      <c r="BX401" s="48">
        <f t="shared" si="398"/>
        <v>19479</v>
      </c>
      <c r="BY401" s="48">
        <f t="shared" si="399"/>
        <v>16772</v>
      </c>
      <c r="BZ401" s="48">
        <f t="shared" si="400"/>
        <v>2707</v>
      </c>
      <c r="CA401" s="48">
        <f t="shared" si="401"/>
        <v>3432</v>
      </c>
      <c r="CB401" s="48">
        <f t="shared" si="402"/>
        <v>7716</v>
      </c>
      <c r="CC401" s="48">
        <f t="shared" si="403"/>
        <v>4490</v>
      </c>
      <c r="CD401" s="48">
        <f t="shared" si="404"/>
        <v>62</v>
      </c>
      <c r="CE401" s="49">
        <f t="shared" si="405"/>
        <v>3164</v>
      </c>
    </row>
    <row r="402" spans="1:83" ht="16.5" customHeight="1">
      <c r="A402" s="29" t="s">
        <v>30</v>
      </c>
      <c r="B402" s="34" t="s">
        <v>76</v>
      </c>
      <c r="C402" s="40">
        <v>14722</v>
      </c>
      <c r="D402" s="40">
        <v>9831</v>
      </c>
      <c r="E402" s="40">
        <v>8387</v>
      </c>
      <c r="F402" s="40">
        <v>1444</v>
      </c>
      <c r="G402" s="40">
        <v>2428</v>
      </c>
      <c r="H402" s="40">
        <v>2463</v>
      </c>
      <c r="I402" s="40">
        <v>850</v>
      </c>
      <c r="J402" s="40">
        <v>59</v>
      </c>
      <c r="K402" s="41">
        <v>1554</v>
      </c>
      <c r="M402" s="29" t="s">
        <v>30</v>
      </c>
      <c r="N402" s="34" t="s">
        <v>76</v>
      </c>
      <c r="O402" s="66">
        <f t="shared" si="373"/>
        <v>-0.54</v>
      </c>
      <c r="P402" s="66">
        <f t="shared" si="374"/>
        <v>2.4489999999999998</v>
      </c>
      <c r="Q402" s="66">
        <f t="shared" si="375"/>
        <v>2.044</v>
      </c>
      <c r="R402" s="66">
        <f t="shared" si="376"/>
        <v>4.8659999999999997</v>
      </c>
      <c r="S402" s="66">
        <f t="shared" si="377"/>
        <v>-1.1399999999999999</v>
      </c>
      <c r="T402" s="66">
        <f t="shared" si="378"/>
        <v>-10.436</v>
      </c>
      <c r="U402" s="66">
        <f t="shared" si="379"/>
        <v>-25.11</v>
      </c>
      <c r="V402" s="66">
        <f t="shared" si="380"/>
        <v>15.686</v>
      </c>
      <c r="W402" s="67">
        <f t="shared" si="381"/>
        <v>-0.63900000000000001</v>
      </c>
      <c r="Y402" s="29" t="s">
        <v>30</v>
      </c>
      <c r="Z402" s="34" t="s">
        <v>76</v>
      </c>
      <c r="AA402" s="66">
        <f t="shared" si="406"/>
        <v>100</v>
      </c>
      <c r="AB402" s="66">
        <f t="shared" si="382"/>
        <v>66.8</v>
      </c>
      <c r="AC402" s="66">
        <f t="shared" si="383"/>
        <v>57</v>
      </c>
      <c r="AD402" s="66">
        <f t="shared" si="384"/>
        <v>9.8000000000000007</v>
      </c>
      <c r="AE402" s="66">
        <f t="shared" si="385"/>
        <v>16.5</v>
      </c>
      <c r="AF402" s="66">
        <f t="shared" si="386"/>
        <v>16.7</v>
      </c>
      <c r="AG402" s="66">
        <f t="shared" si="387"/>
        <v>5.8</v>
      </c>
      <c r="AH402" s="66">
        <f t="shared" si="388"/>
        <v>0.4</v>
      </c>
      <c r="AI402" s="67">
        <f t="shared" si="389"/>
        <v>10.6</v>
      </c>
      <c r="AK402" s="29" t="s">
        <v>30</v>
      </c>
      <c r="AL402" s="34" t="s">
        <v>76</v>
      </c>
      <c r="AM402" s="66">
        <f t="shared" si="407"/>
        <v>0.4</v>
      </c>
      <c r="AN402" s="66">
        <f t="shared" si="408"/>
        <v>0.4</v>
      </c>
      <c r="AO402" s="66">
        <f t="shared" si="409"/>
        <v>0.4</v>
      </c>
      <c r="AP402" s="66">
        <f t="shared" si="410"/>
        <v>0.4</v>
      </c>
      <c r="AQ402" s="66">
        <f t="shared" si="411"/>
        <v>1</v>
      </c>
      <c r="AR402" s="66">
        <f t="shared" si="412"/>
        <v>0.3</v>
      </c>
      <c r="AS402" s="66">
        <f t="shared" si="413"/>
        <v>0.2</v>
      </c>
      <c r="AT402" s="66">
        <f t="shared" si="414"/>
        <v>0.5</v>
      </c>
      <c r="AU402" s="67">
        <f t="shared" si="415"/>
        <v>0.5</v>
      </c>
      <c r="AW402" s="29" t="s">
        <v>30</v>
      </c>
      <c r="AX402" s="34" t="s">
        <v>76</v>
      </c>
      <c r="AY402" s="66">
        <f t="shared" si="416"/>
        <v>-0.54</v>
      </c>
      <c r="AZ402" s="66">
        <f t="shared" si="390"/>
        <v>1.5880000000000001</v>
      </c>
      <c r="BA402" s="66">
        <f t="shared" si="391"/>
        <v>1.135</v>
      </c>
      <c r="BB402" s="66">
        <f t="shared" si="392"/>
        <v>0.45300000000000001</v>
      </c>
      <c r="BC402" s="66">
        <f t="shared" si="393"/>
        <v>-0.189</v>
      </c>
      <c r="BD402" s="66">
        <f t="shared" si="394"/>
        <v>-1.9390000000000001</v>
      </c>
      <c r="BE402" s="66">
        <f t="shared" si="395"/>
        <v>-1.925</v>
      </c>
      <c r="BF402" s="66">
        <f t="shared" si="396"/>
        <v>5.3999999999999999E-2</v>
      </c>
      <c r="BG402" s="67">
        <f t="shared" si="397"/>
        <v>-6.8000000000000005E-2</v>
      </c>
      <c r="BI402" s="29" t="s">
        <v>30</v>
      </c>
      <c r="BJ402" s="34" t="s">
        <v>76</v>
      </c>
      <c r="BK402" s="66">
        <f t="shared" si="417"/>
        <v>-2E-3</v>
      </c>
      <c r="BL402" s="66">
        <f t="shared" si="418"/>
        <v>0.01</v>
      </c>
      <c r="BM402" s="66">
        <f t="shared" si="419"/>
        <v>8.0000000000000002E-3</v>
      </c>
      <c r="BN402" s="66">
        <f t="shared" si="420"/>
        <v>0.02</v>
      </c>
      <c r="BO402" s="66">
        <f t="shared" si="421"/>
        <v>-1.2E-2</v>
      </c>
      <c r="BP402" s="66">
        <f t="shared" si="422"/>
        <v>-3.9E-2</v>
      </c>
      <c r="BQ402" s="66">
        <f t="shared" si="423"/>
        <v>-7.0999999999999994E-2</v>
      </c>
      <c r="BR402" s="66">
        <f t="shared" si="424"/>
        <v>5.5E-2</v>
      </c>
      <c r="BS402" s="67">
        <f t="shared" si="425"/>
        <v>-3.0000000000000001E-3</v>
      </c>
      <c r="BU402" s="29" t="s">
        <v>30</v>
      </c>
      <c r="BV402" s="34" t="s">
        <v>76</v>
      </c>
      <c r="BW402" s="48">
        <f t="shared" si="426"/>
        <v>14802</v>
      </c>
      <c r="BX402" s="48">
        <f t="shared" si="398"/>
        <v>9596</v>
      </c>
      <c r="BY402" s="48">
        <f t="shared" si="399"/>
        <v>8219</v>
      </c>
      <c r="BZ402" s="48">
        <f t="shared" si="400"/>
        <v>1377</v>
      </c>
      <c r="CA402" s="48">
        <f t="shared" si="401"/>
        <v>2456</v>
      </c>
      <c r="CB402" s="48">
        <f t="shared" si="402"/>
        <v>2750</v>
      </c>
      <c r="CC402" s="48">
        <f t="shared" si="403"/>
        <v>1135</v>
      </c>
      <c r="CD402" s="48">
        <f t="shared" si="404"/>
        <v>51</v>
      </c>
      <c r="CE402" s="49">
        <f t="shared" si="405"/>
        <v>1564</v>
      </c>
    </row>
    <row r="403" spans="1:83" ht="16.5" customHeight="1">
      <c r="A403" s="29" t="s">
        <v>31</v>
      </c>
      <c r="B403" s="34" t="s">
        <v>77</v>
      </c>
      <c r="C403" s="40">
        <v>25981</v>
      </c>
      <c r="D403" s="40">
        <v>16662</v>
      </c>
      <c r="E403" s="40">
        <v>14298</v>
      </c>
      <c r="F403" s="40">
        <v>2364</v>
      </c>
      <c r="G403" s="40">
        <v>5038</v>
      </c>
      <c r="H403" s="40">
        <v>4281</v>
      </c>
      <c r="I403" s="40">
        <v>1680</v>
      </c>
      <c r="J403" s="40">
        <v>16</v>
      </c>
      <c r="K403" s="41">
        <v>2585</v>
      </c>
      <c r="M403" s="29" t="s">
        <v>31</v>
      </c>
      <c r="N403" s="34" t="s">
        <v>77</v>
      </c>
      <c r="O403" s="66">
        <f t="shared" si="373"/>
        <v>-0.28799999999999998</v>
      </c>
      <c r="P403" s="66">
        <f t="shared" si="374"/>
        <v>0.48899999999999999</v>
      </c>
      <c r="Q403" s="66">
        <f t="shared" si="375"/>
        <v>6.3E-2</v>
      </c>
      <c r="R403" s="66">
        <f t="shared" si="376"/>
        <v>3.141</v>
      </c>
      <c r="S403" s="66">
        <f t="shared" si="377"/>
        <v>-0.47399999999999998</v>
      </c>
      <c r="T403" s="66">
        <f t="shared" si="378"/>
        <v>-2.9910000000000001</v>
      </c>
      <c r="U403" s="66">
        <f t="shared" si="379"/>
        <v>-9.0909999999999993</v>
      </c>
      <c r="V403" s="66">
        <f t="shared" si="380"/>
        <v>128.571</v>
      </c>
      <c r="W403" s="67">
        <f t="shared" si="381"/>
        <v>1.056</v>
      </c>
      <c r="Y403" s="29" t="s">
        <v>31</v>
      </c>
      <c r="Z403" s="34" t="s">
        <v>77</v>
      </c>
      <c r="AA403" s="66">
        <f t="shared" si="406"/>
        <v>100</v>
      </c>
      <c r="AB403" s="66">
        <f t="shared" si="382"/>
        <v>64.099999999999994</v>
      </c>
      <c r="AC403" s="66">
        <f t="shared" si="383"/>
        <v>55</v>
      </c>
      <c r="AD403" s="66">
        <f t="shared" si="384"/>
        <v>9.1</v>
      </c>
      <c r="AE403" s="66">
        <f t="shared" si="385"/>
        <v>19.399999999999999</v>
      </c>
      <c r="AF403" s="66">
        <f t="shared" si="386"/>
        <v>16.5</v>
      </c>
      <c r="AG403" s="66">
        <f t="shared" si="387"/>
        <v>6.5</v>
      </c>
      <c r="AH403" s="66">
        <f t="shared" si="388"/>
        <v>0.1</v>
      </c>
      <c r="AI403" s="67">
        <f t="shared" si="389"/>
        <v>9.9</v>
      </c>
      <c r="AK403" s="29" t="s">
        <v>31</v>
      </c>
      <c r="AL403" s="34" t="s">
        <v>77</v>
      </c>
      <c r="AM403" s="66">
        <f t="shared" si="407"/>
        <v>0.8</v>
      </c>
      <c r="AN403" s="66">
        <f t="shared" si="408"/>
        <v>0.7</v>
      </c>
      <c r="AO403" s="66">
        <f t="shared" si="409"/>
        <v>0.7</v>
      </c>
      <c r="AP403" s="66">
        <f t="shared" si="410"/>
        <v>0.7</v>
      </c>
      <c r="AQ403" s="66">
        <f t="shared" si="411"/>
        <v>2</v>
      </c>
      <c r="AR403" s="66">
        <f t="shared" si="412"/>
        <v>0.6</v>
      </c>
      <c r="AS403" s="66">
        <f t="shared" si="413"/>
        <v>0.4</v>
      </c>
      <c r="AT403" s="66">
        <f t="shared" si="414"/>
        <v>0.1</v>
      </c>
      <c r="AU403" s="67">
        <f t="shared" si="415"/>
        <v>0.8</v>
      </c>
      <c r="AW403" s="29" t="s">
        <v>31</v>
      </c>
      <c r="AX403" s="34" t="s">
        <v>77</v>
      </c>
      <c r="AY403" s="66">
        <f t="shared" si="416"/>
        <v>-0.28799999999999998</v>
      </c>
      <c r="AZ403" s="66">
        <f t="shared" si="390"/>
        <v>0.311</v>
      </c>
      <c r="BA403" s="66">
        <f t="shared" si="391"/>
        <v>3.5000000000000003E-2</v>
      </c>
      <c r="BB403" s="66">
        <f t="shared" si="392"/>
        <v>0.27600000000000002</v>
      </c>
      <c r="BC403" s="66">
        <f t="shared" si="393"/>
        <v>-9.1999999999999998E-2</v>
      </c>
      <c r="BD403" s="66">
        <f t="shared" si="394"/>
        <v>-0.50700000000000001</v>
      </c>
      <c r="BE403" s="66">
        <f t="shared" si="395"/>
        <v>-0.64500000000000002</v>
      </c>
      <c r="BF403" s="66">
        <f t="shared" si="396"/>
        <v>3.5000000000000003E-2</v>
      </c>
      <c r="BG403" s="67">
        <f t="shared" si="397"/>
        <v>0.104</v>
      </c>
      <c r="BI403" s="29" t="s">
        <v>31</v>
      </c>
      <c r="BJ403" s="34" t="s">
        <v>77</v>
      </c>
      <c r="BK403" s="66">
        <f t="shared" si="417"/>
        <v>-2E-3</v>
      </c>
      <c r="BL403" s="66">
        <f t="shared" si="418"/>
        <v>3.0000000000000001E-3</v>
      </c>
      <c r="BM403" s="66">
        <f t="shared" si="419"/>
        <v>0</v>
      </c>
      <c r="BN403" s="66">
        <f t="shared" si="420"/>
        <v>2.1999999999999999E-2</v>
      </c>
      <c r="BO403" s="66">
        <f t="shared" si="421"/>
        <v>-0.01</v>
      </c>
      <c r="BP403" s="66">
        <f t="shared" si="422"/>
        <v>-1.7999999999999999E-2</v>
      </c>
      <c r="BQ403" s="66">
        <f t="shared" si="423"/>
        <v>-4.2000000000000003E-2</v>
      </c>
      <c r="BR403" s="66">
        <f t="shared" si="424"/>
        <v>6.2E-2</v>
      </c>
      <c r="BS403" s="67">
        <f t="shared" si="425"/>
        <v>8.9999999999999993E-3</v>
      </c>
      <c r="BU403" s="29" t="s">
        <v>31</v>
      </c>
      <c r="BV403" s="34" t="s">
        <v>77</v>
      </c>
      <c r="BW403" s="48">
        <f t="shared" si="426"/>
        <v>26056</v>
      </c>
      <c r="BX403" s="48">
        <f t="shared" si="398"/>
        <v>16581</v>
      </c>
      <c r="BY403" s="48">
        <f t="shared" si="399"/>
        <v>14289</v>
      </c>
      <c r="BZ403" s="48">
        <f t="shared" si="400"/>
        <v>2292</v>
      </c>
      <c r="CA403" s="48">
        <f t="shared" si="401"/>
        <v>5062</v>
      </c>
      <c r="CB403" s="48">
        <f t="shared" si="402"/>
        <v>4413</v>
      </c>
      <c r="CC403" s="48">
        <f t="shared" si="403"/>
        <v>1848</v>
      </c>
      <c r="CD403" s="48">
        <f t="shared" si="404"/>
        <v>7</v>
      </c>
      <c r="CE403" s="49">
        <f t="shared" si="405"/>
        <v>2558</v>
      </c>
    </row>
    <row r="404" spans="1:83" ht="16.5" customHeight="1">
      <c r="A404" s="30" t="s">
        <v>32</v>
      </c>
      <c r="B404" s="28" t="s">
        <v>78</v>
      </c>
      <c r="C404" s="44">
        <v>9251</v>
      </c>
      <c r="D404" s="44">
        <v>4937</v>
      </c>
      <c r="E404" s="44">
        <v>4227</v>
      </c>
      <c r="F404" s="44">
        <v>710</v>
      </c>
      <c r="G404" s="44">
        <v>1978</v>
      </c>
      <c r="H404" s="44">
        <v>2336</v>
      </c>
      <c r="I404" s="44">
        <v>562</v>
      </c>
      <c r="J404" s="44">
        <v>-65</v>
      </c>
      <c r="K404" s="45">
        <v>1839</v>
      </c>
      <c r="M404" s="30" t="s">
        <v>32</v>
      </c>
      <c r="N404" s="28" t="s">
        <v>78</v>
      </c>
      <c r="O404" s="70">
        <f t="shared" si="373"/>
        <v>-2.9790000000000001</v>
      </c>
      <c r="P404" s="70">
        <f t="shared" si="374"/>
        <v>0.40699999999999997</v>
      </c>
      <c r="Q404" s="70">
        <f t="shared" si="375"/>
        <v>-0.11799999999999999</v>
      </c>
      <c r="R404" s="70">
        <f t="shared" si="376"/>
        <v>3.65</v>
      </c>
      <c r="S404" s="70">
        <f t="shared" si="377"/>
        <v>-0.30199999999999999</v>
      </c>
      <c r="T404" s="70">
        <f t="shared" si="378"/>
        <v>-11.314</v>
      </c>
      <c r="U404" s="70">
        <f t="shared" si="379"/>
        <v>-17.956</v>
      </c>
      <c r="V404" s="70">
        <f t="shared" si="380"/>
        <v>-912.5</v>
      </c>
      <c r="W404" s="71">
        <f t="shared" si="381"/>
        <v>-5.2549999999999999</v>
      </c>
      <c r="Y404" s="30" t="s">
        <v>32</v>
      </c>
      <c r="Z404" s="28" t="s">
        <v>78</v>
      </c>
      <c r="AA404" s="70">
        <f t="shared" si="406"/>
        <v>100</v>
      </c>
      <c r="AB404" s="70">
        <f t="shared" si="382"/>
        <v>53.4</v>
      </c>
      <c r="AC404" s="70">
        <f t="shared" si="383"/>
        <v>45.7</v>
      </c>
      <c r="AD404" s="70">
        <f t="shared" si="384"/>
        <v>7.7</v>
      </c>
      <c r="AE404" s="70">
        <f t="shared" si="385"/>
        <v>21.4</v>
      </c>
      <c r="AF404" s="70">
        <f t="shared" si="386"/>
        <v>25.3</v>
      </c>
      <c r="AG404" s="70">
        <f t="shared" si="387"/>
        <v>6.1</v>
      </c>
      <c r="AH404" s="70">
        <f t="shared" si="388"/>
        <v>-0.7</v>
      </c>
      <c r="AI404" s="71">
        <f t="shared" si="389"/>
        <v>19.899999999999999</v>
      </c>
      <c r="AK404" s="30" t="s">
        <v>32</v>
      </c>
      <c r="AL404" s="28" t="s">
        <v>78</v>
      </c>
      <c r="AM404" s="70">
        <f t="shared" si="407"/>
        <v>0.3</v>
      </c>
      <c r="AN404" s="70">
        <f t="shared" si="408"/>
        <v>0.2</v>
      </c>
      <c r="AO404" s="70">
        <f t="shared" si="409"/>
        <v>0.2</v>
      </c>
      <c r="AP404" s="70">
        <f t="shared" si="410"/>
        <v>0.2</v>
      </c>
      <c r="AQ404" s="70">
        <f t="shared" si="411"/>
        <v>0.8</v>
      </c>
      <c r="AR404" s="70">
        <f t="shared" si="412"/>
        <v>0.3</v>
      </c>
      <c r="AS404" s="70">
        <f t="shared" si="413"/>
        <v>0.1</v>
      </c>
      <c r="AT404" s="70">
        <f t="shared" si="414"/>
        <v>-0.6</v>
      </c>
      <c r="AU404" s="71">
        <f t="shared" si="415"/>
        <v>0.6</v>
      </c>
      <c r="AW404" s="30" t="s">
        <v>32</v>
      </c>
      <c r="AX404" s="28" t="s">
        <v>78</v>
      </c>
      <c r="AY404" s="70">
        <f t="shared" si="416"/>
        <v>-2.9790000000000001</v>
      </c>
      <c r="AZ404" s="70">
        <f t="shared" si="390"/>
        <v>0.21</v>
      </c>
      <c r="BA404" s="70">
        <f t="shared" si="391"/>
        <v>-5.1999999999999998E-2</v>
      </c>
      <c r="BB404" s="70">
        <f t="shared" si="392"/>
        <v>0.26200000000000001</v>
      </c>
      <c r="BC404" s="70">
        <f t="shared" si="393"/>
        <v>-6.3E-2</v>
      </c>
      <c r="BD404" s="70">
        <f t="shared" si="394"/>
        <v>-3.125</v>
      </c>
      <c r="BE404" s="70">
        <f t="shared" si="395"/>
        <v>-1.29</v>
      </c>
      <c r="BF404" s="70">
        <f t="shared" si="396"/>
        <v>-0.76600000000000001</v>
      </c>
      <c r="BG404" s="71">
        <f t="shared" si="397"/>
        <v>-1.07</v>
      </c>
      <c r="BI404" s="30" t="s">
        <v>32</v>
      </c>
      <c r="BJ404" s="28" t="s">
        <v>78</v>
      </c>
      <c r="BK404" s="70">
        <f t="shared" si="417"/>
        <v>-8.0000000000000002E-3</v>
      </c>
      <c r="BL404" s="70">
        <f t="shared" si="418"/>
        <v>1E-3</v>
      </c>
      <c r="BM404" s="70">
        <f t="shared" si="419"/>
        <v>0</v>
      </c>
      <c r="BN404" s="70">
        <f t="shared" si="420"/>
        <v>8.0000000000000002E-3</v>
      </c>
      <c r="BO404" s="70">
        <f t="shared" si="421"/>
        <v>-2E-3</v>
      </c>
      <c r="BP404" s="70">
        <f t="shared" si="422"/>
        <v>-4.1000000000000002E-2</v>
      </c>
      <c r="BQ404" s="70">
        <f t="shared" si="423"/>
        <v>-0.03</v>
      </c>
      <c r="BR404" s="70">
        <f t="shared" si="424"/>
        <v>-0.50600000000000001</v>
      </c>
      <c r="BS404" s="71">
        <f t="shared" si="425"/>
        <v>-3.3000000000000002E-2</v>
      </c>
      <c r="BU404" s="30" t="s">
        <v>32</v>
      </c>
      <c r="BV404" s="28" t="s">
        <v>78</v>
      </c>
      <c r="BW404" s="52">
        <f t="shared" si="426"/>
        <v>9535</v>
      </c>
      <c r="BX404" s="52">
        <f t="shared" si="398"/>
        <v>4917</v>
      </c>
      <c r="BY404" s="52">
        <f t="shared" si="399"/>
        <v>4232</v>
      </c>
      <c r="BZ404" s="52">
        <f t="shared" si="400"/>
        <v>685</v>
      </c>
      <c r="CA404" s="52">
        <f t="shared" si="401"/>
        <v>1984</v>
      </c>
      <c r="CB404" s="52">
        <f t="shared" si="402"/>
        <v>2634</v>
      </c>
      <c r="CC404" s="52">
        <f t="shared" si="403"/>
        <v>685</v>
      </c>
      <c r="CD404" s="52">
        <f t="shared" si="404"/>
        <v>8</v>
      </c>
      <c r="CE404" s="53">
        <f t="shared" si="405"/>
        <v>1941</v>
      </c>
    </row>
    <row r="405" spans="1:83" ht="16.5" customHeight="1">
      <c r="A405" s="29" t="s">
        <v>33</v>
      </c>
      <c r="B405" s="34" t="s">
        <v>79</v>
      </c>
      <c r="C405" s="40">
        <v>86382</v>
      </c>
      <c r="D405" s="40">
        <v>60990</v>
      </c>
      <c r="E405" s="40">
        <v>52374</v>
      </c>
      <c r="F405" s="40">
        <v>8616</v>
      </c>
      <c r="G405" s="40">
        <v>10011</v>
      </c>
      <c r="H405" s="40">
        <v>15381</v>
      </c>
      <c r="I405" s="40">
        <v>4704</v>
      </c>
      <c r="J405" s="40">
        <v>174</v>
      </c>
      <c r="K405" s="41">
        <v>10503</v>
      </c>
      <c r="M405" s="29" t="s">
        <v>33</v>
      </c>
      <c r="N405" s="34" t="s">
        <v>79</v>
      </c>
      <c r="O405" s="66">
        <f t="shared" si="373"/>
        <v>1.1890000000000001</v>
      </c>
      <c r="P405" s="66">
        <f t="shared" si="374"/>
        <v>1.1879999999999999</v>
      </c>
      <c r="Q405" s="66">
        <f t="shared" si="375"/>
        <v>0.76800000000000002</v>
      </c>
      <c r="R405" s="66">
        <f t="shared" si="376"/>
        <v>3.82</v>
      </c>
      <c r="S405" s="66">
        <f t="shared" si="377"/>
        <v>1.2949999999999999</v>
      </c>
      <c r="T405" s="66">
        <f t="shared" si="378"/>
        <v>1.1240000000000001</v>
      </c>
      <c r="U405" s="66">
        <f t="shared" si="379"/>
        <v>-5.0460000000000003</v>
      </c>
      <c r="V405" s="66">
        <f t="shared" si="380"/>
        <v>-1.6950000000000001</v>
      </c>
      <c r="W405" s="67">
        <f t="shared" si="381"/>
        <v>4.2069999999999999</v>
      </c>
      <c r="Y405" s="29" t="s">
        <v>33</v>
      </c>
      <c r="Z405" s="34" t="s">
        <v>79</v>
      </c>
      <c r="AA405" s="66">
        <f t="shared" si="406"/>
        <v>100</v>
      </c>
      <c r="AB405" s="66">
        <f t="shared" si="382"/>
        <v>70.599999999999994</v>
      </c>
      <c r="AC405" s="66">
        <f t="shared" si="383"/>
        <v>60.6</v>
      </c>
      <c r="AD405" s="66">
        <f t="shared" si="384"/>
        <v>10</v>
      </c>
      <c r="AE405" s="66">
        <f t="shared" si="385"/>
        <v>11.6</v>
      </c>
      <c r="AF405" s="66">
        <f t="shared" si="386"/>
        <v>17.8</v>
      </c>
      <c r="AG405" s="66">
        <f t="shared" si="387"/>
        <v>5.4</v>
      </c>
      <c r="AH405" s="66">
        <f t="shared" si="388"/>
        <v>0.2</v>
      </c>
      <c r="AI405" s="67">
        <f t="shared" si="389"/>
        <v>12.2</v>
      </c>
      <c r="AK405" s="29" t="s">
        <v>33</v>
      </c>
      <c r="AL405" s="34" t="s">
        <v>79</v>
      </c>
      <c r="AM405" s="66">
        <f t="shared" si="407"/>
        <v>2.6</v>
      </c>
      <c r="AN405" s="66">
        <f t="shared" si="408"/>
        <v>2.5</v>
      </c>
      <c r="AO405" s="66">
        <f t="shared" si="409"/>
        <v>2.5</v>
      </c>
      <c r="AP405" s="66">
        <f t="shared" si="410"/>
        <v>2.5</v>
      </c>
      <c r="AQ405" s="66">
        <f t="shared" si="411"/>
        <v>4</v>
      </c>
      <c r="AR405" s="66">
        <f t="shared" si="412"/>
        <v>2.2000000000000002</v>
      </c>
      <c r="AS405" s="66">
        <f t="shared" si="413"/>
        <v>1.2</v>
      </c>
      <c r="AT405" s="66">
        <f t="shared" si="414"/>
        <v>1.5</v>
      </c>
      <c r="AU405" s="67">
        <f t="shared" si="415"/>
        <v>3.3</v>
      </c>
      <c r="AW405" s="29" t="s">
        <v>33</v>
      </c>
      <c r="AX405" s="34" t="s">
        <v>79</v>
      </c>
      <c r="AY405" s="66">
        <f t="shared" si="416"/>
        <v>1.1890000000000001</v>
      </c>
      <c r="AZ405" s="66">
        <f t="shared" si="390"/>
        <v>0.83899999999999997</v>
      </c>
      <c r="BA405" s="66">
        <f t="shared" si="391"/>
        <v>0.46700000000000003</v>
      </c>
      <c r="BB405" s="66">
        <f t="shared" si="392"/>
        <v>0.371</v>
      </c>
      <c r="BC405" s="66">
        <f t="shared" si="393"/>
        <v>0.15</v>
      </c>
      <c r="BD405" s="66">
        <f t="shared" si="394"/>
        <v>0.2</v>
      </c>
      <c r="BE405" s="66">
        <f t="shared" si="395"/>
        <v>-0.29299999999999998</v>
      </c>
      <c r="BF405" s="66">
        <f t="shared" si="396"/>
        <v>-4.0000000000000001E-3</v>
      </c>
      <c r="BG405" s="67">
        <f t="shared" si="397"/>
        <v>0.497</v>
      </c>
      <c r="BI405" s="29" t="s">
        <v>33</v>
      </c>
      <c r="BJ405" s="34" t="s">
        <v>79</v>
      </c>
      <c r="BK405" s="66">
        <f t="shared" si="417"/>
        <v>0.03</v>
      </c>
      <c r="BL405" s="66">
        <f t="shared" si="418"/>
        <v>0.03</v>
      </c>
      <c r="BM405" s="66">
        <f t="shared" si="419"/>
        <v>1.9E-2</v>
      </c>
      <c r="BN405" s="66">
        <f t="shared" si="420"/>
        <v>9.7000000000000003E-2</v>
      </c>
      <c r="BO405" s="66">
        <f t="shared" si="421"/>
        <v>5.2999999999999999E-2</v>
      </c>
      <c r="BP405" s="66">
        <f t="shared" si="422"/>
        <v>2.3E-2</v>
      </c>
      <c r="BQ405" s="66">
        <f t="shared" si="423"/>
        <v>-6.2E-2</v>
      </c>
      <c r="BR405" s="66">
        <f t="shared" si="424"/>
        <v>-2.1000000000000001E-2</v>
      </c>
      <c r="BS405" s="67">
        <f t="shared" si="425"/>
        <v>0.13600000000000001</v>
      </c>
      <c r="BU405" s="29" t="s">
        <v>33</v>
      </c>
      <c r="BV405" s="34" t="s">
        <v>79</v>
      </c>
      <c r="BW405" s="48">
        <f t="shared" si="426"/>
        <v>85367</v>
      </c>
      <c r="BX405" s="48">
        <f t="shared" si="398"/>
        <v>60274</v>
      </c>
      <c r="BY405" s="48">
        <f t="shared" si="399"/>
        <v>51975</v>
      </c>
      <c r="BZ405" s="48">
        <f t="shared" si="400"/>
        <v>8299</v>
      </c>
      <c r="CA405" s="48">
        <f t="shared" si="401"/>
        <v>9883</v>
      </c>
      <c r="CB405" s="48">
        <f t="shared" si="402"/>
        <v>15210</v>
      </c>
      <c r="CC405" s="48">
        <f t="shared" si="403"/>
        <v>4954</v>
      </c>
      <c r="CD405" s="48">
        <f t="shared" si="404"/>
        <v>177</v>
      </c>
      <c r="CE405" s="49">
        <f t="shared" si="405"/>
        <v>10079</v>
      </c>
    </row>
    <row r="406" spans="1:83" ht="16.5" customHeight="1">
      <c r="A406" s="29" t="s">
        <v>34</v>
      </c>
      <c r="B406" s="34" t="s">
        <v>80</v>
      </c>
      <c r="C406" s="40">
        <v>42884</v>
      </c>
      <c r="D406" s="40">
        <v>21881</v>
      </c>
      <c r="E406" s="40">
        <v>18636</v>
      </c>
      <c r="F406" s="40">
        <v>3245</v>
      </c>
      <c r="G406" s="40">
        <v>15844</v>
      </c>
      <c r="H406" s="40">
        <v>5159</v>
      </c>
      <c r="I406" s="40">
        <v>2303</v>
      </c>
      <c r="J406" s="40">
        <v>6</v>
      </c>
      <c r="K406" s="41">
        <v>2850</v>
      </c>
      <c r="M406" s="29" t="s">
        <v>34</v>
      </c>
      <c r="N406" s="34" t="s">
        <v>80</v>
      </c>
      <c r="O406" s="66">
        <f t="shared" si="373"/>
        <v>0.86799999999999999</v>
      </c>
      <c r="P406" s="66">
        <f t="shared" si="374"/>
        <v>1.6160000000000001</v>
      </c>
      <c r="Q406" s="66">
        <f t="shared" si="375"/>
        <v>1.222</v>
      </c>
      <c r="R406" s="66">
        <f t="shared" si="376"/>
        <v>3.94</v>
      </c>
      <c r="S406" s="66">
        <f t="shared" si="377"/>
        <v>0.85299999999999998</v>
      </c>
      <c r="T406" s="66">
        <f t="shared" si="378"/>
        <v>-2.1429999999999998</v>
      </c>
      <c r="U406" s="66">
        <f t="shared" si="379"/>
        <v>-10.909000000000001</v>
      </c>
      <c r="V406" s="66">
        <f t="shared" si="380"/>
        <v>200</v>
      </c>
      <c r="W406" s="67">
        <f t="shared" si="381"/>
        <v>6.1449999999999996</v>
      </c>
      <c r="Y406" s="29" t="s">
        <v>34</v>
      </c>
      <c r="Z406" s="34" t="s">
        <v>80</v>
      </c>
      <c r="AA406" s="66">
        <f t="shared" si="406"/>
        <v>100</v>
      </c>
      <c r="AB406" s="66">
        <f t="shared" si="382"/>
        <v>51</v>
      </c>
      <c r="AC406" s="66">
        <f t="shared" si="383"/>
        <v>43.5</v>
      </c>
      <c r="AD406" s="66">
        <f t="shared" si="384"/>
        <v>7.6</v>
      </c>
      <c r="AE406" s="66">
        <f t="shared" si="385"/>
        <v>36.9</v>
      </c>
      <c r="AF406" s="66">
        <f t="shared" si="386"/>
        <v>12</v>
      </c>
      <c r="AG406" s="66">
        <f t="shared" si="387"/>
        <v>5.4</v>
      </c>
      <c r="AH406" s="66">
        <f t="shared" si="388"/>
        <v>0</v>
      </c>
      <c r="AI406" s="67">
        <f t="shared" si="389"/>
        <v>6.6</v>
      </c>
      <c r="AK406" s="29" t="s">
        <v>34</v>
      </c>
      <c r="AL406" s="34" t="s">
        <v>80</v>
      </c>
      <c r="AM406" s="66">
        <f t="shared" si="407"/>
        <v>1.3</v>
      </c>
      <c r="AN406" s="66">
        <f t="shared" si="408"/>
        <v>0.9</v>
      </c>
      <c r="AO406" s="66">
        <f t="shared" si="409"/>
        <v>0.9</v>
      </c>
      <c r="AP406" s="66">
        <f t="shared" si="410"/>
        <v>1</v>
      </c>
      <c r="AQ406" s="66">
        <f t="shared" si="411"/>
        <v>6.3</v>
      </c>
      <c r="AR406" s="66">
        <f t="shared" si="412"/>
        <v>0.7</v>
      </c>
      <c r="AS406" s="66">
        <f t="shared" si="413"/>
        <v>0.6</v>
      </c>
      <c r="AT406" s="66">
        <f t="shared" si="414"/>
        <v>0.1</v>
      </c>
      <c r="AU406" s="67">
        <f t="shared" si="415"/>
        <v>0.9</v>
      </c>
      <c r="AW406" s="29" t="s">
        <v>34</v>
      </c>
      <c r="AX406" s="34" t="s">
        <v>80</v>
      </c>
      <c r="AY406" s="66">
        <f t="shared" si="416"/>
        <v>0.86799999999999999</v>
      </c>
      <c r="AZ406" s="66">
        <f t="shared" si="390"/>
        <v>0.81899999999999995</v>
      </c>
      <c r="BA406" s="66">
        <f t="shared" si="391"/>
        <v>0.52900000000000003</v>
      </c>
      <c r="BB406" s="66">
        <f t="shared" si="392"/>
        <v>0.28899999999999998</v>
      </c>
      <c r="BC406" s="66">
        <f t="shared" si="393"/>
        <v>0.315</v>
      </c>
      <c r="BD406" s="66">
        <f t="shared" si="394"/>
        <v>-0.26600000000000001</v>
      </c>
      <c r="BE406" s="66">
        <f t="shared" si="395"/>
        <v>-0.66300000000000003</v>
      </c>
      <c r="BF406" s="66">
        <f t="shared" si="396"/>
        <v>8.9999999999999993E-3</v>
      </c>
      <c r="BG406" s="67">
        <f t="shared" si="397"/>
        <v>0.38800000000000001</v>
      </c>
      <c r="BI406" s="29" t="s">
        <v>34</v>
      </c>
      <c r="BJ406" s="34" t="s">
        <v>80</v>
      </c>
      <c r="BK406" s="66">
        <f t="shared" si="417"/>
        <v>1.0999999999999999E-2</v>
      </c>
      <c r="BL406" s="66">
        <f t="shared" si="418"/>
        <v>1.4999999999999999E-2</v>
      </c>
      <c r="BM406" s="66">
        <f t="shared" si="419"/>
        <v>1.0999999999999999E-2</v>
      </c>
      <c r="BN406" s="66">
        <f t="shared" si="420"/>
        <v>3.7999999999999999E-2</v>
      </c>
      <c r="BO406" s="66">
        <f t="shared" si="421"/>
        <v>5.5E-2</v>
      </c>
      <c r="BP406" s="66">
        <f t="shared" si="422"/>
        <v>-1.6E-2</v>
      </c>
      <c r="BQ406" s="66">
        <f t="shared" si="423"/>
        <v>-7.0000000000000007E-2</v>
      </c>
      <c r="BR406" s="66">
        <f t="shared" si="424"/>
        <v>2.8000000000000001E-2</v>
      </c>
      <c r="BS406" s="67">
        <f t="shared" si="425"/>
        <v>5.2999999999999999E-2</v>
      </c>
      <c r="BU406" s="29" t="s">
        <v>34</v>
      </c>
      <c r="BV406" s="34" t="s">
        <v>80</v>
      </c>
      <c r="BW406" s="48">
        <f t="shared" si="426"/>
        <v>42515</v>
      </c>
      <c r="BX406" s="48">
        <f t="shared" si="398"/>
        <v>21533</v>
      </c>
      <c r="BY406" s="48">
        <f t="shared" si="399"/>
        <v>18411</v>
      </c>
      <c r="BZ406" s="48">
        <f t="shared" si="400"/>
        <v>3122</v>
      </c>
      <c r="CA406" s="48">
        <f t="shared" si="401"/>
        <v>15710</v>
      </c>
      <c r="CB406" s="48">
        <f t="shared" si="402"/>
        <v>5272</v>
      </c>
      <c r="CC406" s="48">
        <f t="shared" si="403"/>
        <v>2585</v>
      </c>
      <c r="CD406" s="48">
        <f t="shared" si="404"/>
        <v>2</v>
      </c>
      <c r="CE406" s="49">
        <f t="shared" si="405"/>
        <v>2685</v>
      </c>
    </row>
    <row r="407" spans="1:83" ht="16.5" customHeight="1">
      <c r="A407" s="29" t="s">
        <v>35</v>
      </c>
      <c r="B407" s="34" t="s">
        <v>81</v>
      </c>
      <c r="C407" s="40">
        <v>80062</v>
      </c>
      <c r="D407" s="40">
        <v>47135</v>
      </c>
      <c r="E407" s="40">
        <v>40471</v>
      </c>
      <c r="F407" s="40">
        <v>6664</v>
      </c>
      <c r="G407" s="40">
        <v>15063</v>
      </c>
      <c r="H407" s="40">
        <v>17864</v>
      </c>
      <c r="I407" s="40">
        <v>9382</v>
      </c>
      <c r="J407" s="40">
        <v>174</v>
      </c>
      <c r="K407" s="41">
        <v>8308</v>
      </c>
      <c r="M407" s="29" t="s">
        <v>35</v>
      </c>
      <c r="N407" s="34" t="s">
        <v>81</v>
      </c>
      <c r="O407" s="66">
        <f t="shared" si="373"/>
        <v>0.53500000000000003</v>
      </c>
      <c r="P407" s="66">
        <f t="shared" si="374"/>
        <v>1.1890000000000001</v>
      </c>
      <c r="Q407" s="66">
        <f t="shared" si="375"/>
        <v>0.81</v>
      </c>
      <c r="R407" s="66">
        <f t="shared" si="376"/>
        <v>3.5590000000000002</v>
      </c>
      <c r="S407" s="66">
        <f t="shared" si="377"/>
        <v>0.85699999999999998</v>
      </c>
      <c r="T407" s="66">
        <f t="shared" si="378"/>
        <v>-1.413</v>
      </c>
      <c r="U407" s="66">
        <f t="shared" si="379"/>
        <v>-6.851</v>
      </c>
      <c r="V407" s="66">
        <f t="shared" si="380"/>
        <v>-20.547999999999998</v>
      </c>
      <c r="W407" s="67">
        <f t="shared" si="381"/>
        <v>6.1180000000000003</v>
      </c>
      <c r="Y407" s="29" t="s">
        <v>35</v>
      </c>
      <c r="Z407" s="34" t="s">
        <v>81</v>
      </c>
      <c r="AA407" s="66">
        <f t="shared" si="406"/>
        <v>100</v>
      </c>
      <c r="AB407" s="66">
        <f t="shared" si="382"/>
        <v>58.9</v>
      </c>
      <c r="AC407" s="66">
        <f t="shared" si="383"/>
        <v>50.5</v>
      </c>
      <c r="AD407" s="66">
        <f t="shared" si="384"/>
        <v>8.3000000000000007</v>
      </c>
      <c r="AE407" s="66">
        <f t="shared" si="385"/>
        <v>18.8</v>
      </c>
      <c r="AF407" s="66">
        <f t="shared" si="386"/>
        <v>22.3</v>
      </c>
      <c r="AG407" s="66">
        <f t="shared" si="387"/>
        <v>11.7</v>
      </c>
      <c r="AH407" s="66">
        <f t="shared" si="388"/>
        <v>0.2</v>
      </c>
      <c r="AI407" s="67">
        <f t="shared" si="389"/>
        <v>10.4</v>
      </c>
      <c r="AK407" s="29" t="s">
        <v>35</v>
      </c>
      <c r="AL407" s="34" t="s">
        <v>81</v>
      </c>
      <c r="AM407" s="66">
        <f t="shared" si="407"/>
        <v>2.4</v>
      </c>
      <c r="AN407" s="66">
        <f t="shared" si="408"/>
        <v>2</v>
      </c>
      <c r="AO407" s="66">
        <f t="shared" si="409"/>
        <v>2</v>
      </c>
      <c r="AP407" s="66">
        <f t="shared" si="410"/>
        <v>2</v>
      </c>
      <c r="AQ407" s="66">
        <f t="shared" si="411"/>
        <v>6</v>
      </c>
      <c r="AR407" s="66">
        <f t="shared" si="412"/>
        <v>2.5</v>
      </c>
      <c r="AS407" s="66">
        <f t="shared" si="413"/>
        <v>2.5</v>
      </c>
      <c r="AT407" s="66">
        <f t="shared" si="414"/>
        <v>1.5</v>
      </c>
      <c r="AU407" s="67">
        <f t="shared" si="415"/>
        <v>2.6</v>
      </c>
      <c r="AW407" s="29" t="s">
        <v>35</v>
      </c>
      <c r="AX407" s="34" t="s">
        <v>81</v>
      </c>
      <c r="AY407" s="66">
        <f t="shared" si="416"/>
        <v>0.53500000000000003</v>
      </c>
      <c r="AZ407" s="66">
        <f t="shared" si="390"/>
        <v>0.69599999999999995</v>
      </c>
      <c r="BA407" s="66">
        <f t="shared" si="391"/>
        <v>0.40799999999999997</v>
      </c>
      <c r="BB407" s="66">
        <f t="shared" si="392"/>
        <v>0.28799999999999998</v>
      </c>
      <c r="BC407" s="66">
        <f t="shared" si="393"/>
        <v>0.161</v>
      </c>
      <c r="BD407" s="66">
        <f t="shared" si="394"/>
        <v>-0.32100000000000001</v>
      </c>
      <c r="BE407" s="66">
        <f t="shared" si="395"/>
        <v>-0.86599999999999999</v>
      </c>
      <c r="BF407" s="66">
        <f t="shared" si="396"/>
        <v>-5.7000000000000002E-2</v>
      </c>
      <c r="BG407" s="67">
        <f t="shared" si="397"/>
        <v>0.60099999999999998</v>
      </c>
      <c r="BI407" s="29" t="s">
        <v>35</v>
      </c>
      <c r="BJ407" s="34" t="s">
        <v>81</v>
      </c>
      <c r="BK407" s="66">
        <f t="shared" si="417"/>
        <v>1.2999999999999999E-2</v>
      </c>
      <c r="BL407" s="66">
        <f t="shared" si="418"/>
        <v>2.3E-2</v>
      </c>
      <c r="BM407" s="66">
        <f t="shared" si="419"/>
        <v>1.6E-2</v>
      </c>
      <c r="BN407" s="66">
        <f t="shared" si="420"/>
        <v>7.0000000000000007E-2</v>
      </c>
      <c r="BO407" s="66">
        <f t="shared" si="421"/>
        <v>5.2999999999999999E-2</v>
      </c>
      <c r="BP407" s="66">
        <f t="shared" si="422"/>
        <v>-3.5000000000000003E-2</v>
      </c>
      <c r="BQ407" s="66">
        <f t="shared" si="423"/>
        <v>-0.17100000000000001</v>
      </c>
      <c r="BR407" s="66">
        <f t="shared" si="424"/>
        <v>-0.312</v>
      </c>
      <c r="BS407" s="67">
        <f t="shared" si="425"/>
        <v>0.154</v>
      </c>
      <c r="BU407" s="29" t="s">
        <v>35</v>
      </c>
      <c r="BV407" s="34" t="s">
        <v>81</v>
      </c>
      <c r="BW407" s="48">
        <f t="shared" si="426"/>
        <v>79636</v>
      </c>
      <c r="BX407" s="48">
        <f t="shared" si="398"/>
        <v>46581</v>
      </c>
      <c r="BY407" s="48">
        <f t="shared" si="399"/>
        <v>40146</v>
      </c>
      <c r="BZ407" s="48">
        <f t="shared" si="400"/>
        <v>6435</v>
      </c>
      <c r="CA407" s="48">
        <f t="shared" si="401"/>
        <v>14935</v>
      </c>
      <c r="CB407" s="48">
        <f t="shared" si="402"/>
        <v>18120</v>
      </c>
      <c r="CC407" s="48">
        <f t="shared" si="403"/>
        <v>10072</v>
      </c>
      <c r="CD407" s="48">
        <f t="shared" si="404"/>
        <v>219</v>
      </c>
      <c r="CE407" s="49">
        <f t="shared" si="405"/>
        <v>7829</v>
      </c>
    </row>
    <row r="408" spans="1:83" ht="16.5" customHeight="1">
      <c r="A408" s="29" t="s">
        <v>108</v>
      </c>
      <c r="B408" s="34" t="s">
        <v>82</v>
      </c>
      <c r="C408" s="40">
        <v>41738</v>
      </c>
      <c r="D408" s="40">
        <v>28402</v>
      </c>
      <c r="E408" s="40">
        <v>24398</v>
      </c>
      <c r="F408" s="40">
        <v>4004</v>
      </c>
      <c r="G408" s="40">
        <v>4381</v>
      </c>
      <c r="H408" s="40">
        <v>8955</v>
      </c>
      <c r="I408" s="40">
        <v>4636</v>
      </c>
      <c r="J408" s="40">
        <v>29</v>
      </c>
      <c r="K408" s="41">
        <v>4290</v>
      </c>
      <c r="M408" s="29" t="s">
        <v>108</v>
      </c>
      <c r="N408" s="34" t="s">
        <v>82</v>
      </c>
      <c r="O408" s="66">
        <f t="shared" si="373"/>
        <v>1.0529999999999999</v>
      </c>
      <c r="P408" s="66">
        <f t="shared" si="374"/>
        <v>1.472</v>
      </c>
      <c r="Q408" s="66">
        <f t="shared" si="375"/>
        <v>1.0649999999999999</v>
      </c>
      <c r="R408" s="66">
        <f t="shared" si="376"/>
        <v>4.0270000000000001</v>
      </c>
      <c r="S408" s="66">
        <f t="shared" si="377"/>
        <v>1.671</v>
      </c>
      <c r="T408" s="66">
        <f t="shared" si="378"/>
        <v>-0.54400000000000004</v>
      </c>
      <c r="U408" s="66">
        <f t="shared" si="379"/>
        <v>-8.452</v>
      </c>
      <c r="V408" s="66">
        <f t="shared" si="380"/>
        <v>-57.353000000000002</v>
      </c>
      <c r="W408" s="67">
        <f t="shared" si="381"/>
        <v>10.795</v>
      </c>
      <c r="Y408" s="29" t="s">
        <v>108</v>
      </c>
      <c r="Z408" s="34" t="s">
        <v>82</v>
      </c>
      <c r="AA408" s="66">
        <f t="shared" si="406"/>
        <v>100</v>
      </c>
      <c r="AB408" s="66">
        <f t="shared" si="382"/>
        <v>68</v>
      </c>
      <c r="AC408" s="66">
        <f t="shared" si="383"/>
        <v>58.5</v>
      </c>
      <c r="AD408" s="66">
        <f t="shared" si="384"/>
        <v>9.6</v>
      </c>
      <c r="AE408" s="66">
        <f t="shared" si="385"/>
        <v>10.5</v>
      </c>
      <c r="AF408" s="66">
        <f t="shared" si="386"/>
        <v>21.5</v>
      </c>
      <c r="AG408" s="66">
        <f t="shared" si="387"/>
        <v>11.1</v>
      </c>
      <c r="AH408" s="66">
        <f t="shared" si="388"/>
        <v>0.1</v>
      </c>
      <c r="AI408" s="67">
        <f t="shared" si="389"/>
        <v>10.3</v>
      </c>
      <c r="AK408" s="29" t="s">
        <v>108</v>
      </c>
      <c r="AL408" s="34" t="s">
        <v>82</v>
      </c>
      <c r="AM408" s="66">
        <f t="shared" si="407"/>
        <v>1.2</v>
      </c>
      <c r="AN408" s="66">
        <f t="shared" si="408"/>
        <v>1.2</v>
      </c>
      <c r="AO408" s="66">
        <f t="shared" si="409"/>
        <v>1.2</v>
      </c>
      <c r="AP408" s="66">
        <f t="shared" si="410"/>
        <v>1.2</v>
      </c>
      <c r="AQ408" s="66">
        <f t="shared" si="411"/>
        <v>1.7</v>
      </c>
      <c r="AR408" s="66">
        <f t="shared" si="412"/>
        <v>1.3</v>
      </c>
      <c r="AS408" s="66">
        <f t="shared" si="413"/>
        <v>1.2</v>
      </c>
      <c r="AT408" s="66">
        <f t="shared" si="414"/>
        <v>0.3</v>
      </c>
      <c r="AU408" s="67">
        <f t="shared" si="415"/>
        <v>1.3</v>
      </c>
      <c r="AW408" s="29" t="s">
        <v>108</v>
      </c>
      <c r="AX408" s="34" t="s">
        <v>82</v>
      </c>
      <c r="AY408" s="66">
        <f t="shared" si="416"/>
        <v>1.0529999999999999</v>
      </c>
      <c r="AZ408" s="66">
        <f t="shared" si="390"/>
        <v>0.998</v>
      </c>
      <c r="BA408" s="66">
        <f t="shared" si="391"/>
        <v>0.622</v>
      </c>
      <c r="BB408" s="66">
        <f t="shared" si="392"/>
        <v>0.375</v>
      </c>
      <c r="BC408" s="66">
        <f t="shared" si="393"/>
        <v>0.17399999999999999</v>
      </c>
      <c r="BD408" s="66">
        <f t="shared" si="394"/>
        <v>-0.11899999999999999</v>
      </c>
      <c r="BE408" s="66">
        <f t="shared" si="395"/>
        <v>-1.036</v>
      </c>
      <c r="BF408" s="66">
        <f t="shared" si="396"/>
        <v>-9.4E-2</v>
      </c>
      <c r="BG408" s="67">
        <f t="shared" si="397"/>
        <v>1.012</v>
      </c>
      <c r="BI408" s="29" t="s">
        <v>108</v>
      </c>
      <c r="BJ408" s="34" t="s">
        <v>82</v>
      </c>
      <c r="BK408" s="66">
        <f t="shared" si="417"/>
        <v>1.2999999999999999E-2</v>
      </c>
      <c r="BL408" s="66">
        <f t="shared" si="418"/>
        <v>1.7000000000000001E-2</v>
      </c>
      <c r="BM408" s="66">
        <f t="shared" si="419"/>
        <v>1.2999999999999999E-2</v>
      </c>
      <c r="BN408" s="66">
        <f t="shared" si="420"/>
        <v>4.7E-2</v>
      </c>
      <c r="BO408" s="66">
        <f t="shared" si="421"/>
        <v>0.03</v>
      </c>
      <c r="BP408" s="66">
        <f t="shared" si="422"/>
        <v>-7.0000000000000001E-3</v>
      </c>
      <c r="BQ408" s="66">
        <f t="shared" si="423"/>
        <v>-0.106</v>
      </c>
      <c r="BR408" s="66">
        <f t="shared" si="424"/>
        <v>-0.27</v>
      </c>
      <c r="BS408" s="67">
        <f t="shared" si="425"/>
        <v>0.13500000000000001</v>
      </c>
      <c r="BU408" s="29" t="s">
        <v>108</v>
      </c>
      <c r="BV408" s="34" t="s">
        <v>82</v>
      </c>
      <c r="BW408" s="48">
        <f t="shared" si="426"/>
        <v>41303</v>
      </c>
      <c r="BX408" s="48">
        <f t="shared" si="398"/>
        <v>27990</v>
      </c>
      <c r="BY408" s="48">
        <f t="shared" si="399"/>
        <v>24141</v>
      </c>
      <c r="BZ408" s="48">
        <f t="shared" si="400"/>
        <v>3849</v>
      </c>
      <c r="CA408" s="48">
        <f t="shared" si="401"/>
        <v>4309</v>
      </c>
      <c r="CB408" s="48">
        <f t="shared" si="402"/>
        <v>9004</v>
      </c>
      <c r="CC408" s="48">
        <f t="shared" si="403"/>
        <v>5064</v>
      </c>
      <c r="CD408" s="48">
        <f t="shared" si="404"/>
        <v>68</v>
      </c>
      <c r="CE408" s="49">
        <f t="shared" si="405"/>
        <v>3872</v>
      </c>
    </row>
    <row r="409" spans="1:83" ht="16.5" customHeight="1">
      <c r="A409" s="29" t="s">
        <v>109</v>
      </c>
      <c r="B409" s="34" t="s">
        <v>83</v>
      </c>
      <c r="C409" s="40">
        <v>51788</v>
      </c>
      <c r="D409" s="40">
        <v>40556</v>
      </c>
      <c r="E409" s="40">
        <v>34959</v>
      </c>
      <c r="F409" s="40">
        <v>5597</v>
      </c>
      <c r="G409" s="40">
        <v>2283</v>
      </c>
      <c r="H409" s="40">
        <v>8949</v>
      </c>
      <c r="I409" s="40">
        <v>3738</v>
      </c>
      <c r="J409" s="40">
        <v>419</v>
      </c>
      <c r="K409" s="41">
        <v>4792</v>
      </c>
      <c r="M409" s="29" t="s">
        <v>109</v>
      </c>
      <c r="N409" s="34" t="s">
        <v>83</v>
      </c>
      <c r="O409" s="66">
        <f t="shared" si="373"/>
        <v>1.34</v>
      </c>
      <c r="P409" s="66">
        <f t="shared" si="374"/>
        <v>1.667</v>
      </c>
      <c r="Q409" s="66">
        <f t="shared" si="375"/>
        <v>1.2569999999999999</v>
      </c>
      <c r="R409" s="66">
        <f t="shared" si="376"/>
        <v>4.3049999999999997</v>
      </c>
      <c r="S409" s="66">
        <f t="shared" si="377"/>
        <v>2.4689999999999999</v>
      </c>
      <c r="T409" s="66">
        <f t="shared" si="378"/>
        <v>-0.39</v>
      </c>
      <c r="U409" s="66">
        <f t="shared" si="379"/>
        <v>-9.7319999999999993</v>
      </c>
      <c r="V409" s="66">
        <f t="shared" si="380"/>
        <v>50.719000000000001</v>
      </c>
      <c r="W409" s="67">
        <f t="shared" si="381"/>
        <v>4.9729999999999999</v>
      </c>
      <c r="Y409" s="29" t="s">
        <v>109</v>
      </c>
      <c r="Z409" s="34" t="s">
        <v>83</v>
      </c>
      <c r="AA409" s="66">
        <f t="shared" si="406"/>
        <v>100</v>
      </c>
      <c r="AB409" s="66">
        <f t="shared" si="382"/>
        <v>78.3</v>
      </c>
      <c r="AC409" s="66">
        <f t="shared" si="383"/>
        <v>67.5</v>
      </c>
      <c r="AD409" s="66">
        <f t="shared" si="384"/>
        <v>10.8</v>
      </c>
      <c r="AE409" s="66">
        <f t="shared" si="385"/>
        <v>4.4000000000000004</v>
      </c>
      <c r="AF409" s="66">
        <f t="shared" si="386"/>
        <v>17.3</v>
      </c>
      <c r="AG409" s="66">
        <f t="shared" si="387"/>
        <v>7.2</v>
      </c>
      <c r="AH409" s="66">
        <f t="shared" si="388"/>
        <v>0.8</v>
      </c>
      <c r="AI409" s="67">
        <f t="shared" si="389"/>
        <v>9.3000000000000007</v>
      </c>
      <c r="AK409" s="29" t="s">
        <v>109</v>
      </c>
      <c r="AL409" s="34" t="s">
        <v>83</v>
      </c>
      <c r="AM409" s="66">
        <f t="shared" si="407"/>
        <v>1.5</v>
      </c>
      <c r="AN409" s="66">
        <f t="shared" si="408"/>
        <v>1.7</v>
      </c>
      <c r="AO409" s="66">
        <f t="shared" si="409"/>
        <v>1.7</v>
      </c>
      <c r="AP409" s="66">
        <f t="shared" si="410"/>
        <v>1.6</v>
      </c>
      <c r="AQ409" s="66">
        <f t="shared" si="411"/>
        <v>0.9</v>
      </c>
      <c r="AR409" s="66">
        <f t="shared" si="412"/>
        <v>1.3</v>
      </c>
      <c r="AS409" s="66">
        <f t="shared" si="413"/>
        <v>1</v>
      </c>
      <c r="AT409" s="66">
        <f t="shared" si="414"/>
        <v>3.6</v>
      </c>
      <c r="AU409" s="67">
        <f t="shared" si="415"/>
        <v>1.5</v>
      </c>
      <c r="AW409" s="29" t="s">
        <v>109</v>
      </c>
      <c r="AX409" s="34" t="s">
        <v>83</v>
      </c>
      <c r="AY409" s="66">
        <f t="shared" si="416"/>
        <v>1.34</v>
      </c>
      <c r="AZ409" s="66">
        <f t="shared" si="390"/>
        <v>1.3009999999999999</v>
      </c>
      <c r="BA409" s="66">
        <f t="shared" si="391"/>
        <v>0.84899999999999998</v>
      </c>
      <c r="BB409" s="66">
        <f t="shared" si="392"/>
        <v>0.45200000000000001</v>
      </c>
      <c r="BC409" s="66">
        <f t="shared" si="393"/>
        <v>0.108</v>
      </c>
      <c r="BD409" s="66">
        <f t="shared" si="394"/>
        <v>-6.8000000000000005E-2</v>
      </c>
      <c r="BE409" s="66">
        <f t="shared" si="395"/>
        <v>-0.78900000000000003</v>
      </c>
      <c r="BF409" s="66">
        <f t="shared" si="396"/>
        <v>0.27600000000000002</v>
      </c>
      <c r="BG409" s="67">
        <f t="shared" si="397"/>
        <v>0.44400000000000001</v>
      </c>
      <c r="BI409" s="29" t="s">
        <v>109</v>
      </c>
      <c r="BJ409" s="34" t="s">
        <v>83</v>
      </c>
      <c r="BK409" s="66">
        <f t="shared" si="417"/>
        <v>0.02</v>
      </c>
      <c r="BL409" s="66">
        <f t="shared" si="418"/>
        <v>2.8000000000000001E-2</v>
      </c>
      <c r="BM409" s="66">
        <f t="shared" si="419"/>
        <v>2.1000000000000001E-2</v>
      </c>
      <c r="BN409" s="66">
        <f t="shared" si="420"/>
        <v>7.0999999999999994E-2</v>
      </c>
      <c r="BO409" s="66">
        <f t="shared" si="421"/>
        <v>2.3E-2</v>
      </c>
      <c r="BP409" s="66">
        <f t="shared" si="422"/>
        <v>-5.0000000000000001E-3</v>
      </c>
      <c r="BQ409" s="66">
        <f t="shared" si="423"/>
        <v>-0.1</v>
      </c>
      <c r="BR409" s="66">
        <f t="shared" si="424"/>
        <v>0.97799999999999998</v>
      </c>
      <c r="BS409" s="67">
        <f t="shared" si="425"/>
        <v>7.2999999999999995E-2</v>
      </c>
      <c r="BU409" s="29" t="s">
        <v>109</v>
      </c>
      <c r="BV409" s="34" t="s">
        <v>83</v>
      </c>
      <c r="BW409" s="48">
        <f t="shared" si="426"/>
        <v>51103</v>
      </c>
      <c r="BX409" s="48">
        <f t="shared" si="398"/>
        <v>39891</v>
      </c>
      <c r="BY409" s="48">
        <f t="shared" si="399"/>
        <v>34525</v>
      </c>
      <c r="BZ409" s="48">
        <f t="shared" si="400"/>
        <v>5366</v>
      </c>
      <c r="CA409" s="48">
        <f t="shared" si="401"/>
        <v>2228</v>
      </c>
      <c r="CB409" s="48">
        <f t="shared" si="402"/>
        <v>8984</v>
      </c>
      <c r="CC409" s="48">
        <f t="shared" si="403"/>
        <v>4141</v>
      </c>
      <c r="CD409" s="48">
        <f t="shared" si="404"/>
        <v>278</v>
      </c>
      <c r="CE409" s="49">
        <f t="shared" si="405"/>
        <v>4565</v>
      </c>
    </row>
    <row r="410" spans="1:83" ht="16.5" customHeight="1">
      <c r="A410" s="29" t="s">
        <v>110</v>
      </c>
      <c r="B410" s="34" t="s">
        <v>84</v>
      </c>
      <c r="C410" s="40">
        <v>80489</v>
      </c>
      <c r="D410" s="40">
        <v>63754</v>
      </c>
      <c r="E410" s="40">
        <v>54907</v>
      </c>
      <c r="F410" s="40">
        <v>8847</v>
      </c>
      <c r="G410" s="40">
        <v>3833</v>
      </c>
      <c r="H410" s="40">
        <v>12902</v>
      </c>
      <c r="I410" s="40">
        <v>8427</v>
      </c>
      <c r="J410" s="40">
        <v>-2614</v>
      </c>
      <c r="K410" s="41">
        <v>7089</v>
      </c>
      <c r="M410" s="29" t="s">
        <v>110</v>
      </c>
      <c r="N410" s="34" t="s">
        <v>84</v>
      </c>
      <c r="O410" s="66">
        <f t="shared" si="373"/>
        <v>1.6E-2</v>
      </c>
      <c r="P410" s="66">
        <f t="shared" si="374"/>
        <v>-0.21</v>
      </c>
      <c r="Q410" s="66">
        <f t="shared" si="375"/>
        <v>-0.64800000000000002</v>
      </c>
      <c r="R410" s="66">
        <f t="shared" si="376"/>
        <v>2.5979999999999999</v>
      </c>
      <c r="S410" s="66">
        <f t="shared" si="377"/>
        <v>0.60399999999999998</v>
      </c>
      <c r="T410" s="66">
        <f t="shared" si="378"/>
        <v>0.97</v>
      </c>
      <c r="U410" s="66">
        <f t="shared" si="379"/>
        <v>-5.3150000000000004</v>
      </c>
      <c r="V410" s="66">
        <f t="shared" si="380"/>
        <v>3.2930000000000001</v>
      </c>
      <c r="W410" s="67">
        <f t="shared" si="381"/>
        <v>7.7190000000000003</v>
      </c>
      <c r="Y410" s="29" t="s">
        <v>110</v>
      </c>
      <c r="Z410" s="34" t="s">
        <v>84</v>
      </c>
      <c r="AA410" s="66">
        <f t="shared" si="406"/>
        <v>100</v>
      </c>
      <c r="AB410" s="66">
        <f t="shared" si="382"/>
        <v>79.2</v>
      </c>
      <c r="AC410" s="66">
        <f t="shared" si="383"/>
        <v>68.2</v>
      </c>
      <c r="AD410" s="66">
        <f t="shared" si="384"/>
        <v>11</v>
      </c>
      <c r="AE410" s="66">
        <f t="shared" si="385"/>
        <v>4.8</v>
      </c>
      <c r="AF410" s="66">
        <f t="shared" si="386"/>
        <v>16</v>
      </c>
      <c r="AG410" s="66">
        <f t="shared" si="387"/>
        <v>10.5</v>
      </c>
      <c r="AH410" s="66">
        <f t="shared" si="388"/>
        <v>-3.2</v>
      </c>
      <c r="AI410" s="67">
        <f t="shared" si="389"/>
        <v>8.8000000000000007</v>
      </c>
      <c r="AK410" s="29" t="s">
        <v>110</v>
      </c>
      <c r="AL410" s="34" t="s">
        <v>84</v>
      </c>
      <c r="AM410" s="66">
        <f t="shared" si="407"/>
        <v>2.4</v>
      </c>
      <c r="AN410" s="66">
        <f t="shared" si="408"/>
        <v>2.6</v>
      </c>
      <c r="AO410" s="66">
        <f t="shared" si="409"/>
        <v>2.6</v>
      </c>
      <c r="AP410" s="66">
        <f t="shared" si="410"/>
        <v>2.6</v>
      </c>
      <c r="AQ410" s="66">
        <f t="shared" si="411"/>
        <v>1.5</v>
      </c>
      <c r="AR410" s="66">
        <f t="shared" si="412"/>
        <v>1.8</v>
      </c>
      <c r="AS410" s="66">
        <f t="shared" si="413"/>
        <v>2.2000000000000002</v>
      </c>
      <c r="AT410" s="66">
        <f t="shared" si="414"/>
        <v>-22.6</v>
      </c>
      <c r="AU410" s="67">
        <f t="shared" si="415"/>
        <v>2.2000000000000002</v>
      </c>
      <c r="AW410" s="29" t="s">
        <v>110</v>
      </c>
      <c r="AX410" s="34" t="s">
        <v>84</v>
      </c>
      <c r="AY410" s="66">
        <f t="shared" si="416"/>
        <v>1.6E-2</v>
      </c>
      <c r="AZ410" s="66">
        <f t="shared" si="390"/>
        <v>-0.16700000000000001</v>
      </c>
      <c r="BA410" s="66">
        <f t="shared" si="391"/>
        <v>-0.44500000000000001</v>
      </c>
      <c r="BB410" s="66">
        <f t="shared" si="392"/>
        <v>0.27800000000000002</v>
      </c>
      <c r="BC410" s="66">
        <f t="shared" si="393"/>
        <v>2.9000000000000001E-2</v>
      </c>
      <c r="BD410" s="66">
        <f t="shared" si="394"/>
        <v>0.154</v>
      </c>
      <c r="BE410" s="66">
        <f t="shared" si="395"/>
        <v>-0.58799999999999997</v>
      </c>
      <c r="BF410" s="66">
        <f t="shared" si="396"/>
        <v>0.111</v>
      </c>
      <c r="BG410" s="67">
        <f t="shared" si="397"/>
        <v>0.63100000000000001</v>
      </c>
      <c r="BI410" s="29" t="s">
        <v>110</v>
      </c>
      <c r="BJ410" s="34" t="s">
        <v>84</v>
      </c>
      <c r="BK410" s="66">
        <f t="shared" si="417"/>
        <v>0</v>
      </c>
      <c r="BL410" s="66">
        <f t="shared" si="418"/>
        <v>-6.0000000000000001E-3</v>
      </c>
      <c r="BM410" s="66">
        <f t="shared" si="419"/>
        <v>-1.7000000000000001E-2</v>
      </c>
      <c r="BN410" s="66">
        <f t="shared" si="420"/>
        <v>6.9000000000000006E-2</v>
      </c>
      <c r="BO410" s="66">
        <f t="shared" si="421"/>
        <v>8.9999999999999993E-3</v>
      </c>
      <c r="BP410" s="66">
        <f t="shared" si="422"/>
        <v>1.7000000000000001E-2</v>
      </c>
      <c r="BQ410" s="66">
        <f t="shared" si="423"/>
        <v>-0.11700000000000001</v>
      </c>
      <c r="BR410" s="66">
        <f t="shared" si="424"/>
        <v>0.61699999999999999</v>
      </c>
      <c r="BS410" s="67">
        <f t="shared" si="425"/>
        <v>0.16300000000000001</v>
      </c>
      <c r="BU410" s="29" t="s">
        <v>110</v>
      </c>
      <c r="BV410" s="34" t="s">
        <v>84</v>
      </c>
      <c r="BW410" s="48">
        <f t="shared" si="426"/>
        <v>80476</v>
      </c>
      <c r="BX410" s="48">
        <f t="shared" si="398"/>
        <v>63888</v>
      </c>
      <c r="BY410" s="48">
        <f t="shared" si="399"/>
        <v>55265</v>
      </c>
      <c r="BZ410" s="48">
        <f t="shared" si="400"/>
        <v>8623</v>
      </c>
      <c r="CA410" s="48">
        <f t="shared" si="401"/>
        <v>3810</v>
      </c>
      <c r="CB410" s="48">
        <f t="shared" si="402"/>
        <v>12778</v>
      </c>
      <c r="CC410" s="48">
        <f t="shared" si="403"/>
        <v>8900</v>
      </c>
      <c r="CD410" s="48">
        <f t="shared" si="404"/>
        <v>-2703</v>
      </c>
      <c r="CE410" s="49">
        <f t="shared" si="405"/>
        <v>6581</v>
      </c>
    </row>
    <row r="411" spans="1:83" ht="16.5" customHeight="1">
      <c r="A411" s="31" t="s">
        <v>111</v>
      </c>
      <c r="B411" s="33" t="s">
        <v>85</v>
      </c>
      <c r="C411" s="42">
        <v>41701</v>
      </c>
      <c r="D411" s="42">
        <v>32245</v>
      </c>
      <c r="E411" s="42">
        <v>27748</v>
      </c>
      <c r="F411" s="42">
        <v>4497</v>
      </c>
      <c r="G411" s="42">
        <v>1953</v>
      </c>
      <c r="H411" s="42">
        <v>7503</v>
      </c>
      <c r="I411" s="42">
        <v>3311</v>
      </c>
      <c r="J411" s="42">
        <v>46</v>
      </c>
      <c r="K411" s="43">
        <v>4146</v>
      </c>
      <c r="M411" s="31" t="s">
        <v>111</v>
      </c>
      <c r="N411" s="33" t="s">
        <v>85</v>
      </c>
      <c r="O411" s="68">
        <f t="shared" si="373"/>
        <v>0.75900000000000001</v>
      </c>
      <c r="P411" s="68">
        <f t="shared" si="374"/>
        <v>0.317</v>
      </c>
      <c r="Q411" s="68">
        <f t="shared" si="375"/>
        <v>-9.4E-2</v>
      </c>
      <c r="R411" s="68">
        <f t="shared" si="376"/>
        <v>2.93</v>
      </c>
      <c r="S411" s="68">
        <f t="shared" si="377"/>
        <v>2.5739999999999998</v>
      </c>
      <c r="T411" s="68">
        <f t="shared" si="378"/>
        <v>2.2210000000000001</v>
      </c>
      <c r="U411" s="68">
        <f t="shared" si="379"/>
        <v>-4.2229999999999999</v>
      </c>
      <c r="V411" s="68">
        <f t="shared" si="380"/>
        <v>-26.984000000000002</v>
      </c>
      <c r="W411" s="69">
        <f t="shared" si="381"/>
        <v>8.5340000000000007</v>
      </c>
      <c r="Y411" s="31" t="s">
        <v>111</v>
      </c>
      <c r="Z411" s="33" t="s">
        <v>85</v>
      </c>
      <c r="AA411" s="68">
        <f t="shared" si="406"/>
        <v>100</v>
      </c>
      <c r="AB411" s="68">
        <f t="shared" si="382"/>
        <v>77.3</v>
      </c>
      <c r="AC411" s="68">
        <f t="shared" si="383"/>
        <v>66.5</v>
      </c>
      <c r="AD411" s="68">
        <f t="shared" si="384"/>
        <v>10.8</v>
      </c>
      <c r="AE411" s="68">
        <f t="shared" si="385"/>
        <v>4.7</v>
      </c>
      <c r="AF411" s="68">
        <f t="shared" si="386"/>
        <v>18</v>
      </c>
      <c r="AG411" s="68">
        <f t="shared" si="387"/>
        <v>7.9</v>
      </c>
      <c r="AH411" s="68">
        <f t="shared" si="388"/>
        <v>0.1</v>
      </c>
      <c r="AI411" s="69">
        <f t="shared" si="389"/>
        <v>9.9</v>
      </c>
      <c r="AK411" s="31" t="s">
        <v>111</v>
      </c>
      <c r="AL411" s="33" t="s">
        <v>85</v>
      </c>
      <c r="AM411" s="68">
        <f t="shared" si="407"/>
        <v>1.2</v>
      </c>
      <c r="AN411" s="68">
        <f t="shared" si="408"/>
        <v>1.3</v>
      </c>
      <c r="AO411" s="68">
        <f t="shared" si="409"/>
        <v>1.3</v>
      </c>
      <c r="AP411" s="68">
        <f t="shared" si="410"/>
        <v>1.3</v>
      </c>
      <c r="AQ411" s="68">
        <f t="shared" si="411"/>
        <v>0.8</v>
      </c>
      <c r="AR411" s="68">
        <f t="shared" si="412"/>
        <v>1.1000000000000001</v>
      </c>
      <c r="AS411" s="68">
        <f t="shared" si="413"/>
        <v>0.9</v>
      </c>
      <c r="AT411" s="68">
        <f t="shared" si="414"/>
        <v>0.4</v>
      </c>
      <c r="AU411" s="69">
        <f t="shared" si="415"/>
        <v>1.3</v>
      </c>
      <c r="AW411" s="31" t="s">
        <v>111</v>
      </c>
      <c r="AX411" s="33" t="s">
        <v>85</v>
      </c>
      <c r="AY411" s="68">
        <f t="shared" si="416"/>
        <v>0.75900000000000001</v>
      </c>
      <c r="AZ411" s="68">
        <f t="shared" si="390"/>
        <v>0.246</v>
      </c>
      <c r="BA411" s="68">
        <f t="shared" si="391"/>
        <v>-6.3E-2</v>
      </c>
      <c r="BB411" s="68">
        <f t="shared" si="392"/>
        <v>0.309</v>
      </c>
      <c r="BC411" s="68">
        <f t="shared" si="393"/>
        <v>0.11799999999999999</v>
      </c>
      <c r="BD411" s="68">
        <f t="shared" si="394"/>
        <v>0.39400000000000002</v>
      </c>
      <c r="BE411" s="68">
        <f t="shared" si="395"/>
        <v>-0.35299999999999998</v>
      </c>
      <c r="BF411" s="68">
        <f t="shared" si="396"/>
        <v>-4.1000000000000002E-2</v>
      </c>
      <c r="BG411" s="69">
        <f t="shared" si="397"/>
        <v>0.78800000000000003</v>
      </c>
      <c r="BI411" s="31" t="s">
        <v>111</v>
      </c>
      <c r="BJ411" s="33" t="s">
        <v>85</v>
      </c>
      <c r="BK411" s="68">
        <f t="shared" si="417"/>
        <v>8.9999999999999993E-3</v>
      </c>
      <c r="BL411" s="68">
        <f t="shared" si="418"/>
        <v>4.0000000000000001E-3</v>
      </c>
      <c r="BM411" s="68">
        <f t="shared" si="419"/>
        <v>-1E-3</v>
      </c>
      <c r="BN411" s="68">
        <f t="shared" si="420"/>
        <v>3.9E-2</v>
      </c>
      <c r="BO411" s="68">
        <f t="shared" si="421"/>
        <v>0.02</v>
      </c>
      <c r="BP411" s="68">
        <f t="shared" si="422"/>
        <v>2.1999999999999999E-2</v>
      </c>
      <c r="BQ411" s="68">
        <f t="shared" si="423"/>
        <v>-3.5999999999999997E-2</v>
      </c>
      <c r="BR411" s="68">
        <f t="shared" si="424"/>
        <v>-0.11799999999999999</v>
      </c>
      <c r="BS411" s="69">
        <f t="shared" si="425"/>
        <v>0.105</v>
      </c>
      <c r="BU411" s="31" t="s">
        <v>111</v>
      </c>
      <c r="BV411" s="33" t="s">
        <v>85</v>
      </c>
      <c r="BW411" s="50">
        <f t="shared" si="426"/>
        <v>41387</v>
      </c>
      <c r="BX411" s="50">
        <f t="shared" si="398"/>
        <v>32143</v>
      </c>
      <c r="BY411" s="50">
        <f t="shared" si="399"/>
        <v>27774</v>
      </c>
      <c r="BZ411" s="50">
        <f t="shared" si="400"/>
        <v>4369</v>
      </c>
      <c r="CA411" s="50">
        <f t="shared" si="401"/>
        <v>1904</v>
      </c>
      <c r="CB411" s="50">
        <f t="shared" si="402"/>
        <v>7340</v>
      </c>
      <c r="CC411" s="50">
        <f t="shared" si="403"/>
        <v>3457</v>
      </c>
      <c r="CD411" s="50">
        <f t="shared" si="404"/>
        <v>63</v>
      </c>
      <c r="CE411" s="51">
        <f t="shared" si="405"/>
        <v>3820</v>
      </c>
    </row>
    <row r="412" spans="1:83" ht="16.5" customHeight="1">
      <c r="A412" s="29" t="s">
        <v>112</v>
      </c>
      <c r="B412" s="34" t="s">
        <v>86</v>
      </c>
      <c r="C412" s="40">
        <v>94997</v>
      </c>
      <c r="D412" s="40">
        <v>74322</v>
      </c>
      <c r="E412" s="40">
        <v>63923</v>
      </c>
      <c r="F412" s="40">
        <v>10399</v>
      </c>
      <c r="G412" s="40">
        <v>4192</v>
      </c>
      <c r="H412" s="40">
        <v>16483</v>
      </c>
      <c r="I412" s="40">
        <v>8230</v>
      </c>
      <c r="J412" s="40">
        <v>410</v>
      </c>
      <c r="K412" s="41">
        <v>7843</v>
      </c>
      <c r="M412" s="29" t="s">
        <v>112</v>
      </c>
      <c r="N412" s="34" t="s">
        <v>86</v>
      </c>
      <c r="O412" s="66">
        <f t="shared" si="373"/>
        <v>2.2120000000000002</v>
      </c>
      <c r="P412" s="66">
        <f t="shared" si="374"/>
        <v>1.7290000000000001</v>
      </c>
      <c r="Q412" s="66">
        <f t="shared" si="375"/>
        <v>1.2949999999999999</v>
      </c>
      <c r="R412" s="66">
        <f t="shared" si="376"/>
        <v>4.4809999999999999</v>
      </c>
      <c r="S412" s="66">
        <f t="shared" si="377"/>
        <v>3.048</v>
      </c>
      <c r="T412" s="66">
        <f t="shared" si="378"/>
        <v>4.2300000000000004</v>
      </c>
      <c r="U412" s="66">
        <f t="shared" si="379"/>
        <v>-5.3259999999999996</v>
      </c>
      <c r="V412" s="66">
        <f t="shared" si="380"/>
        <v>262.05500000000001</v>
      </c>
      <c r="W412" s="67">
        <f t="shared" si="381"/>
        <v>6.36</v>
      </c>
      <c r="Y412" s="29" t="s">
        <v>112</v>
      </c>
      <c r="Z412" s="34" t="s">
        <v>86</v>
      </c>
      <c r="AA412" s="66">
        <f t="shared" si="406"/>
        <v>100</v>
      </c>
      <c r="AB412" s="66">
        <f t="shared" si="382"/>
        <v>78.2</v>
      </c>
      <c r="AC412" s="66">
        <f t="shared" si="383"/>
        <v>67.3</v>
      </c>
      <c r="AD412" s="66">
        <f t="shared" si="384"/>
        <v>10.9</v>
      </c>
      <c r="AE412" s="66">
        <f t="shared" si="385"/>
        <v>4.4000000000000004</v>
      </c>
      <c r="AF412" s="66">
        <f t="shared" si="386"/>
        <v>17.399999999999999</v>
      </c>
      <c r="AG412" s="66">
        <f t="shared" si="387"/>
        <v>8.6999999999999993</v>
      </c>
      <c r="AH412" s="66">
        <f t="shared" si="388"/>
        <v>0.4</v>
      </c>
      <c r="AI412" s="67">
        <f t="shared" si="389"/>
        <v>8.3000000000000007</v>
      </c>
      <c r="AK412" s="29" t="s">
        <v>112</v>
      </c>
      <c r="AL412" s="34" t="s">
        <v>86</v>
      </c>
      <c r="AM412" s="66">
        <f t="shared" si="407"/>
        <v>2.8</v>
      </c>
      <c r="AN412" s="66">
        <f t="shared" si="408"/>
        <v>3.1</v>
      </c>
      <c r="AO412" s="66">
        <f t="shared" si="409"/>
        <v>3.1</v>
      </c>
      <c r="AP412" s="66">
        <f t="shared" si="410"/>
        <v>3.1</v>
      </c>
      <c r="AQ412" s="66">
        <f t="shared" si="411"/>
        <v>1.7</v>
      </c>
      <c r="AR412" s="66">
        <f t="shared" si="412"/>
        <v>2.2999999999999998</v>
      </c>
      <c r="AS412" s="66">
        <f t="shared" si="413"/>
        <v>2.2000000000000002</v>
      </c>
      <c r="AT412" s="66">
        <f t="shared" si="414"/>
        <v>3.5</v>
      </c>
      <c r="AU412" s="67">
        <f t="shared" si="415"/>
        <v>2.4</v>
      </c>
      <c r="AW412" s="29" t="s">
        <v>112</v>
      </c>
      <c r="AX412" s="34" t="s">
        <v>86</v>
      </c>
      <c r="AY412" s="66">
        <f t="shared" si="416"/>
        <v>2.2120000000000002</v>
      </c>
      <c r="AZ412" s="66">
        <f t="shared" si="390"/>
        <v>1.359</v>
      </c>
      <c r="BA412" s="66">
        <f t="shared" si="391"/>
        <v>0.879</v>
      </c>
      <c r="BB412" s="66">
        <f t="shared" si="392"/>
        <v>0.48</v>
      </c>
      <c r="BC412" s="66">
        <f t="shared" si="393"/>
        <v>0.13300000000000001</v>
      </c>
      <c r="BD412" s="66">
        <f t="shared" si="394"/>
        <v>0.72</v>
      </c>
      <c r="BE412" s="66">
        <f t="shared" si="395"/>
        <v>-0.498</v>
      </c>
      <c r="BF412" s="66">
        <f t="shared" si="396"/>
        <v>0.71299999999999997</v>
      </c>
      <c r="BG412" s="67">
        <f t="shared" si="397"/>
        <v>0.505</v>
      </c>
      <c r="BI412" s="29" t="s">
        <v>112</v>
      </c>
      <c r="BJ412" s="34" t="s">
        <v>86</v>
      </c>
      <c r="BK412" s="66">
        <f t="shared" si="417"/>
        <v>6.0999999999999999E-2</v>
      </c>
      <c r="BL412" s="66">
        <f t="shared" si="418"/>
        <v>5.2999999999999999E-2</v>
      </c>
      <c r="BM412" s="66">
        <f t="shared" si="419"/>
        <v>0.04</v>
      </c>
      <c r="BN412" s="66">
        <f t="shared" si="420"/>
        <v>0.13600000000000001</v>
      </c>
      <c r="BO412" s="66">
        <f t="shared" si="421"/>
        <v>5.0999999999999997E-2</v>
      </c>
      <c r="BP412" s="66">
        <f t="shared" si="422"/>
        <v>9.1999999999999998E-2</v>
      </c>
      <c r="BQ412" s="66">
        <f t="shared" si="423"/>
        <v>-0.115</v>
      </c>
      <c r="BR412" s="66">
        <f t="shared" si="424"/>
        <v>4.5979999999999999</v>
      </c>
      <c r="BS412" s="67">
        <f t="shared" si="425"/>
        <v>0.151</v>
      </c>
      <c r="BU412" s="29" t="s">
        <v>112</v>
      </c>
      <c r="BV412" s="34" t="s">
        <v>86</v>
      </c>
      <c r="BW412" s="48">
        <f t="shared" si="426"/>
        <v>92941</v>
      </c>
      <c r="BX412" s="48">
        <f t="shared" si="398"/>
        <v>73059</v>
      </c>
      <c r="BY412" s="48">
        <f t="shared" si="399"/>
        <v>63106</v>
      </c>
      <c r="BZ412" s="48">
        <f t="shared" si="400"/>
        <v>9953</v>
      </c>
      <c r="CA412" s="48">
        <f t="shared" si="401"/>
        <v>4068</v>
      </c>
      <c r="CB412" s="48">
        <f t="shared" si="402"/>
        <v>15814</v>
      </c>
      <c r="CC412" s="48">
        <f t="shared" si="403"/>
        <v>8693</v>
      </c>
      <c r="CD412" s="48">
        <f t="shared" si="404"/>
        <v>-253</v>
      </c>
      <c r="CE412" s="49">
        <f t="shared" si="405"/>
        <v>7374</v>
      </c>
    </row>
    <row r="413" spans="1:83" ht="16.5" customHeight="1">
      <c r="A413" s="29" t="s">
        <v>113</v>
      </c>
      <c r="B413" s="34" t="s">
        <v>87</v>
      </c>
      <c r="C413" s="40">
        <v>1979</v>
      </c>
      <c r="D413" s="40">
        <v>1615</v>
      </c>
      <c r="E413" s="40">
        <v>1370</v>
      </c>
      <c r="F413" s="40">
        <v>245</v>
      </c>
      <c r="G413" s="40">
        <v>118</v>
      </c>
      <c r="H413" s="40">
        <v>246</v>
      </c>
      <c r="I413" s="40">
        <v>178</v>
      </c>
      <c r="J413" s="40">
        <v>-102</v>
      </c>
      <c r="K413" s="41">
        <v>170</v>
      </c>
      <c r="M413" s="29" t="s">
        <v>113</v>
      </c>
      <c r="N413" s="34" t="s">
        <v>87</v>
      </c>
      <c r="O413" s="66">
        <f t="shared" si="373"/>
        <v>-9.7170000000000005</v>
      </c>
      <c r="P413" s="66">
        <f t="shared" si="374"/>
        <v>-3.0030000000000001</v>
      </c>
      <c r="Q413" s="66">
        <f t="shared" si="375"/>
        <v>-3.4529999999999998</v>
      </c>
      <c r="R413" s="66">
        <f t="shared" si="376"/>
        <v>-0.40699999999999997</v>
      </c>
      <c r="S413" s="66">
        <f t="shared" si="377"/>
        <v>0</v>
      </c>
      <c r="T413" s="66">
        <f t="shared" si="378"/>
        <v>-39.853000000000002</v>
      </c>
      <c r="U413" s="66">
        <f t="shared" si="379"/>
        <v>-6.806</v>
      </c>
      <c r="V413" s="66">
        <f t="shared" si="380"/>
        <v>-272.88099999999997</v>
      </c>
      <c r="W413" s="67">
        <f t="shared" si="381"/>
        <v>6.9180000000000001</v>
      </c>
      <c r="Y413" s="29" t="s">
        <v>113</v>
      </c>
      <c r="Z413" s="34" t="s">
        <v>87</v>
      </c>
      <c r="AA413" s="66">
        <f t="shared" si="406"/>
        <v>100</v>
      </c>
      <c r="AB413" s="66">
        <f t="shared" si="382"/>
        <v>81.599999999999994</v>
      </c>
      <c r="AC413" s="66">
        <f t="shared" si="383"/>
        <v>69.2</v>
      </c>
      <c r="AD413" s="66">
        <f t="shared" si="384"/>
        <v>12.4</v>
      </c>
      <c r="AE413" s="66">
        <f t="shared" si="385"/>
        <v>6</v>
      </c>
      <c r="AF413" s="66">
        <f t="shared" si="386"/>
        <v>12.4</v>
      </c>
      <c r="AG413" s="66">
        <f t="shared" si="387"/>
        <v>9</v>
      </c>
      <c r="AH413" s="66">
        <f t="shared" si="388"/>
        <v>-5.2</v>
      </c>
      <c r="AI413" s="67">
        <f t="shared" si="389"/>
        <v>8.6</v>
      </c>
      <c r="AK413" s="29" t="s">
        <v>113</v>
      </c>
      <c r="AL413" s="34" t="s">
        <v>87</v>
      </c>
      <c r="AM413" s="66">
        <f t="shared" si="407"/>
        <v>0.1</v>
      </c>
      <c r="AN413" s="66">
        <f t="shared" si="408"/>
        <v>0.1</v>
      </c>
      <c r="AO413" s="66">
        <f t="shared" si="409"/>
        <v>0.1</v>
      </c>
      <c r="AP413" s="66">
        <f t="shared" si="410"/>
        <v>0.1</v>
      </c>
      <c r="AQ413" s="66">
        <f t="shared" si="411"/>
        <v>0</v>
      </c>
      <c r="AR413" s="66">
        <f t="shared" si="412"/>
        <v>0</v>
      </c>
      <c r="AS413" s="66">
        <f t="shared" si="413"/>
        <v>0</v>
      </c>
      <c r="AT413" s="66">
        <f t="shared" si="414"/>
        <v>-0.9</v>
      </c>
      <c r="AU413" s="67">
        <f t="shared" si="415"/>
        <v>0.1</v>
      </c>
      <c r="AW413" s="29" t="s">
        <v>113</v>
      </c>
      <c r="AX413" s="34" t="s">
        <v>87</v>
      </c>
      <c r="AY413" s="66">
        <f t="shared" si="416"/>
        <v>-9.7170000000000005</v>
      </c>
      <c r="AZ413" s="66">
        <f t="shared" si="390"/>
        <v>-2.2810000000000001</v>
      </c>
      <c r="BA413" s="66">
        <f t="shared" si="391"/>
        <v>-2.2349999999999999</v>
      </c>
      <c r="BB413" s="66">
        <f t="shared" si="392"/>
        <v>-4.5999999999999999E-2</v>
      </c>
      <c r="BC413" s="66">
        <f t="shared" si="393"/>
        <v>0</v>
      </c>
      <c r="BD413" s="66">
        <f t="shared" si="394"/>
        <v>-7.4359999999999999</v>
      </c>
      <c r="BE413" s="66">
        <f t="shared" si="395"/>
        <v>-0.59299999999999997</v>
      </c>
      <c r="BF413" s="66">
        <f t="shared" si="396"/>
        <v>-7.3449999999999998</v>
      </c>
      <c r="BG413" s="67">
        <f t="shared" si="397"/>
        <v>0.502</v>
      </c>
      <c r="BI413" s="29" t="s">
        <v>113</v>
      </c>
      <c r="BJ413" s="34" t="s">
        <v>87</v>
      </c>
      <c r="BK413" s="66">
        <f t="shared" si="417"/>
        <v>-6.0000000000000001E-3</v>
      </c>
      <c r="BL413" s="66">
        <f t="shared" si="418"/>
        <v>-2E-3</v>
      </c>
      <c r="BM413" s="66">
        <f t="shared" si="419"/>
        <v>-2E-3</v>
      </c>
      <c r="BN413" s="66">
        <f t="shared" si="420"/>
        <v>0</v>
      </c>
      <c r="BO413" s="66">
        <f t="shared" si="421"/>
        <v>0</v>
      </c>
      <c r="BP413" s="66">
        <f t="shared" si="422"/>
        <v>-2.1999999999999999E-2</v>
      </c>
      <c r="BQ413" s="66">
        <f t="shared" si="423"/>
        <v>-3.0000000000000001E-3</v>
      </c>
      <c r="BR413" s="66">
        <f t="shared" si="424"/>
        <v>-1.117</v>
      </c>
      <c r="BS413" s="67">
        <f t="shared" si="425"/>
        <v>4.0000000000000001E-3</v>
      </c>
      <c r="BU413" s="29" t="s">
        <v>113</v>
      </c>
      <c r="BV413" s="34" t="s">
        <v>87</v>
      </c>
      <c r="BW413" s="48">
        <f t="shared" si="426"/>
        <v>2192</v>
      </c>
      <c r="BX413" s="48">
        <f t="shared" si="398"/>
        <v>1665</v>
      </c>
      <c r="BY413" s="48">
        <f t="shared" si="399"/>
        <v>1419</v>
      </c>
      <c r="BZ413" s="48">
        <f t="shared" si="400"/>
        <v>246</v>
      </c>
      <c r="CA413" s="48">
        <f t="shared" si="401"/>
        <v>118</v>
      </c>
      <c r="CB413" s="48">
        <f t="shared" si="402"/>
        <v>409</v>
      </c>
      <c r="CC413" s="48">
        <f t="shared" si="403"/>
        <v>191</v>
      </c>
      <c r="CD413" s="48">
        <f t="shared" si="404"/>
        <v>59</v>
      </c>
      <c r="CE413" s="49">
        <f t="shared" si="405"/>
        <v>159</v>
      </c>
    </row>
    <row r="414" spans="1:83" ht="16.5" customHeight="1">
      <c r="A414" s="29" t="s">
        <v>114</v>
      </c>
      <c r="B414" s="34" t="s">
        <v>88</v>
      </c>
      <c r="C414" s="40">
        <v>2768</v>
      </c>
      <c r="D414" s="40">
        <v>1719</v>
      </c>
      <c r="E414" s="40">
        <v>1466</v>
      </c>
      <c r="F414" s="40">
        <v>253</v>
      </c>
      <c r="G414" s="40">
        <v>124</v>
      </c>
      <c r="H414" s="40">
        <v>925</v>
      </c>
      <c r="I414" s="40">
        <v>161</v>
      </c>
      <c r="J414" s="40">
        <v>392</v>
      </c>
      <c r="K414" s="41">
        <v>372</v>
      </c>
      <c r="M414" s="29" t="s">
        <v>114</v>
      </c>
      <c r="N414" s="34" t="s">
        <v>88</v>
      </c>
      <c r="O414" s="66">
        <f t="shared" si="373"/>
        <v>14.712</v>
      </c>
      <c r="P414" s="66">
        <f t="shared" si="374"/>
        <v>2.3820000000000001</v>
      </c>
      <c r="Q414" s="66">
        <f t="shared" si="375"/>
        <v>2.0179999999999998</v>
      </c>
      <c r="R414" s="66">
        <f t="shared" si="376"/>
        <v>4.5449999999999999</v>
      </c>
      <c r="S414" s="66">
        <f t="shared" si="377"/>
        <v>5.085</v>
      </c>
      <c r="T414" s="66">
        <f t="shared" si="378"/>
        <v>50.161999999999999</v>
      </c>
      <c r="U414" s="66">
        <f t="shared" si="379"/>
        <v>-4.734</v>
      </c>
      <c r="V414" s="66">
        <f t="shared" si="380"/>
        <v>366.66699999999997</v>
      </c>
      <c r="W414" s="67">
        <f t="shared" si="381"/>
        <v>2.4790000000000001</v>
      </c>
      <c r="Y414" s="29" t="s">
        <v>114</v>
      </c>
      <c r="Z414" s="34" t="s">
        <v>88</v>
      </c>
      <c r="AA414" s="66">
        <f t="shared" si="406"/>
        <v>100</v>
      </c>
      <c r="AB414" s="66">
        <f t="shared" si="382"/>
        <v>62.1</v>
      </c>
      <c r="AC414" s="66">
        <f t="shared" si="383"/>
        <v>53</v>
      </c>
      <c r="AD414" s="66">
        <f t="shared" si="384"/>
        <v>9.1</v>
      </c>
      <c r="AE414" s="66">
        <f t="shared" si="385"/>
        <v>4.5</v>
      </c>
      <c r="AF414" s="66">
        <f t="shared" si="386"/>
        <v>33.4</v>
      </c>
      <c r="AG414" s="66">
        <f t="shared" si="387"/>
        <v>5.8</v>
      </c>
      <c r="AH414" s="66">
        <f t="shared" si="388"/>
        <v>14.2</v>
      </c>
      <c r="AI414" s="67">
        <f t="shared" si="389"/>
        <v>13.4</v>
      </c>
      <c r="AK414" s="29" t="s">
        <v>114</v>
      </c>
      <c r="AL414" s="34" t="s">
        <v>88</v>
      </c>
      <c r="AM414" s="66">
        <f t="shared" si="407"/>
        <v>0.1</v>
      </c>
      <c r="AN414" s="66">
        <f t="shared" si="408"/>
        <v>0.1</v>
      </c>
      <c r="AO414" s="66">
        <f t="shared" si="409"/>
        <v>0.1</v>
      </c>
      <c r="AP414" s="66">
        <f t="shared" si="410"/>
        <v>0.1</v>
      </c>
      <c r="AQ414" s="66">
        <f t="shared" si="411"/>
        <v>0</v>
      </c>
      <c r="AR414" s="66">
        <f t="shared" si="412"/>
        <v>0.1</v>
      </c>
      <c r="AS414" s="66">
        <f t="shared" si="413"/>
        <v>0</v>
      </c>
      <c r="AT414" s="66">
        <f t="shared" si="414"/>
        <v>3.4</v>
      </c>
      <c r="AU414" s="67">
        <f t="shared" si="415"/>
        <v>0.1</v>
      </c>
      <c r="AW414" s="29" t="s">
        <v>114</v>
      </c>
      <c r="AX414" s="34" t="s">
        <v>88</v>
      </c>
      <c r="AY414" s="66">
        <f t="shared" si="416"/>
        <v>14.712</v>
      </c>
      <c r="AZ414" s="66">
        <f t="shared" si="390"/>
        <v>1.6579999999999999</v>
      </c>
      <c r="BA414" s="66">
        <f t="shared" si="391"/>
        <v>1.202</v>
      </c>
      <c r="BB414" s="66">
        <f t="shared" si="392"/>
        <v>0.45600000000000002</v>
      </c>
      <c r="BC414" s="66">
        <f t="shared" si="393"/>
        <v>0.249</v>
      </c>
      <c r="BD414" s="66">
        <f t="shared" si="394"/>
        <v>12.805999999999999</v>
      </c>
      <c r="BE414" s="66">
        <f t="shared" si="395"/>
        <v>-0.33200000000000002</v>
      </c>
      <c r="BF414" s="66">
        <f t="shared" si="396"/>
        <v>12.763999999999999</v>
      </c>
      <c r="BG414" s="67">
        <f t="shared" si="397"/>
        <v>0.373</v>
      </c>
      <c r="BI414" s="29" t="s">
        <v>114</v>
      </c>
      <c r="BJ414" s="34" t="s">
        <v>88</v>
      </c>
      <c r="BK414" s="66">
        <f t="shared" si="417"/>
        <v>1.0999999999999999E-2</v>
      </c>
      <c r="BL414" s="66">
        <f t="shared" si="418"/>
        <v>2E-3</v>
      </c>
      <c r="BM414" s="66">
        <f t="shared" si="419"/>
        <v>1E-3</v>
      </c>
      <c r="BN414" s="66">
        <f t="shared" si="420"/>
        <v>3.0000000000000001E-3</v>
      </c>
      <c r="BO414" s="66">
        <f t="shared" si="421"/>
        <v>2E-3</v>
      </c>
      <c r="BP414" s="66">
        <f t="shared" si="422"/>
        <v>4.2000000000000003E-2</v>
      </c>
      <c r="BQ414" s="66">
        <f t="shared" si="423"/>
        <v>-2E-3</v>
      </c>
      <c r="BR414" s="66">
        <f t="shared" si="424"/>
        <v>2.1360000000000001</v>
      </c>
      <c r="BS414" s="67">
        <f t="shared" si="425"/>
        <v>3.0000000000000001E-3</v>
      </c>
      <c r="BU414" s="29" t="s">
        <v>114</v>
      </c>
      <c r="BV414" s="34" t="s">
        <v>88</v>
      </c>
      <c r="BW414" s="48">
        <f t="shared" si="426"/>
        <v>2413</v>
      </c>
      <c r="BX414" s="48">
        <f t="shared" si="398"/>
        <v>1679</v>
      </c>
      <c r="BY414" s="48">
        <f t="shared" si="399"/>
        <v>1437</v>
      </c>
      <c r="BZ414" s="48">
        <f t="shared" si="400"/>
        <v>242</v>
      </c>
      <c r="CA414" s="48">
        <f t="shared" si="401"/>
        <v>118</v>
      </c>
      <c r="CB414" s="48">
        <f t="shared" si="402"/>
        <v>616</v>
      </c>
      <c r="CC414" s="48">
        <f t="shared" si="403"/>
        <v>169</v>
      </c>
      <c r="CD414" s="48">
        <f t="shared" si="404"/>
        <v>84</v>
      </c>
      <c r="CE414" s="49">
        <f t="shared" si="405"/>
        <v>363</v>
      </c>
    </row>
    <row r="415" spans="1:83" ht="16.5" customHeight="1">
      <c r="A415" s="29" t="s">
        <v>115</v>
      </c>
      <c r="B415" s="34" t="s">
        <v>89</v>
      </c>
      <c r="C415" s="40">
        <v>1445</v>
      </c>
      <c r="D415" s="40">
        <v>1185</v>
      </c>
      <c r="E415" s="40">
        <v>1007</v>
      </c>
      <c r="F415" s="40">
        <v>178</v>
      </c>
      <c r="G415" s="40">
        <v>81</v>
      </c>
      <c r="H415" s="40">
        <v>179</v>
      </c>
      <c r="I415" s="40">
        <v>129</v>
      </c>
      <c r="J415" s="40">
        <v>-140</v>
      </c>
      <c r="K415" s="41">
        <v>190</v>
      </c>
      <c r="M415" s="29" t="s">
        <v>115</v>
      </c>
      <c r="N415" s="34" t="s">
        <v>89</v>
      </c>
      <c r="O415" s="66">
        <f t="shared" si="373"/>
        <v>-10.967000000000001</v>
      </c>
      <c r="P415" s="66">
        <f t="shared" si="374"/>
        <v>-4.5119999999999996</v>
      </c>
      <c r="Q415" s="66">
        <f t="shared" si="375"/>
        <v>-5.09</v>
      </c>
      <c r="R415" s="66">
        <f t="shared" si="376"/>
        <v>-1.111</v>
      </c>
      <c r="S415" s="66">
        <f t="shared" si="377"/>
        <v>1.25</v>
      </c>
      <c r="T415" s="66">
        <f t="shared" si="378"/>
        <v>-40.728000000000002</v>
      </c>
      <c r="U415" s="66">
        <f t="shared" si="379"/>
        <v>-12.244999999999999</v>
      </c>
      <c r="V415" s="66">
        <f t="shared" si="380"/>
        <v>-1300</v>
      </c>
      <c r="W415" s="67">
        <f t="shared" si="381"/>
        <v>15.151999999999999</v>
      </c>
      <c r="Y415" s="29" t="s">
        <v>115</v>
      </c>
      <c r="Z415" s="34" t="s">
        <v>89</v>
      </c>
      <c r="AA415" s="66">
        <f t="shared" si="406"/>
        <v>100</v>
      </c>
      <c r="AB415" s="66">
        <f t="shared" si="382"/>
        <v>82</v>
      </c>
      <c r="AC415" s="66">
        <f t="shared" si="383"/>
        <v>69.7</v>
      </c>
      <c r="AD415" s="66">
        <f t="shared" si="384"/>
        <v>12.3</v>
      </c>
      <c r="AE415" s="66">
        <f t="shared" si="385"/>
        <v>5.6</v>
      </c>
      <c r="AF415" s="66">
        <f t="shared" si="386"/>
        <v>12.4</v>
      </c>
      <c r="AG415" s="66">
        <f t="shared" si="387"/>
        <v>8.9</v>
      </c>
      <c r="AH415" s="66">
        <f t="shared" si="388"/>
        <v>-9.6999999999999993</v>
      </c>
      <c r="AI415" s="67">
        <f t="shared" si="389"/>
        <v>13.1</v>
      </c>
      <c r="AK415" s="29" t="s">
        <v>115</v>
      </c>
      <c r="AL415" s="34" t="s">
        <v>89</v>
      </c>
      <c r="AM415" s="66">
        <f t="shared" si="407"/>
        <v>0</v>
      </c>
      <c r="AN415" s="66">
        <f t="shared" si="408"/>
        <v>0</v>
      </c>
      <c r="AO415" s="66">
        <f t="shared" si="409"/>
        <v>0</v>
      </c>
      <c r="AP415" s="66">
        <f t="shared" si="410"/>
        <v>0.1</v>
      </c>
      <c r="AQ415" s="66">
        <f t="shared" si="411"/>
        <v>0</v>
      </c>
      <c r="AR415" s="66">
        <f t="shared" si="412"/>
        <v>0</v>
      </c>
      <c r="AS415" s="66">
        <f t="shared" si="413"/>
        <v>0</v>
      </c>
      <c r="AT415" s="66">
        <f t="shared" si="414"/>
        <v>-1.2</v>
      </c>
      <c r="AU415" s="67">
        <f t="shared" si="415"/>
        <v>0.1</v>
      </c>
      <c r="AW415" s="29" t="s">
        <v>115</v>
      </c>
      <c r="AX415" s="34" t="s">
        <v>89</v>
      </c>
      <c r="AY415" s="66">
        <f t="shared" si="416"/>
        <v>-10.967000000000001</v>
      </c>
      <c r="AZ415" s="66">
        <f t="shared" si="390"/>
        <v>-3.45</v>
      </c>
      <c r="BA415" s="66">
        <f t="shared" si="391"/>
        <v>-3.327</v>
      </c>
      <c r="BB415" s="66">
        <f t="shared" si="392"/>
        <v>-0.123</v>
      </c>
      <c r="BC415" s="66">
        <f t="shared" si="393"/>
        <v>6.2E-2</v>
      </c>
      <c r="BD415" s="66">
        <f t="shared" si="394"/>
        <v>-7.5789999999999997</v>
      </c>
      <c r="BE415" s="66">
        <f t="shared" si="395"/>
        <v>-1.109</v>
      </c>
      <c r="BF415" s="66">
        <f t="shared" si="396"/>
        <v>-8.01</v>
      </c>
      <c r="BG415" s="67">
        <f t="shared" si="397"/>
        <v>1.54</v>
      </c>
      <c r="BI415" s="29" t="s">
        <v>115</v>
      </c>
      <c r="BJ415" s="34" t="s">
        <v>89</v>
      </c>
      <c r="BK415" s="66">
        <f t="shared" si="417"/>
        <v>-5.0000000000000001E-3</v>
      </c>
      <c r="BL415" s="66">
        <f t="shared" si="418"/>
        <v>-2E-3</v>
      </c>
      <c r="BM415" s="66">
        <f t="shared" si="419"/>
        <v>-3.0000000000000001E-3</v>
      </c>
      <c r="BN415" s="66">
        <f t="shared" si="420"/>
        <v>-1E-3</v>
      </c>
      <c r="BO415" s="66">
        <f t="shared" si="421"/>
        <v>0</v>
      </c>
      <c r="BP415" s="66">
        <f t="shared" si="422"/>
        <v>-1.7000000000000001E-2</v>
      </c>
      <c r="BQ415" s="66">
        <f t="shared" si="423"/>
        <v>-4.0000000000000001E-3</v>
      </c>
      <c r="BR415" s="66">
        <f t="shared" si="424"/>
        <v>-0.90200000000000002</v>
      </c>
      <c r="BS415" s="67">
        <f t="shared" si="425"/>
        <v>8.0000000000000002E-3</v>
      </c>
      <c r="BU415" s="29" t="s">
        <v>115</v>
      </c>
      <c r="BV415" s="34" t="s">
        <v>89</v>
      </c>
      <c r="BW415" s="48">
        <f t="shared" si="426"/>
        <v>1623</v>
      </c>
      <c r="BX415" s="48">
        <f t="shared" si="398"/>
        <v>1241</v>
      </c>
      <c r="BY415" s="48">
        <f t="shared" si="399"/>
        <v>1061</v>
      </c>
      <c r="BZ415" s="48">
        <f t="shared" si="400"/>
        <v>180</v>
      </c>
      <c r="CA415" s="48">
        <f t="shared" si="401"/>
        <v>80</v>
      </c>
      <c r="CB415" s="48">
        <f t="shared" si="402"/>
        <v>302</v>
      </c>
      <c r="CC415" s="48">
        <f t="shared" si="403"/>
        <v>147</v>
      </c>
      <c r="CD415" s="48">
        <f t="shared" si="404"/>
        <v>-10</v>
      </c>
      <c r="CE415" s="49">
        <f t="shared" si="405"/>
        <v>165</v>
      </c>
    </row>
    <row r="416" spans="1:83" ht="16.5" customHeight="1">
      <c r="A416" s="29" t="s">
        <v>116</v>
      </c>
      <c r="B416" s="34" t="s">
        <v>90</v>
      </c>
      <c r="C416" s="40">
        <v>1555</v>
      </c>
      <c r="D416" s="40">
        <v>1005</v>
      </c>
      <c r="E416" s="40">
        <v>860</v>
      </c>
      <c r="F416" s="40">
        <v>145</v>
      </c>
      <c r="G416" s="40">
        <v>65</v>
      </c>
      <c r="H416" s="40">
        <v>485</v>
      </c>
      <c r="I416" s="40">
        <v>103</v>
      </c>
      <c r="J416" s="40">
        <v>298</v>
      </c>
      <c r="K416" s="41">
        <v>84</v>
      </c>
      <c r="M416" s="29" t="s">
        <v>116</v>
      </c>
      <c r="N416" s="34" t="s">
        <v>90</v>
      </c>
      <c r="O416" s="66">
        <f t="shared" si="373"/>
        <v>22.248000000000001</v>
      </c>
      <c r="P416" s="66">
        <f t="shared" si="374"/>
        <v>0.70099999999999996</v>
      </c>
      <c r="Q416" s="66">
        <f t="shared" si="375"/>
        <v>-0.11600000000000001</v>
      </c>
      <c r="R416" s="66">
        <f t="shared" si="376"/>
        <v>5.8390000000000004</v>
      </c>
      <c r="S416" s="66">
        <f t="shared" si="377"/>
        <v>1.5629999999999999</v>
      </c>
      <c r="T416" s="66">
        <f t="shared" si="378"/>
        <v>130.952</v>
      </c>
      <c r="U416" s="66">
        <f t="shared" si="379"/>
        <v>-16.260000000000002</v>
      </c>
      <c r="V416" s="66">
        <f t="shared" si="380"/>
        <v>9833.3330000000005</v>
      </c>
      <c r="W416" s="67">
        <f t="shared" si="381"/>
        <v>0</v>
      </c>
      <c r="Y416" s="29" t="s">
        <v>116</v>
      </c>
      <c r="Z416" s="34" t="s">
        <v>90</v>
      </c>
      <c r="AA416" s="66">
        <f t="shared" si="406"/>
        <v>100</v>
      </c>
      <c r="AB416" s="66">
        <f t="shared" si="382"/>
        <v>64.599999999999994</v>
      </c>
      <c r="AC416" s="66">
        <f t="shared" si="383"/>
        <v>55.3</v>
      </c>
      <c r="AD416" s="66">
        <f t="shared" si="384"/>
        <v>9.3000000000000007</v>
      </c>
      <c r="AE416" s="66">
        <f t="shared" si="385"/>
        <v>4.2</v>
      </c>
      <c r="AF416" s="66">
        <f t="shared" si="386"/>
        <v>31.2</v>
      </c>
      <c r="AG416" s="66">
        <f t="shared" si="387"/>
        <v>6.6</v>
      </c>
      <c r="AH416" s="66">
        <f t="shared" si="388"/>
        <v>19.2</v>
      </c>
      <c r="AI416" s="67">
        <f t="shared" si="389"/>
        <v>5.4</v>
      </c>
      <c r="AK416" s="29" t="s">
        <v>116</v>
      </c>
      <c r="AL416" s="34" t="s">
        <v>90</v>
      </c>
      <c r="AM416" s="66">
        <f t="shared" si="407"/>
        <v>0</v>
      </c>
      <c r="AN416" s="66">
        <f t="shared" si="408"/>
        <v>0</v>
      </c>
      <c r="AO416" s="66">
        <f t="shared" si="409"/>
        <v>0</v>
      </c>
      <c r="AP416" s="66">
        <f t="shared" si="410"/>
        <v>0</v>
      </c>
      <c r="AQ416" s="66">
        <f t="shared" si="411"/>
        <v>0</v>
      </c>
      <c r="AR416" s="66">
        <f t="shared" si="412"/>
        <v>0.1</v>
      </c>
      <c r="AS416" s="66">
        <f t="shared" si="413"/>
        <v>0</v>
      </c>
      <c r="AT416" s="66">
        <f t="shared" si="414"/>
        <v>2.6</v>
      </c>
      <c r="AU416" s="67">
        <f t="shared" si="415"/>
        <v>0</v>
      </c>
      <c r="AW416" s="29" t="s">
        <v>116</v>
      </c>
      <c r="AX416" s="34" t="s">
        <v>90</v>
      </c>
      <c r="AY416" s="66">
        <f t="shared" si="416"/>
        <v>22.248000000000001</v>
      </c>
      <c r="AZ416" s="66">
        <f t="shared" si="390"/>
        <v>0.55000000000000004</v>
      </c>
      <c r="BA416" s="66">
        <f t="shared" si="391"/>
        <v>-7.9000000000000001E-2</v>
      </c>
      <c r="BB416" s="66">
        <f t="shared" si="392"/>
        <v>0.629</v>
      </c>
      <c r="BC416" s="66">
        <f t="shared" si="393"/>
        <v>7.9000000000000001E-2</v>
      </c>
      <c r="BD416" s="66">
        <f t="shared" si="394"/>
        <v>21.619</v>
      </c>
      <c r="BE416" s="66">
        <f t="shared" si="395"/>
        <v>-1.5720000000000001</v>
      </c>
      <c r="BF416" s="66">
        <f t="shared" si="396"/>
        <v>23.192</v>
      </c>
      <c r="BG416" s="67">
        <f t="shared" si="397"/>
        <v>0</v>
      </c>
      <c r="BI416" s="29" t="s">
        <v>116</v>
      </c>
      <c r="BJ416" s="34" t="s">
        <v>90</v>
      </c>
      <c r="BK416" s="66">
        <f t="shared" si="417"/>
        <v>8.0000000000000002E-3</v>
      </c>
      <c r="BL416" s="66">
        <f t="shared" si="418"/>
        <v>0</v>
      </c>
      <c r="BM416" s="66">
        <f t="shared" si="419"/>
        <v>0</v>
      </c>
      <c r="BN416" s="66">
        <f t="shared" si="420"/>
        <v>2E-3</v>
      </c>
      <c r="BO416" s="66">
        <f t="shared" si="421"/>
        <v>0</v>
      </c>
      <c r="BP416" s="66">
        <f t="shared" si="422"/>
        <v>3.7999999999999999E-2</v>
      </c>
      <c r="BQ416" s="66">
        <f t="shared" si="423"/>
        <v>-5.0000000000000001E-3</v>
      </c>
      <c r="BR416" s="66">
        <f t="shared" si="424"/>
        <v>2.0459999999999998</v>
      </c>
      <c r="BS416" s="67">
        <f t="shared" si="425"/>
        <v>0</v>
      </c>
      <c r="BU416" s="29" t="s">
        <v>116</v>
      </c>
      <c r="BV416" s="34" t="s">
        <v>90</v>
      </c>
      <c r="BW416" s="48">
        <f t="shared" si="426"/>
        <v>1272</v>
      </c>
      <c r="BX416" s="48">
        <f t="shared" si="398"/>
        <v>998</v>
      </c>
      <c r="BY416" s="48">
        <f t="shared" si="399"/>
        <v>861</v>
      </c>
      <c r="BZ416" s="48">
        <f t="shared" si="400"/>
        <v>137</v>
      </c>
      <c r="CA416" s="48">
        <f t="shared" si="401"/>
        <v>64</v>
      </c>
      <c r="CB416" s="48">
        <f t="shared" si="402"/>
        <v>210</v>
      </c>
      <c r="CC416" s="48">
        <f t="shared" si="403"/>
        <v>123</v>
      </c>
      <c r="CD416" s="48">
        <f t="shared" si="404"/>
        <v>3</v>
      </c>
      <c r="CE416" s="49">
        <f t="shared" si="405"/>
        <v>84</v>
      </c>
    </row>
    <row r="417" spans="1:83" ht="16.5" customHeight="1">
      <c r="A417" s="29" t="s">
        <v>117</v>
      </c>
      <c r="B417" s="34" t="s">
        <v>91</v>
      </c>
      <c r="C417" s="40">
        <v>5168</v>
      </c>
      <c r="D417" s="40">
        <v>3523</v>
      </c>
      <c r="E417" s="40">
        <v>3027</v>
      </c>
      <c r="F417" s="40">
        <v>496</v>
      </c>
      <c r="G417" s="40">
        <v>220</v>
      </c>
      <c r="H417" s="40">
        <v>1425</v>
      </c>
      <c r="I417" s="40">
        <v>545</v>
      </c>
      <c r="J417" s="40">
        <v>348</v>
      </c>
      <c r="K417" s="41">
        <v>532</v>
      </c>
      <c r="M417" s="29" t="s">
        <v>117</v>
      </c>
      <c r="N417" s="34" t="s">
        <v>91</v>
      </c>
      <c r="O417" s="66">
        <f t="shared" si="373"/>
        <v>6.7990000000000004</v>
      </c>
      <c r="P417" s="66">
        <f t="shared" si="374"/>
        <v>-1.3720000000000001</v>
      </c>
      <c r="Q417" s="66">
        <f t="shared" si="375"/>
        <v>-1.7210000000000001</v>
      </c>
      <c r="R417" s="66">
        <f t="shared" si="376"/>
        <v>0.81299999999999994</v>
      </c>
      <c r="S417" s="66">
        <f t="shared" si="377"/>
        <v>0.45700000000000002</v>
      </c>
      <c r="T417" s="66">
        <f t="shared" si="378"/>
        <v>35.972999999999999</v>
      </c>
      <c r="U417" s="66">
        <f t="shared" si="379"/>
        <v>-4.0490000000000004</v>
      </c>
      <c r="V417" s="66">
        <f t="shared" si="380"/>
        <v>8800</v>
      </c>
      <c r="W417" s="67">
        <f t="shared" si="381"/>
        <v>9.9169999999999998</v>
      </c>
      <c r="Y417" s="29" t="s">
        <v>117</v>
      </c>
      <c r="Z417" s="34" t="s">
        <v>91</v>
      </c>
      <c r="AA417" s="66">
        <f t="shared" si="406"/>
        <v>100</v>
      </c>
      <c r="AB417" s="66">
        <f t="shared" si="382"/>
        <v>68.2</v>
      </c>
      <c r="AC417" s="66">
        <f t="shared" si="383"/>
        <v>58.6</v>
      </c>
      <c r="AD417" s="66">
        <f t="shared" si="384"/>
        <v>9.6</v>
      </c>
      <c r="AE417" s="66">
        <f t="shared" si="385"/>
        <v>4.3</v>
      </c>
      <c r="AF417" s="66">
        <f t="shared" si="386"/>
        <v>27.6</v>
      </c>
      <c r="AG417" s="66">
        <f t="shared" si="387"/>
        <v>10.5</v>
      </c>
      <c r="AH417" s="66">
        <f t="shared" si="388"/>
        <v>6.7</v>
      </c>
      <c r="AI417" s="67">
        <f t="shared" si="389"/>
        <v>10.3</v>
      </c>
      <c r="AK417" s="29" t="s">
        <v>117</v>
      </c>
      <c r="AL417" s="34" t="s">
        <v>91</v>
      </c>
      <c r="AM417" s="66">
        <f t="shared" si="407"/>
        <v>0.2</v>
      </c>
      <c r="AN417" s="66">
        <f t="shared" si="408"/>
        <v>0.1</v>
      </c>
      <c r="AO417" s="66">
        <f t="shared" si="409"/>
        <v>0.1</v>
      </c>
      <c r="AP417" s="66">
        <f t="shared" si="410"/>
        <v>0.1</v>
      </c>
      <c r="AQ417" s="66">
        <f t="shared" si="411"/>
        <v>0.1</v>
      </c>
      <c r="AR417" s="66">
        <f t="shared" si="412"/>
        <v>0.2</v>
      </c>
      <c r="AS417" s="66">
        <f t="shared" si="413"/>
        <v>0.1</v>
      </c>
      <c r="AT417" s="66">
        <f t="shared" si="414"/>
        <v>3</v>
      </c>
      <c r="AU417" s="67">
        <f t="shared" si="415"/>
        <v>0.2</v>
      </c>
      <c r="AW417" s="29" t="s">
        <v>117</v>
      </c>
      <c r="AX417" s="34" t="s">
        <v>91</v>
      </c>
      <c r="AY417" s="66">
        <f t="shared" si="416"/>
        <v>6.7990000000000004</v>
      </c>
      <c r="AZ417" s="66">
        <f t="shared" si="390"/>
        <v>-1.0129999999999999</v>
      </c>
      <c r="BA417" s="66">
        <f t="shared" si="391"/>
        <v>-1.095</v>
      </c>
      <c r="BB417" s="66">
        <f t="shared" si="392"/>
        <v>8.3000000000000004E-2</v>
      </c>
      <c r="BC417" s="66">
        <f t="shared" si="393"/>
        <v>2.1000000000000001E-2</v>
      </c>
      <c r="BD417" s="66">
        <f t="shared" si="394"/>
        <v>7.7910000000000004</v>
      </c>
      <c r="BE417" s="66">
        <f t="shared" si="395"/>
        <v>-0.47499999999999998</v>
      </c>
      <c r="BF417" s="66">
        <f t="shared" si="396"/>
        <v>7.274</v>
      </c>
      <c r="BG417" s="67">
        <f t="shared" si="397"/>
        <v>0.99199999999999999</v>
      </c>
      <c r="BI417" s="29" t="s">
        <v>117</v>
      </c>
      <c r="BJ417" s="34" t="s">
        <v>91</v>
      </c>
      <c r="BK417" s="66">
        <f t="shared" si="417"/>
        <v>0.01</v>
      </c>
      <c r="BL417" s="66">
        <f t="shared" si="418"/>
        <v>-2E-3</v>
      </c>
      <c r="BM417" s="66">
        <f t="shared" si="419"/>
        <v>-3.0000000000000001E-3</v>
      </c>
      <c r="BN417" s="66">
        <f t="shared" si="420"/>
        <v>1E-3</v>
      </c>
      <c r="BO417" s="66">
        <f t="shared" si="421"/>
        <v>0</v>
      </c>
      <c r="BP417" s="66">
        <f t="shared" si="422"/>
        <v>5.1999999999999998E-2</v>
      </c>
      <c r="BQ417" s="66">
        <f t="shared" si="423"/>
        <v>-6.0000000000000001E-3</v>
      </c>
      <c r="BR417" s="66">
        <f t="shared" si="424"/>
        <v>2.4409999999999998</v>
      </c>
      <c r="BS417" s="67">
        <f t="shared" si="425"/>
        <v>1.4999999999999999E-2</v>
      </c>
      <c r="BU417" s="29" t="s">
        <v>117</v>
      </c>
      <c r="BV417" s="34" t="s">
        <v>91</v>
      </c>
      <c r="BW417" s="48">
        <f t="shared" si="426"/>
        <v>4839</v>
      </c>
      <c r="BX417" s="48">
        <f t="shared" si="398"/>
        <v>3572</v>
      </c>
      <c r="BY417" s="48">
        <f t="shared" si="399"/>
        <v>3080</v>
      </c>
      <c r="BZ417" s="48">
        <f t="shared" si="400"/>
        <v>492</v>
      </c>
      <c r="CA417" s="48">
        <f t="shared" si="401"/>
        <v>219</v>
      </c>
      <c r="CB417" s="48">
        <f t="shared" si="402"/>
        <v>1048</v>
      </c>
      <c r="CC417" s="48">
        <f t="shared" si="403"/>
        <v>568</v>
      </c>
      <c r="CD417" s="48">
        <f t="shared" si="404"/>
        <v>-4</v>
      </c>
      <c r="CE417" s="49">
        <f t="shared" si="405"/>
        <v>484</v>
      </c>
    </row>
    <row r="418" spans="1:83" ht="16.5" customHeight="1">
      <c r="A418" s="29" t="s">
        <v>118</v>
      </c>
      <c r="B418" s="34" t="s">
        <v>92</v>
      </c>
      <c r="C418" s="40">
        <v>3044</v>
      </c>
      <c r="D418" s="40">
        <v>2157</v>
      </c>
      <c r="E418" s="40">
        <v>1852</v>
      </c>
      <c r="F418" s="40">
        <v>305</v>
      </c>
      <c r="G418" s="40">
        <v>145</v>
      </c>
      <c r="H418" s="40">
        <v>742</v>
      </c>
      <c r="I418" s="40">
        <v>148</v>
      </c>
      <c r="J418" s="40">
        <v>390</v>
      </c>
      <c r="K418" s="41">
        <v>204</v>
      </c>
      <c r="M418" s="29" t="s">
        <v>118</v>
      </c>
      <c r="N418" s="34" t="s">
        <v>92</v>
      </c>
      <c r="O418" s="66">
        <f t="shared" si="373"/>
        <v>4.7850000000000001</v>
      </c>
      <c r="P418" s="66">
        <f t="shared" si="374"/>
        <v>-6.1769999999999996</v>
      </c>
      <c r="Q418" s="66">
        <f t="shared" si="375"/>
        <v>-6.6529999999999996</v>
      </c>
      <c r="R418" s="66">
        <f t="shared" si="376"/>
        <v>-3.1749999999999998</v>
      </c>
      <c r="S418" s="66">
        <f t="shared" si="377"/>
        <v>-2.6850000000000001</v>
      </c>
      <c r="T418" s="66">
        <f t="shared" si="378"/>
        <v>62.363</v>
      </c>
      <c r="U418" s="66">
        <f t="shared" si="379"/>
        <v>-38.075000000000003</v>
      </c>
      <c r="V418" s="66">
        <f t="shared" si="380"/>
        <v>38900</v>
      </c>
      <c r="W418" s="67">
        <f t="shared" si="381"/>
        <v>-5.9909999999999997</v>
      </c>
      <c r="Y418" s="29" t="s">
        <v>118</v>
      </c>
      <c r="Z418" s="34" t="s">
        <v>92</v>
      </c>
      <c r="AA418" s="66">
        <f t="shared" si="406"/>
        <v>100</v>
      </c>
      <c r="AB418" s="66">
        <f t="shared" si="382"/>
        <v>70.900000000000006</v>
      </c>
      <c r="AC418" s="66">
        <f t="shared" si="383"/>
        <v>60.8</v>
      </c>
      <c r="AD418" s="66">
        <f t="shared" si="384"/>
        <v>10</v>
      </c>
      <c r="AE418" s="66">
        <f t="shared" si="385"/>
        <v>4.8</v>
      </c>
      <c r="AF418" s="66">
        <f t="shared" si="386"/>
        <v>24.4</v>
      </c>
      <c r="AG418" s="66">
        <f t="shared" si="387"/>
        <v>4.9000000000000004</v>
      </c>
      <c r="AH418" s="66">
        <f t="shared" si="388"/>
        <v>12.8</v>
      </c>
      <c r="AI418" s="67">
        <f t="shared" si="389"/>
        <v>6.7</v>
      </c>
      <c r="AK418" s="29" t="s">
        <v>118</v>
      </c>
      <c r="AL418" s="34" t="s">
        <v>92</v>
      </c>
      <c r="AM418" s="66">
        <f t="shared" si="407"/>
        <v>0.1</v>
      </c>
      <c r="AN418" s="66">
        <f t="shared" si="408"/>
        <v>0.1</v>
      </c>
      <c r="AO418" s="66">
        <f t="shared" si="409"/>
        <v>0.1</v>
      </c>
      <c r="AP418" s="66">
        <f t="shared" si="410"/>
        <v>0.1</v>
      </c>
      <c r="AQ418" s="66">
        <f t="shared" si="411"/>
        <v>0.1</v>
      </c>
      <c r="AR418" s="66">
        <f t="shared" si="412"/>
        <v>0.1</v>
      </c>
      <c r="AS418" s="66">
        <f t="shared" si="413"/>
        <v>0</v>
      </c>
      <c r="AT418" s="66">
        <f t="shared" si="414"/>
        <v>3.4</v>
      </c>
      <c r="AU418" s="67">
        <f t="shared" si="415"/>
        <v>0.1</v>
      </c>
      <c r="AW418" s="29" t="s">
        <v>118</v>
      </c>
      <c r="AX418" s="34" t="s">
        <v>92</v>
      </c>
      <c r="AY418" s="66">
        <f t="shared" si="416"/>
        <v>4.7850000000000001</v>
      </c>
      <c r="AZ418" s="66">
        <f t="shared" si="390"/>
        <v>-4.8879999999999999</v>
      </c>
      <c r="BA418" s="66">
        <f t="shared" si="391"/>
        <v>-4.5439999999999996</v>
      </c>
      <c r="BB418" s="66">
        <f t="shared" si="392"/>
        <v>-0.34399999999999997</v>
      </c>
      <c r="BC418" s="66">
        <f t="shared" si="393"/>
        <v>-0.13800000000000001</v>
      </c>
      <c r="BD418" s="66">
        <f t="shared" si="394"/>
        <v>9.8109999999999999</v>
      </c>
      <c r="BE418" s="66">
        <f t="shared" si="395"/>
        <v>-3.133</v>
      </c>
      <c r="BF418" s="66">
        <f t="shared" si="396"/>
        <v>13.391</v>
      </c>
      <c r="BG418" s="67">
        <f t="shared" si="397"/>
        <v>-0.44800000000000001</v>
      </c>
      <c r="BI418" s="29" t="s">
        <v>118</v>
      </c>
      <c r="BJ418" s="34" t="s">
        <v>92</v>
      </c>
      <c r="BK418" s="66">
        <f t="shared" si="417"/>
        <v>4.0000000000000001E-3</v>
      </c>
      <c r="BL418" s="66">
        <f t="shared" si="418"/>
        <v>-6.0000000000000001E-3</v>
      </c>
      <c r="BM418" s="66">
        <f t="shared" si="419"/>
        <v>-6.0000000000000001E-3</v>
      </c>
      <c r="BN418" s="66">
        <f t="shared" si="420"/>
        <v>-3.0000000000000001E-3</v>
      </c>
      <c r="BO418" s="66">
        <f t="shared" si="421"/>
        <v>-2E-3</v>
      </c>
      <c r="BP418" s="66">
        <f t="shared" si="422"/>
        <v>3.9E-2</v>
      </c>
      <c r="BQ418" s="66">
        <f t="shared" si="423"/>
        <v>-2.3E-2</v>
      </c>
      <c r="BR418" s="66">
        <f t="shared" si="424"/>
        <v>2.698</v>
      </c>
      <c r="BS418" s="67">
        <f t="shared" si="425"/>
        <v>-4.0000000000000001E-3</v>
      </c>
      <c r="BU418" s="29" t="s">
        <v>118</v>
      </c>
      <c r="BV418" s="34" t="s">
        <v>92</v>
      </c>
      <c r="BW418" s="48">
        <f t="shared" si="426"/>
        <v>2905</v>
      </c>
      <c r="BX418" s="48">
        <f t="shared" si="398"/>
        <v>2299</v>
      </c>
      <c r="BY418" s="48">
        <f t="shared" si="399"/>
        <v>1984</v>
      </c>
      <c r="BZ418" s="48">
        <f t="shared" si="400"/>
        <v>315</v>
      </c>
      <c r="CA418" s="48">
        <f t="shared" si="401"/>
        <v>149</v>
      </c>
      <c r="CB418" s="48">
        <f t="shared" si="402"/>
        <v>457</v>
      </c>
      <c r="CC418" s="48">
        <f t="shared" si="403"/>
        <v>239</v>
      </c>
      <c r="CD418" s="48">
        <f t="shared" si="404"/>
        <v>1</v>
      </c>
      <c r="CE418" s="49">
        <f t="shared" si="405"/>
        <v>217</v>
      </c>
    </row>
    <row r="419" spans="1:83" ht="16.5" customHeight="1">
      <c r="A419" s="29" t="s">
        <v>119</v>
      </c>
      <c r="B419" s="34" t="s">
        <v>93</v>
      </c>
      <c r="C419" s="40">
        <v>2778</v>
      </c>
      <c r="D419" s="40">
        <v>2015</v>
      </c>
      <c r="E419" s="40">
        <v>1720</v>
      </c>
      <c r="F419" s="40">
        <v>295</v>
      </c>
      <c r="G419" s="40">
        <v>148</v>
      </c>
      <c r="H419" s="40">
        <v>615</v>
      </c>
      <c r="I419" s="40">
        <v>193</v>
      </c>
      <c r="J419" s="40">
        <v>150</v>
      </c>
      <c r="K419" s="41">
        <v>272</v>
      </c>
      <c r="M419" s="29" t="s">
        <v>119</v>
      </c>
      <c r="N419" s="34" t="s">
        <v>93</v>
      </c>
      <c r="O419" s="66">
        <f t="shared" si="373"/>
        <v>5.2270000000000003</v>
      </c>
      <c r="P419" s="66">
        <f t="shared" si="374"/>
        <v>0.499</v>
      </c>
      <c r="Q419" s="66">
        <f t="shared" si="375"/>
        <v>-0.11600000000000001</v>
      </c>
      <c r="R419" s="66">
        <f t="shared" si="376"/>
        <v>4.24</v>
      </c>
      <c r="S419" s="66">
        <f t="shared" si="377"/>
        <v>0</v>
      </c>
      <c r="T419" s="66">
        <f t="shared" si="378"/>
        <v>26.283000000000001</v>
      </c>
      <c r="U419" s="66">
        <f t="shared" si="379"/>
        <v>-8.5310000000000006</v>
      </c>
      <c r="V419" s="66">
        <f t="shared" si="380"/>
        <v>971.42899999999997</v>
      </c>
      <c r="W419" s="67">
        <f t="shared" si="381"/>
        <v>3.8170000000000002</v>
      </c>
      <c r="Y419" s="29" t="s">
        <v>119</v>
      </c>
      <c r="Z419" s="34" t="s">
        <v>93</v>
      </c>
      <c r="AA419" s="66">
        <f t="shared" si="406"/>
        <v>100</v>
      </c>
      <c r="AB419" s="66">
        <f t="shared" si="382"/>
        <v>72.5</v>
      </c>
      <c r="AC419" s="66">
        <f t="shared" si="383"/>
        <v>61.9</v>
      </c>
      <c r="AD419" s="66">
        <f t="shared" si="384"/>
        <v>10.6</v>
      </c>
      <c r="AE419" s="66">
        <f t="shared" si="385"/>
        <v>5.3</v>
      </c>
      <c r="AF419" s="66">
        <f t="shared" si="386"/>
        <v>22.1</v>
      </c>
      <c r="AG419" s="66">
        <f t="shared" si="387"/>
        <v>6.9</v>
      </c>
      <c r="AH419" s="66">
        <f t="shared" si="388"/>
        <v>5.4</v>
      </c>
      <c r="AI419" s="67">
        <f t="shared" si="389"/>
        <v>9.8000000000000007</v>
      </c>
      <c r="AK419" s="29" t="s">
        <v>119</v>
      </c>
      <c r="AL419" s="34" t="s">
        <v>93</v>
      </c>
      <c r="AM419" s="66">
        <f t="shared" si="407"/>
        <v>0.1</v>
      </c>
      <c r="AN419" s="66">
        <f t="shared" si="408"/>
        <v>0.1</v>
      </c>
      <c r="AO419" s="66">
        <f t="shared" si="409"/>
        <v>0.1</v>
      </c>
      <c r="AP419" s="66">
        <f t="shared" si="410"/>
        <v>0.1</v>
      </c>
      <c r="AQ419" s="66">
        <f t="shared" si="411"/>
        <v>0.1</v>
      </c>
      <c r="AR419" s="66">
        <f t="shared" si="412"/>
        <v>0.1</v>
      </c>
      <c r="AS419" s="66">
        <f t="shared" si="413"/>
        <v>0.1</v>
      </c>
      <c r="AT419" s="66">
        <f t="shared" si="414"/>
        <v>1.3</v>
      </c>
      <c r="AU419" s="67">
        <f t="shared" si="415"/>
        <v>0.1</v>
      </c>
      <c r="AW419" s="29" t="s">
        <v>119</v>
      </c>
      <c r="AX419" s="34" t="s">
        <v>93</v>
      </c>
      <c r="AY419" s="66">
        <f t="shared" si="416"/>
        <v>5.2270000000000003</v>
      </c>
      <c r="AZ419" s="66">
        <f t="shared" si="390"/>
        <v>0.379</v>
      </c>
      <c r="BA419" s="66">
        <f t="shared" si="391"/>
        <v>-7.5999999999999998E-2</v>
      </c>
      <c r="BB419" s="66">
        <f t="shared" si="392"/>
        <v>0.45500000000000002</v>
      </c>
      <c r="BC419" s="66">
        <f t="shared" si="393"/>
        <v>0</v>
      </c>
      <c r="BD419" s="66">
        <f t="shared" si="394"/>
        <v>4.8479999999999999</v>
      </c>
      <c r="BE419" s="66">
        <f t="shared" si="395"/>
        <v>-0.68200000000000005</v>
      </c>
      <c r="BF419" s="66">
        <f t="shared" si="396"/>
        <v>5.1520000000000001</v>
      </c>
      <c r="BG419" s="67">
        <f t="shared" si="397"/>
        <v>0.379</v>
      </c>
      <c r="BI419" s="29" t="s">
        <v>119</v>
      </c>
      <c r="BJ419" s="34" t="s">
        <v>93</v>
      </c>
      <c r="BK419" s="66">
        <f t="shared" si="417"/>
        <v>4.0000000000000001E-3</v>
      </c>
      <c r="BL419" s="66">
        <f t="shared" si="418"/>
        <v>0</v>
      </c>
      <c r="BM419" s="66">
        <f t="shared" si="419"/>
        <v>0</v>
      </c>
      <c r="BN419" s="66">
        <f t="shared" si="420"/>
        <v>4.0000000000000001E-3</v>
      </c>
      <c r="BO419" s="66">
        <f t="shared" si="421"/>
        <v>0</v>
      </c>
      <c r="BP419" s="66">
        <f t="shared" si="422"/>
        <v>1.7999999999999999E-2</v>
      </c>
      <c r="BQ419" s="66">
        <f t="shared" si="423"/>
        <v>-4.0000000000000001E-3</v>
      </c>
      <c r="BR419" s="66">
        <f t="shared" si="424"/>
        <v>0.94299999999999995</v>
      </c>
      <c r="BS419" s="67">
        <f t="shared" si="425"/>
        <v>3.0000000000000001E-3</v>
      </c>
      <c r="BU419" s="29" t="s">
        <v>119</v>
      </c>
      <c r="BV419" s="34" t="s">
        <v>93</v>
      </c>
      <c r="BW419" s="48">
        <f t="shared" si="426"/>
        <v>2640</v>
      </c>
      <c r="BX419" s="48">
        <f t="shared" si="398"/>
        <v>2005</v>
      </c>
      <c r="BY419" s="48">
        <f t="shared" si="399"/>
        <v>1722</v>
      </c>
      <c r="BZ419" s="48">
        <f t="shared" si="400"/>
        <v>283</v>
      </c>
      <c r="CA419" s="48">
        <f t="shared" si="401"/>
        <v>148</v>
      </c>
      <c r="CB419" s="48">
        <f t="shared" si="402"/>
        <v>487</v>
      </c>
      <c r="CC419" s="48">
        <f t="shared" si="403"/>
        <v>211</v>
      </c>
      <c r="CD419" s="48">
        <f t="shared" si="404"/>
        <v>14</v>
      </c>
      <c r="CE419" s="49">
        <f t="shared" si="405"/>
        <v>262</v>
      </c>
    </row>
    <row r="420" spans="1:83" ht="16.5" customHeight="1">
      <c r="A420" s="29" t="s">
        <v>120</v>
      </c>
      <c r="B420" s="34" t="s">
        <v>94</v>
      </c>
      <c r="C420" s="40">
        <v>2748</v>
      </c>
      <c r="D420" s="40">
        <v>2437</v>
      </c>
      <c r="E420" s="40">
        <v>2087</v>
      </c>
      <c r="F420" s="40">
        <v>350</v>
      </c>
      <c r="G420" s="40">
        <v>153</v>
      </c>
      <c r="H420" s="40">
        <v>158</v>
      </c>
      <c r="I420" s="40">
        <v>396</v>
      </c>
      <c r="J420" s="40">
        <v>-655</v>
      </c>
      <c r="K420" s="41">
        <v>417</v>
      </c>
      <c r="M420" s="29" t="s">
        <v>120</v>
      </c>
      <c r="N420" s="34" t="s">
        <v>94</v>
      </c>
      <c r="O420" s="66">
        <f t="shared" si="373"/>
        <v>-23.024999999999999</v>
      </c>
      <c r="P420" s="66">
        <f t="shared" si="374"/>
        <v>-3.1779999999999999</v>
      </c>
      <c r="Q420" s="66">
        <f t="shared" si="375"/>
        <v>-3.6469999999999998</v>
      </c>
      <c r="R420" s="66">
        <f t="shared" si="376"/>
        <v>-0.28499999999999998</v>
      </c>
      <c r="S420" s="66">
        <f t="shared" si="377"/>
        <v>-1.923</v>
      </c>
      <c r="T420" s="66">
        <f t="shared" si="378"/>
        <v>-82.385999999999996</v>
      </c>
      <c r="U420" s="66">
        <f t="shared" si="379"/>
        <v>-8.1210000000000004</v>
      </c>
      <c r="V420" s="66">
        <f t="shared" si="380"/>
        <v>-2084.848</v>
      </c>
      <c r="W420" s="67">
        <f t="shared" si="381"/>
        <v>-3.6949999999999998</v>
      </c>
      <c r="Y420" s="29" t="s">
        <v>120</v>
      </c>
      <c r="Z420" s="34" t="s">
        <v>94</v>
      </c>
      <c r="AA420" s="66">
        <f t="shared" si="406"/>
        <v>100</v>
      </c>
      <c r="AB420" s="66">
        <f t="shared" si="382"/>
        <v>88.7</v>
      </c>
      <c r="AC420" s="66">
        <f t="shared" si="383"/>
        <v>75.900000000000006</v>
      </c>
      <c r="AD420" s="66">
        <f t="shared" si="384"/>
        <v>12.7</v>
      </c>
      <c r="AE420" s="66">
        <f t="shared" si="385"/>
        <v>5.6</v>
      </c>
      <c r="AF420" s="66">
        <f t="shared" si="386"/>
        <v>5.7</v>
      </c>
      <c r="AG420" s="66">
        <f t="shared" si="387"/>
        <v>14.4</v>
      </c>
      <c r="AH420" s="66">
        <f t="shared" si="388"/>
        <v>-23.8</v>
      </c>
      <c r="AI420" s="67">
        <f t="shared" si="389"/>
        <v>15.2</v>
      </c>
      <c r="AK420" s="29" t="s">
        <v>120</v>
      </c>
      <c r="AL420" s="34" t="s">
        <v>94</v>
      </c>
      <c r="AM420" s="66">
        <f t="shared" si="407"/>
        <v>0.1</v>
      </c>
      <c r="AN420" s="66">
        <f t="shared" si="408"/>
        <v>0.1</v>
      </c>
      <c r="AO420" s="66">
        <f t="shared" si="409"/>
        <v>0.1</v>
      </c>
      <c r="AP420" s="66">
        <f t="shared" si="410"/>
        <v>0.1</v>
      </c>
      <c r="AQ420" s="66">
        <f t="shared" si="411"/>
        <v>0.1</v>
      </c>
      <c r="AR420" s="66">
        <f t="shared" si="412"/>
        <v>0</v>
      </c>
      <c r="AS420" s="66">
        <f t="shared" si="413"/>
        <v>0.1</v>
      </c>
      <c r="AT420" s="66">
        <f t="shared" si="414"/>
        <v>-5.7</v>
      </c>
      <c r="AU420" s="67">
        <f t="shared" si="415"/>
        <v>0.1</v>
      </c>
      <c r="AW420" s="29" t="s">
        <v>120</v>
      </c>
      <c r="AX420" s="34" t="s">
        <v>94</v>
      </c>
      <c r="AY420" s="66">
        <f t="shared" si="416"/>
        <v>-23.024999999999999</v>
      </c>
      <c r="AZ420" s="66">
        <f t="shared" si="390"/>
        <v>-2.2410000000000001</v>
      </c>
      <c r="BA420" s="66">
        <f t="shared" si="391"/>
        <v>-2.2130000000000001</v>
      </c>
      <c r="BB420" s="66">
        <f t="shared" si="392"/>
        <v>-2.8000000000000001E-2</v>
      </c>
      <c r="BC420" s="66">
        <f t="shared" si="393"/>
        <v>-8.4000000000000005E-2</v>
      </c>
      <c r="BD420" s="66">
        <f t="shared" si="394"/>
        <v>-20.7</v>
      </c>
      <c r="BE420" s="66">
        <f t="shared" si="395"/>
        <v>-0.98</v>
      </c>
      <c r="BF420" s="66">
        <f t="shared" si="396"/>
        <v>-19.271999999999998</v>
      </c>
      <c r="BG420" s="67">
        <f t="shared" si="397"/>
        <v>-0.44800000000000001</v>
      </c>
      <c r="BI420" s="29" t="s">
        <v>120</v>
      </c>
      <c r="BJ420" s="34" t="s">
        <v>94</v>
      </c>
      <c r="BK420" s="66">
        <f t="shared" si="417"/>
        <v>-2.5000000000000001E-2</v>
      </c>
      <c r="BL420" s="66">
        <f t="shared" si="418"/>
        <v>-3.0000000000000001E-3</v>
      </c>
      <c r="BM420" s="66">
        <f t="shared" si="419"/>
        <v>-4.0000000000000001E-3</v>
      </c>
      <c r="BN420" s="66">
        <f t="shared" si="420"/>
        <v>0</v>
      </c>
      <c r="BO420" s="66">
        <f t="shared" si="421"/>
        <v>-1E-3</v>
      </c>
      <c r="BP420" s="66">
        <f t="shared" si="422"/>
        <v>-0.10100000000000001</v>
      </c>
      <c r="BQ420" s="66">
        <f t="shared" si="423"/>
        <v>-8.9999999999999993E-3</v>
      </c>
      <c r="BR420" s="66">
        <f t="shared" si="424"/>
        <v>-4.7709999999999999</v>
      </c>
      <c r="BS420" s="67">
        <f t="shared" si="425"/>
        <v>-5.0000000000000001E-3</v>
      </c>
      <c r="BU420" s="29" t="s">
        <v>120</v>
      </c>
      <c r="BV420" s="34" t="s">
        <v>94</v>
      </c>
      <c r="BW420" s="48">
        <f t="shared" si="426"/>
        <v>3570</v>
      </c>
      <c r="BX420" s="48">
        <f t="shared" si="398"/>
        <v>2517</v>
      </c>
      <c r="BY420" s="48">
        <f t="shared" si="399"/>
        <v>2166</v>
      </c>
      <c r="BZ420" s="48">
        <f t="shared" si="400"/>
        <v>351</v>
      </c>
      <c r="CA420" s="48">
        <f t="shared" si="401"/>
        <v>156</v>
      </c>
      <c r="CB420" s="48">
        <f t="shared" si="402"/>
        <v>897</v>
      </c>
      <c r="CC420" s="48">
        <f t="shared" si="403"/>
        <v>431</v>
      </c>
      <c r="CD420" s="48">
        <f t="shared" si="404"/>
        <v>33</v>
      </c>
      <c r="CE420" s="49">
        <f t="shared" si="405"/>
        <v>433</v>
      </c>
    </row>
    <row r="421" spans="1:83" ht="16.5" customHeight="1">
      <c r="A421" s="29" t="s">
        <v>121</v>
      </c>
      <c r="B421" s="34" t="s">
        <v>95</v>
      </c>
      <c r="C421" s="40">
        <v>16042</v>
      </c>
      <c r="D421" s="40">
        <v>11495</v>
      </c>
      <c r="E421" s="40">
        <v>9805</v>
      </c>
      <c r="F421" s="40">
        <v>1690</v>
      </c>
      <c r="G421" s="40">
        <v>697</v>
      </c>
      <c r="H421" s="40">
        <v>3850</v>
      </c>
      <c r="I421" s="40">
        <v>1473</v>
      </c>
      <c r="J421" s="40">
        <v>51</v>
      </c>
      <c r="K421" s="41">
        <v>2326</v>
      </c>
      <c r="M421" s="29" t="s">
        <v>121</v>
      </c>
      <c r="N421" s="34" t="s">
        <v>95</v>
      </c>
      <c r="O421" s="66">
        <f t="shared" si="373"/>
        <v>-1.1950000000000001</v>
      </c>
      <c r="P421" s="66">
        <f t="shared" si="374"/>
        <v>-0.45</v>
      </c>
      <c r="Q421" s="66">
        <f t="shared" si="375"/>
        <v>-0.92</v>
      </c>
      <c r="R421" s="66">
        <f t="shared" si="376"/>
        <v>2.3620000000000001</v>
      </c>
      <c r="S421" s="66">
        <f t="shared" si="377"/>
        <v>1.3080000000000001</v>
      </c>
      <c r="T421" s="66">
        <f t="shared" si="378"/>
        <v>-3.774</v>
      </c>
      <c r="U421" s="66">
        <f t="shared" si="379"/>
        <v>-6.4169999999999998</v>
      </c>
      <c r="V421" s="66">
        <f t="shared" si="380"/>
        <v>8.5109999999999992</v>
      </c>
      <c r="W421" s="67">
        <f t="shared" si="381"/>
        <v>-2.2690000000000001</v>
      </c>
      <c r="Y421" s="29" t="s">
        <v>121</v>
      </c>
      <c r="Z421" s="34" t="s">
        <v>95</v>
      </c>
      <c r="AA421" s="66">
        <f t="shared" si="406"/>
        <v>100</v>
      </c>
      <c r="AB421" s="66">
        <f t="shared" si="382"/>
        <v>71.7</v>
      </c>
      <c r="AC421" s="66">
        <f t="shared" si="383"/>
        <v>61.1</v>
      </c>
      <c r="AD421" s="66">
        <f t="shared" si="384"/>
        <v>10.5</v>
      </c>
      <c r="AE421" s="66">
        <f t="shared" si="385"/>
        <v>4.3</v>
      </c>
      <c r="AF421" s="66">
        <f t="shared" si="386"/>
        <v>24</v>
      </c>
      <c r="AG421" s="66">
        <f t="shared" si="387"/>
        <v>9.1999999999999993</v>
      </c>
      <c r="AH421" s="66">
        <f t="shared" si="388"/>
        <v>0.3</v>
      </c>
      <c r="AI421" s="67">
        <f t="shared" si="389"/>
        <v>14.5</v>
      </c>
      <c r="AK421" s="29" t="s">
        <v>121</v>
      </c>
      <c r="AL421" s="34" t="s">
        <v>95</v>
      </c>
      <c r="AM421" s="66">
        <f t="shared" si="407"/>
        <v>0.5</v>
      </c>
      <c r="AN421" s="66">
        <f t="shared" si="408"/>
        <v>0.5</v>
      </c>
      <c r="AO421" s="66">
        <f t="shared" si="409"/>
        <v>0.5</v>
      </c>
      <c r="AP421" s="66">
        <f t="shared" si="410"/>
        <v>0.5</v>
      </c>
      <c r="AQ421" s="66">
        <f t="shared" si="411"/>
        <v>0.3</v>
      </c>
      <c r="AR421" s="66">
        <f t="shared" si="412"/>
        <v>0.5</v>
      </c>
      <c r="AS421" s="66">
        <f t="shared" si="413"/>
        <v>0.4</v>
      </c>
      <c r="AT421" s="66">
        <f t="shared" si="414"/>
        <v>0.4</v>
      </c>
      <c r="AU421" s="67">
        <f t="shared" si="415"/>
        <v>0.7</v>
      </c>
      <c r="AW421" s="29" t="s">
        <v>121</v>
      </c>
      <c r="AX421" s="34" t="s">
        <v>95</v>
      </c>
      <c r="AY421" s="66">
        <f t="shared" si="416"/>
        <v>-1.1950000000000001</v>
      </c>
      <c r="AZ421" s="66">
        <f t="shared" si="390"/>
        <v>-0.32</v>
      </c>
      <c r="BA421" s="66">
        <f t="shared" si="391"/>
        <v>-0.56000000000000005</v>
      </c>
      <c r="BB421" s="66">
        <f t="shared" si="392"/>
        <v>0.24</v>
      </c>
      <c r="BC421" s="66">
        <f t="shared" si="393"/>
        <v>5.5E-2</v>
      </c>
      <c r="BD421" s="66">
        <f t="shared" si="394"/>
        <v>-0.93</v>
      </c>
      <c r="BE421" s="66">
        <f t="shared" si="395"/>
        <v>-0.622</v>
      </c>
      <c r="BF421" s="66">
        <f t="shared" si="396"/>
        <v>2.5000000000000001E-2</v>
      </c>
      <c r="BG421" s="67">
        <f t="shared" si="397"/>
        <v>-0.33300000000000002</v>
      </c>
      <c r="BI421" s="29" t="s">
        <v>121</v>
      </c>
      <c r="BJ421" s="34" t="s">
        <v>95</v>
      </c>
      <c r="BK421" s="66">
        <f t="shared" si="417"/>
        <v>-6.0000000000000001E-3</v>
      </c>
      <c r="BL421" s="66">
        <f t="shared" si="418"/>
        <v>-2E-3</v>
      </c>
      <c r="BM421" s="66">
        <f t="shared" si="419"/>
        <v>-4.0000000000000001E-3</v>
      </c>
      <c r="BN421" s="66">
        <f t="shared" si="420"/>
        <v>1.2E-2</v>
      </c>
      <c r="BO421" s="66">
        <f t="shared" si="421"/>
        <v>4.0000000000000001E-3</v>
      </c>
      <c r="BP421" s="66">
        <f t="shared" si="422"/>
        <v>-2.1000000000000001E-2</v>
      </c>
      <c r="BQ421" s="66">
        <f t="shared" si="423"/>
        <v>-2.5000000000000001E-2</v>
      </c>
      <c r="BR421" s="66">
        <f t="shared" si="424"/>
        <v>2.8000000000000001E-2</v>
      </c>
      <c r="BS421" s="67">
        <f t="shared" si="425"/>
        <v>-1.7000000000000001E-2</v>
      </c>
      <c r="BU421" s="29" t="s">
        <v>121</v>
      </c>
      <c r="BV421" s="34" t="s">
        <v>95</v>
      </c>
      <c r="BW421" s="48">
        <f t="shared" si="426"/>
        <v>16236</v>
      </c>
      <c r="BX421" s="48">
        <f t="shared" si="398"/>
        <v>11547</v>
      </c>
      <c r="BY421" s="48">
        <f t="shared" si="399"/>
        <v>9896</v>
      </c>
      <c r="BZ421" s="48">
        <f t="shared" si="400"/>
        <v>1651</v>
      </c>
      <c r="CA421" s="48">
        <f t="shared" si="401"/>
        <v>688</v>
      </c>
      <c r="CB421" s="48">
        <f t="shared" si="402"/>
        <v>4001</v>
      </c>
      <c r="CC421" s="48">
        <f t="shared" si="403"/>
        <v>1574</v>
      </c>
      <c r="CD421" s="48">
        <f t="shared" si="404"/>
        <v>47</v>
      </c>
      <c r="CE421" s="49">
        <f t="shared" si="405"/>
        <v>2380</v>
      </c>
    </row>
    <row r="422" spans="1:83" ht="16.5" customHeight="1">
      <c r="A422" s="29" t="s">
        <v>122</v>
      </c>
      <c r="B422" s="34" t="s">
        <v>96</v>
      </c>
      <c r="C422" s="40">
        <v>65433</v>
      </c>
      <c r="D422" s="40">
        <v>50898</v>
      </c>
      <c r="E422" s="40">
        <v>43674</v>
      </c>
      <c r="F422" s="40">
        <v>7224</v>
      </c>
      <c r="G422" s="40">
        <v>3183</v>
      </c>
      <c r="H422" s="40">
        <v>11352</v>
      </c>
      <c r="I422" s="40">
        <v>3697</v>
      </c>
      <c r="J422" s="40">
        <v>285</v>
      </c>
      <c r="K422" s="41">
        <v>7370</v>
      </c>
      <c r="M422" s="29" t="s">
        <v>122</v>
      </c>
      <c r="N422" s="34" t="s">
        <v>96</v>
      </c>
      <c r="O422" s="66">
        <f t="shared" si="373"/>
        <v>1.829</v>
      </c>
      <c r="P422" s="66">
        <f t="shared" si="374"/>
        <v>2.7559999999999998</v>
      </c>
      <c r="Q422" s="66">
        <f t="shared" si="375"/>
        <v>2.3050000000000002</v>
      </c>
      <c r="R422" s="66">
        <f t="shared" si="376"/>
        <v>5.5679999999999996</v>
      </c>
      <c r="S422" s="66">
        <f t="shared" si="377"/>
        <v>2.6440000000000001</v>
      </c>
      <c r="T422" s="66">
        <f t="shared" si="378"/>
        <v>-2.34</v>
      </c>
      <c r="U422" s="66">
        <f t="shared" si="379"/>
        <v>-6.024</v>
      </c>
      <c r="V422" s="66">
        <f t="shared" si="380"/>
        <v>-40.500999999999998</v>
      </c>
      <c r="W422" s="67">
        <f t="shared" si="381"/>
        <v>2.2050000000000001</v>
      </c>
      <c r="Y422" s="29" t="s">
        <v>122</v>
      </c>
      <c r="Z422" s="34" t="s">
        <v>96</v>
      </c>
      <c r="AA422" s="66">
        <f t="shared" si="406"/>
        <v>100</v>
      </c>
      <c r="AB422" s="66">
        <f t="shared" si="382"/>
        <v>77.8</v>
      </c>
      <c r="AC422" s="66">
        <f t="shared" si="383"/>
        <v>66.7</v>
      </c>
      <c r="AD422" s="66">
        <f t="shared" si="384"/>
        <v>11</v>
      </c>
      <c r="AE422" s="66">
        <f t="shared" si="385"/>
        <v>4.9000000000000004</v>
      </c>
      <c r="AF422" s="66">
        <f t="shared" si="386"/>
        <v>17.3</v>
      </c>
      <c r="AG422" s="66">
        <f t="shared" si="387"/>
        <v>5.7</v>
      </c>
      <c r="AH422" s="66">
        <f t="shared" si="388"/>
        <v>0.4</v>
      </c>
      <c r="AI422" s="67">
        <f t="shared" si="389"/>
        <v>11.3</v>
      </c>
      <c r="AK422" s="29" t="s">
        <v>122</v>
      </c>
      <c r="AL422" s="34" t="s">
        <v>96</v>
      </c>
      <c r="AM422" s="66">
        <f t="shared" si="407"/>
        <v>1.9</v>
      </c>
      <c r="AN422" s="66">
        <f t="shared" si="408"/>
        <v>2.1</v>
      </c>
      <c r="AO422" s="66">
        <f t="shared" si="409"/>
        <v>2.1</v>
      </c>
      <c r="AP422" s="66">
        <f t="shared" si="410"/>
        <v>2.1</v>
      </c>
      <c r="AQ422" s="66">
        <f t="shared" si="411"/>
        <v>1.3</v>
      </c>
      <c r="AR422" s="66">
        <f t="shared" si="412"/>
        <v>1.6</v>
      </c>
      <c r="AS422" s="66">
        <f t="shared" si="413"/>
        <v>1</v>
      </c>
      <c r="AT422" s="66">
        <f t="shared" si="414"/>
        <v>2.5</v>
      </c>
      <c r="AU422" s="67">
        <f t="shared" si="415"/>
        <v>2.2999999999999998</v>
      </c>
      <c r="AW422" s="29" t="s">
        <v>122</v>
      </c>
      <c r="AX422" s="34" t="s">
        <v>96</v>
      </c>
      <c r="AY422" s="66">
        <f t="shared" si="416"/>
        <v>1.829</v>
      </c>
      <c r="AZ422" s="66">
        <f t="shared" si="390"/>
        <v>2.1240000000000001</v>
      </c>
      <c r="BA422" s="66">
        <f t="shared" si="391"/>
        <v>1.5309999999999999</v>
      </c>
      <c r="BB422" s="66">
        <f t="shared" si="392"/>
        <v>0.59299999999999997</v>
      </c>
      <c r="BC422" s="66">
        <f t="shared" si="393"/>
        <v>0.128</v>
      </c>
      <c r="BD422" s="66">
        <f t="shared" si="394"/>
        <v>-0.42299999999999999</v>
      </c>
      <c r="BE422" s="66">
        <f t="shared" si="395"/>
        <v>-0.36899999999999999</v>
      </c>
      <c r="BF422" s="66">
        <f t="shared" si="396"/>
        <v>-0.30199999999999999</v>
      </c>
      <c r="BG422" s="67">
        <f t="shared" si="397"/>
        <v>0.247</v>
      </c>
      <c r="BI422" s="29" t="s">
        <v>122</v>
      </c>
      <c r="BJ422" s="34" t="s">
        <v>96</v>
      </c>
      <c r="BK422" s="66">
        <f t="shared" si="417"/>
        <v>3.5000000000000003E-2</v>
      </c>
      <c r="BL422" s="66">
        <f t="shared" si="418"/>
        <v>5.7000000000000002E-2</v>
      </c>
      <c r="BM422" s="66">
        <f t="shared" si="419"/>
        <v>4.8000000000000001E-2</v>
      </c>
      <c r="BN422" s="66">
        <f t="shared" si="420"/>
        <v>0.11700000000000001</v>
      </c>
      <c r="BO422" s="66">
        <f t="shared" si="421"/>
        <v>3.4000000000000002E-2</v>
      </c>
      <c r="BP422" s="66">
        <f t="shared" si="422"/>
        <v>-3.6999999999999998E-2</v>
      </c>
      <c r="BQ422" s="66">
        <f t="shared" si="423"/>
        <v>-5.8999999999999997E-2</v>
      </c>
      <c r="BR422" s="66">
        <f t="shared" si="424"/>
        <v>-1.345</v>
      </c>
      <c r="BS422" s="67">
        <f t="shared" si="425"/>
        <v>5.0999999999999997E-2</v>
      </c>
      <c r="BU422" s="29" t="s">
        <v>122</v>
      </c>
      <c r="BV422" s="34" t="s">
        <v>96</v>
      </c>
      <c r="BW422" s="48">
        <f t="shared" si="426"/>
        <v>64258</v>
      </c>
      <c r="BX422" s="48">
        <f t="shared" si="398"/>
        <v>49533</v>
      </c>
      <c r="BY422" s="48">
        <f t="shared" si="399"/>
        <v>42690</v>
      </c>
      <c r="BZ422" s="48">
        <f t="shared" si="400"/>
        <v>6843</v>
      </c>
      <c r="CA422" s="48">
        <f t="shared" si="401"/>
        <v>3101</v>
      </c>
      <c r="CB422" s="48">
        <f t="shared" si="402"/>
        <v>11624</v>
      </c>
      <c r="CC422" s="48">
        <f t="shared" si="403"/>
        <v>3934</v>
      </c>
      <c r="CD422" s="48">
        <f t="shared" si="404"/>
        <v>479</v>
      </c>
      <c r="CE422" s="49">
        <f t="shared" si="405"/>
        <v>7211</v>
      </c>
    </row>
    <row r="423" spans="1:83" ht="16.5" customHeight="1">
      <c r="A423" s="32" t="s">
        <v>123</v>
      </c>
      <c r="B423" s="35" t="s">
        <v>97</v>
      </c>
      <c r="C423" s="46">
        <v>2245</v>
      </c>
      <c r="D423" s="46">
        <v>1563</v>
      </c>
      <c r="E423" s="46">
        <v>1334</v>
      </c>
      <c r="F423" s="46">
        <v>229</v>
      </c>
      <c r="G423" s="46">
        <v>118</v>
      </c>
      <c r="H423" s="46">
        <v>564</v>
      </c>
      <c r="I423" s="46">
        <v>223</v>
      </c>
      <c r="J423" s="46">
        <v>-122</v>
      </c>
      <c r="K423" s="47">
        <v>463</v>
      </c>
      <c r="M423" s="32" t="s">
        <v>123</v>
      </c>
      <c r="N423" s="35" t="s">
        <v>97</v>
      </c>
      <c r="O423" s="72">
        <f t="shared" si="373"/>
        <v>-14.670999999999999</v>
      </c>
      <c r="P423" s="72">
        <f t="shared" si="374"/>
        <v>-8.3279999999999994</v>
      </c>
      <c r="Q423" s="72">
        <f t="shared" si="375"/>
        <v>-8.6300000000000008</v>
      </c>
      <c r="R423" s="72">
        <f t="shared" si="376"/>
        <v>-6.5309999999999997</v>
      </c>
      <c r="S423" s="72">
        <f t="shared" si="377"/>
        <v>-5.6</v>
      </c>
      <c r="T423" s="72">
        <f t="shared" si="378"/>
        <v>-29.588000000000001</v>
      </c>
      <c r="U423" s="72">
        <f t="shared" si="379"/>
        <v>-14.231</v>
      </c>
      <c r="V423" s="72">
        <f t="shared" si="380"/>
        <v>-551.85199999999998</v>
      </c>
      <c r="W423" s="73">
        <f t="shared" si="381"/>
        <v>-9.9220000000000006</v>
      </c>
      <c r="Y423" s="32" t="s">
        <v>123</v>
      </c>
      <c r="Z423" s="35" t="s">
        <v>97</v>
      </c>
      <c r="AA423" s="72">
        <f t="shared" si="406"/>
        <v>100</v>
      </c>
      <c r="AB423" s="72">
        <f t="shared" si="382"/>
        <v>69.599999999999994</v>
      </c>
      <c r="AC423" s="72">
        <f t="shared" si="383"/>
        <v>59.4</v>
      </c>
      <c r="AD423" s="72">
        <f t="shared" si="384"/>
        <v>10.199999999999999</v>
      </c>
      <c r="AE423" s="72">
        <f t="shared" si="385"/>
        <v>5.3</v>
      </c>
      <c r="AF423" s="72">
        <f t="shared" si="386"/>
        <v>25.1</v>
      </c>
      <c r="AG423" s="72">
        <f t="shared" si="387"/>
        <v>9.9</v>
      </c>
      <c r="AH423" s="72">
        <f t="shared" si="388"/>
        <v>-5.4</v>
      </c>
      <c r="AI423" s="73">
        <f t="shared" si="389"/>
        <v>20.6</v>
      </c>
      <c r="AK423" s="32" t="s">
        <v>123</v>
      </c>
      <c r="AL423" s="35" t="s">
        <v>97</v>
      </c>
      <c r="AM423" s="72">
        <f t="shared" si="407"/>
        <v>0.1</v>
      </c>
      <c r="AN423" s="72">
        <f t="shared" si="408"/>
        <v>0.1</v>
      </c>
      <c r="AO423" s="72">
        <f t="shared" si="409"/>
        <v>0.1</v>
      </c>
      <c r="AP423" s="72">
        <f t="shared" si="410"/>
        <v>0.1</v>
      </c>
      <c r="AQ423" s="72">
        <f t="shared" si="411"/>
        <v>0</v>
      </c>
      <c r="AR423" s="72">
        <f t="shared" si="412"/>
        <v>0.1</v>
      </c>
      <c r="AS423" s="72">
        <f t="shared" si="413"/>
        <v>0.1</v>
      </c>
      <c r="AT423" s="72">
        <f t="shared" si="414"/>
        <v>-1.1000000000000001</v>
      </c>
      <c r="AU423" s="73">
        <f t="shared" si="415"/>
        <v>0.1</v>
      </c>
      <c r="AW423" s="32" t="s">
        <v>123</v>
      </c>
      <c r="AX423" s="35" t="s">
        <v>97</v>
      </c>
      <c r="AY423" s="72">
        <f t="shared" si="416"/>
        <v>-14.670999999999999</v>
      </c>
      <c r="AZ423" s="72">
        <f t="shared" si="390"/>
        <v>-5.3970000000000002</v>
      </c>
      <c r="BA423" s="72">
        <f t="shared" si="391"/>
        <v>-4.7889999999999997</v>
      </c>
      <c r="BB423" s="72">
        <f t="shared" si="392"/>
        <v>-0.60799999999999998</v>
      </c>
      <c r="BC423" s="72">
        <f t="shared" si="393"/>
        <v>-0.26600000000000001</v>
      </c>
      <c r="BD423" s="72">
        <f t="shared" si="394"/>
        <v>-9.0079999999999991</v>
      </c>
      <c r="BE423" s="72">
        <f t="shared" si="395"/>
        <v>-1.4059999999999999</v>
      </c>
      <c r="BF423" s="72">
        <f t="shared" si="396"/>
        <v>-5.6630000000000003</v>
      </c>
      <c r="BG423" s="73">
        <f t="shared" si="397"/>
        <v>-1.9379999999999999</v>
      </c>
      <c r="BI423" s="32" t="s">
        <v>123</v>
      </c>
      <c r="BJ423" s="35" t="s">
        <v>97</v>
      </c>
      <c r="BK423" s="72">
        <f t="shared" si="417"/>
        <v>-1.2E-2</v>
      </c>
      <c r="BL423" s="72">
        <f t="shared" si="418"/>
        <v>-6.0000000000000001E-3</v>
      </c>
      <c r="BM423" s="72">
        <f t="shared" si="419"/>
        <v>-6.0000000000000001E-3</v>
      </c>
      <c r="BN423" s="72">
        <f t="shared" si="420"/>
        <v>-5.0000000000000001E-3</v>
      </c>
      <c r="BO423" s="72">
        <f t="shared" si="421"/>
        <v>-3.0000000000000001E-3</v>
      </c>
      <c r="BP423" s="72">
        <f t="shared" si="422"/>
        <v>-3.3000000000000002E-2</v>
      </c>
      <c r="BQ423" s="72">
        <f t="shared" si="423"/>
        <v>-8.9999999999999993E-3</v>
      </c>
      <c r="BR423" s="72">
        <f t="shared" si="424"/>
        <v>-1.0329999999999999</v>
      </c>
      <c r="BS423" s="73">
        <f t="shared" si="425"/>
        <v>-1.6E-2</v>
      </c>
      <c r="BU423" s="32" t="s">
        <v>123</v>
      </c>
      <c r="BV423" s="35" t="s">
        <v>97</v>
      </c>
      <c r="BW423" s="54">
        <f t="shared" si="426"/>
        <v>2631</v>
      </c>
      <c r="BX423" s="54">
        <f t="shared" si="398"/>
        <v>1705</v>
      </c>
      <c r="BY423" s="54">
        <f t="shared" si="399"/>
        <v>1460</v>
      </c>
      <c r="BZ423" s="54">
        <f t="shared" si="400"/>
        <v>245</v>
      </c>
      <c r="CA423" s="54">
        <f t="shared" si="401"/>
        <v>125</v>
      </c>
      <c r="CB423" s="54">
        <f t="shared" si="402"/>
        <v>801</v>
      </c>
      <c r="CC423" s="54">
        <f t="shared" si="403"/>
        <v>260</v>
      </c>
      <c r="CD423" s="54">
        <f t="shared" si="404"/>
        <v>27</v>
      </c>
      <c r="CE423" s="55">
        <f t="shared" si="405"/>
        <v>514</v>
      </c>
    </row>
    <row r="424" spans="1:83" ht="16.5" customHeight="1">
      <c r="A424" s="31" t="s">
        <v>124</v>
      </c>
      <c r="B424" s="33" t="s">
        <v>98</v>
      </c>
      <c r="C424" s="42">
        <v>9665</v>
      </c>
      <c r="D424" s="42">
        <v>6592</v>
      </c>
      <c r="E424" s="42">
        <v>5651</v>
      </c>
      <c r="F424" s="42">
        <v>941</v>
      </c>
      <c r="G424" s="42">
        <v>468</v>
      </c>
      <c r="H424" s="42">
        <v>2605</v>
      </c>
      <c r="I424" s="42">
        <v>1166</v>
      </c>
      <c r="J424" s="42">
        <v>-359</v>
      </c>
      <c r="K424" s="43">
        <v>1798</v>
      </c>
      <c r="M424" s="31" t="s">
        <v>124</v>
      </c>
      <c r="N424" s="33" t="s">
        <v>98</v>
      </c>
      <c r="O424" s="68">
        <f t="shared" si="373"/>
        <v>-5.2359999999999998</v>
      </c>
      <c r="P424" s="68">
        <f t="shared" si="374"/>
        <v>0.94899999999999995</v>
      </c>
      <c r="Q424" s="68">
        <f t="shared" si="375"/>
        <v>0.42699999999999999</v>
      </c>
      <c r="R424" s="68">
        <f t="shared" si="376"/>
        <v>4.2080000000000002</v>
      </c>
      <c r="S424" s="68">
        <f t="shared" si="377"/>
        <v>4.2320000000000002</v>
      </c>
      <c r="T424" s="68">
        <f t="shared" si="378"/>
        <v>-19.099</v>
      </c>
      <c r="U424" s="68">
        <f t="shared" si="379"/>
        <v>-18.972000000000001</v>
      </c>
      <c r="V424" s="68">
        <f t="shared" si="380"/>
        <v>-847.91700000000003</v>
      </c>
      <c r="W424" s="69">
        <f t="shared" si="381"/>
        <v>3.7509999999999999</v>
      </c>
      <c r="Y424" s="31" t="s">
        <v>124</v>
      </c>
      <c r="Z424" s="33" t="s">
        <v>98</v>
      </c>
      <c r="AA424" s="68">
        <f t="shared" si="406"/>
        <v>100</v>
      </c>
      <c r="AB424" s="68">
        <f t="shared" si="382"/>
        <v>68.2</v>
      </c>
      <c r="AC424" s="68">
        <f t="shared" si="383"/>
        <v>58.5</v>
      </c>
      <c r="AD424" s="68">
        <f t="shared" si="384"/>
        <v>9.6999999999999993</v>
      </c>
      <c r="AE424" s="68">
        <f t="shared" si="385"/>
        <v>4.8</v>
      </c>
      <c r="AF424" s="68">
        <f t="shared" si="386"/>
        <v>27</v>
      </c>
      <c r="AG424" s="68">
        <f t="shared" si="387"/>
        <v>12.1</v>
      </c>
      <c r="AH424" s="68">
        <f t="shared" si="388"/>
        <v>-3.7</v>
      </c>
      <c r="AI424" s="69">
        <f t="shared" si="389"/>
        <v>18.600000000000001</v>
      </c>
      <c r="AK424" s="31" t="s">
        <v>124</v>
      </c>
      <c r="AL424" s="33" t="s">
        <v>98</v>
      </c>
      <c r="AM424" s="68">
        <f t="shared" si="407"/>
        <v>0.3</v>
      </c>
      <c r="AN424" s="68">
        <f t="shared" si="408"/>
        <v>0.3</v>
      </c>
      <c r="AO424" s="68">
        <f t="shared" si="409"/>
        <v>0.3</v>
      </c>
      <c r="AP424" s="68">
        <f t="shared" si="410"/>
        <v>0.3</v>
      </c>
      <c r="AQ424" s="68">
        <f t="shared" si="411"/>
        <v>0.2</v>
      </c>
      <c r="AR424" s="68">
        <f t="shared" si="412"/>
        <v>0.4</v>
      </c>
      <c r="AS424" s="68">
        <f t="shared" si="413"/>
        <v>0.3</v>
      </c>
      <c r="AT424" s="68">
        <f t="shared" si="414"/>
        <v>-3.1</v>
      </c>
      <c r="AU424" s="69">
        <f t="shared" si="415"/>
        <v>0.6</v>
      </c>
      <c r="AW424" s="31" t="s">
        <v>124</v>
      </c>
      <c r="AX424" s="33" t="s">
        <v>98</v>
      </c>
      <c r="AY424" s="68">
        <f t="shared" si="416"/>
        <v>-5.2359999999999998</v>
      </c>
      <c r="AZ424" s="68">
        <f t="shared" si="390"/>
        <v>0.60799999999999998</v>
      </c>
      <c r="BA424" s="68">
        <f t="shared" si="391"/>
        <v>0.23499999999999999</v>
      </c>
      <c r="BB424" s="68">
        <f t="shared" si="392"/>
        <v>0.373</v>
      </c>
      <c r="BC424" s="68">
        <f t="shared" si="393"/>
        <v>0.186</v>
      </c>
      <c r="BD424" s="68">
        <f t="shared" si="394"/>
        <v>-6.03</v>
      </c>
      <c r="BE424" s="68">
        <f t="shared" si="395"/>
        <v>-2.677</v>
      </c>
      <c r="BF424" s="68">
        <f t="shared" si="396"/>
        <v>-3.9910000000000001</v>
      </c>
      <c r="BG424" s="69">
        <f t="shared" si="397"/>
        <v>0.63700000000000001</v>
      </c>
      <c r="BI424" s="31" t="s">
        <v>124</v>
      </c>
      <c r="BJ424" s="33" t="s">
        <v>98</v>
      </c>
      <c r="BK424" s="68">
        <f t="shared" si="417"/>
        <v>-1.6E-2</v>
      </c>
      <c r="BL424" s="68">
        <f t="shared" si="418"/>
        <v>3.0000000000000001E-3</v>
      </c>
      <c r="BM424" s="68">
        <f t="shared" si="419"/>
        <v>1E-3</v>
      </c>
      <c r="BN424" s="68">
        <f t="shared" si="420"/>
        <v>1.2E-2</v>
      </c>
      <c r="BO424" s="68">
        <f t="shared" si="421"/>
        <v>8.0000000000000002E-3</v>
      </c>
      <c r="BP424" s="68">
        <f t="shared" si="422"/>
        <v>-8.4000000000000005E-2</v>
      </c>
      <c r="BQ424" s="68">
        <f t="shared" si="423"/>
        <v>-6.8000000000000005E-2</v>
      </c>
      <c r="BR424" s="68">
        <f t="shared" si="424"/>
        <v>-2.8220000000000001</v>
      </c>
      <c r="BS424" s="69">
        <f t="shared" si="425"/>
        <v>2.1000000000000001E-2</v>
      </c>
      <c r="BU424" s="31" t="s">
        <v>124</v>
      </c>
      <c r="BV424" s="33" t="s">
        <v>98</v>
      </c>
      <c r="BW424" s="50">
        <f t="shared" si="426"/>
        <v>10199</v>
      </c>
      <c r="BX424" s="50">
        <f t="shared" si="398"/>
        <v>6530</v>
      </c>
      <c r="BY424" s="50">
        <f t="shared" si="399"/>
        <v>5627</v>
      </c>
      <c r="BZ424" s="50">
        <f t="shared" si="400"/>
        <v>903</v>
      </c>
      <c r="CA424" s="50">
        <f t="shared" si="401"/>
        <v>449</v>
      </c>
      <c r="CB424" s="50">
        <f t="shared" si="402"/>
        <v>3220</v>
      </c>
      <c r="CC424" s="50">
        <f t="shared" si="403"/>
        <v>1439</v>
      </c>
      <c r="CD424" s="50">
        <f t="shared" si="404"/>
        <v>48</v>
      </c>
      <c r="CE424" s="51">
        <f t="shared" si="405"/>
        <v>1733</v>
      </c>
    </row>
    <row r="425" spans="1:83" ht="16.5" customHeight="1">
      <c r="A425" s="30" t="s">
        <v>125</v>
      </c>
      <c r="B425" s="28" t="s">
        <v>99</v>
      </c>
      <c r="C425" s="44">
        <v>7154</v>
      </c>
      <c r="D425" s="44">
        <v>5508</v>
      </c>
      <c r="E425" s="44">
        <v>4642</v>
      </c>
      <c r="F425" s="44">
        <v>866</v>
      </c>
      <c r="G425" s="44">
        <v>336</v>
      </c>
      <c r="H425" s="44">
        <v>1310</v>
      </c>
      <c r="I425" s="44">
        <v>449</v>
      </c>
      <c r="J425" s="44">
        <v>339</v>
      </c>
      <c r="K425" s="45">
        <v>522</v>
      </c>
      <c r="M425" s="30" t="s">
        <v>125</v>
      </c>
      <c r="N425" s="28" t="s">
        <v>99</v>
      </c>
      <c r="O425" s="70">
        <f t="shared" si="373"/>
        <v>-1.8520000000000001</v>
      </c>
      <c r="P425" s="70">
        <f t="shared" si="374"/>
        <v>-5.9909999999999997</v>
      </c>
      <c r="Q425" s="70">
        <f t="shared" si="375"/>
        <v>-6.7309999999999999</v>
      </c>
      <c r="R425" s="70">
        <f t="shared" si="376"/>
        <v>-1.8140000000000001</v>
      </c>
      <c r="S425" s="70">
        <f t="shared" si="377"/>
        <v>-2.89</v>
      </c>
      <c r="T425" s="70">
        <f t="shared" si="378"/>
        <v>20.849</v>
      </c>
      <c r="U425" s="70">
        <f t="shared" si="379"/>
        <v>-11.614000000000001</v>
      </c>
      <c r="V425" s="70">
        <f t="shared" si="380"/>
        <v>484.483</v>
      </c>
      <c r="W425" s="71">
        <f t="shared" si="381"/>
        <v>0.77200000000000002</v>
      </c>
      <c r="Y425" s="30" t="s">
        <v>125</v>
      </c>
      <c r="Z425" s="28" t="s">
        <v>99</v>
      </c>
      <c r="AA425" s="70">
        <f t="shared" si="406"/>
        <v>100</v>
      </c>
      <c r="AB425" s="70">
        <f t="shared" si="382"/>
        <v>77</v>
      </c>
      <c r="AC425" s="70">
        <f t="shared" si="383"/>
        <v>64.900000000000006</v>
      </c>
      <c r="AD425" s="70">
        <f t="shared" si="384"/>
        <v>12.1</v>
      </c>
      <c r="AE425" s="70">
        <f t="shared" si="385"/>
        <v>4.7</v>
      </c>
      <c r="AF425" s="70">
        <f t="shared" si="386"/>
        <v>18.3</v>
      </c>
      <c r="AG425" s="70">
        <f t="shared" si="387"/>
        <v>6.3</v>
      </c>
      <c r="AH425" s="70">
        <f t="shared" si="388"/>
        <v>4.7</v>
      </c>
      <c r="AI425" s="71">
        <f t="shared" si="389"/>
        <v>7.3</v>
      </c>
      <c r="AK425" s="30" t="s">
        <v>125</v>
      </c>
      <c r="AL425" s="28" t="s">
        <v>99</v>
      </c>
      <c r="AM425" s="70">
        <f t="shared" si="407"/>
        <v>0.2</v>
      </c>
      <c r="AN425" s="70">
        <f t="shared" si="408"/>
        <v>0.2</v>
      </c>
      <c r="AO425" s="70">
        <f t="shared" si="409"/>
        <v>0.2</v>
      </c>
      <c r="AP425" s="70">
        <f t="shared" si="410"/>
        <v>0.3</v>
      </c>
      <c r="AQ425" s="70">
        <f t="shared" si="411"/>
        <v>0.1</v>
      </c>
      <c r="AR425" s="70">
        <f t="shared" si="412"/>
        <v>0.2</v>
      </c>
      <c r="AS425" s="70">
        <f t="shared" si="413"/>
        <v>0.1</v>
      </c>
      <c r="AT425" s="70">
        <f t="shared" si="414"/>
        <v>2.9</v>
      </c>
      <c r="AU425" s="71">
        <f t="shared" si="415"/>
        <v>0.2</v>
      </c>
      <c r="AW425" s="30" t="s">
        <v>125</v>
      </c>
      <c r="AX425" s="28" t="s">
        <v>99</v>
      </c>
      <c r="AY425" s="70">
        <f t="shared" si="416"/>
        <v>-1.8520000000000001</v>
      </c>
      <c r="AZ425" s="70">
        <f t="shared" si="390"/>
        <v>-4.8150000000000004</v>
      </c>
      <c r="BA425" s="70">
        <f t="shared" si="391"/>
        <v>-4.5960000000000001</v>
      </c>
      <c r="BB425" s="70">
        <f t="shared" si="392"/>
        <v>-0.22</v>
      </c>
      <c r="BC425" s="70">
        <f t="shared" si="393"/>
        <v>-0.13700000000000001</v>
      </c>
      <c r="BD425" s="70">
        <f t="shared" si="394"/>
        <v>3.101</v>
      </c>
      <c r="BE425" s="70">
        <f t="shared" si="395"/>
        <v>-0.80900000000000005</v>
      </c>
      <c r="BF425" s="70">
        <f t="shared" si="396"/>
        <v>3.855</v>
      </c>
      <c r="BG425" s="71">
        <f t="shared" si="397"/>
        <v>5.5E-2</v>
      </c>
      <c r="BI425" s="30" t="s">
        <v>125</v>
      </c>
      <c r="BJ425" s="28" t="s">
        <v>99</v>
      </c>
      <c r="BK425" s="70">
        <f t="shared" si="417"/>
        <v>-4.0000000000000001E-3</v>
      </c>
      <c r="BL425" s="70">
        <f t="shared" si="418"/>
        <v>-1.4999999999999999E-2</v>
      </c>
      <c r="BM425" s="70">
        <f t="shared" si="419"/>
        <v>-1.6E-2</v>
      </c>
      <c r="BN425" s="70">
        <f t="shared" si="420"/>
        <v>-5.0000000000000001E-3</v>
      </c>
      <c r="BO425" s="70">
        <f t="shared" si="421"/>
        <v>-4.0000000000000001E-3</v>
      </c>
      <c r="BP425" s="70">
        <f t="shared" si="422"/>
        <v>3.1E-2</v>
      </c>
      <c r="BQ425" s="70">
        <f t="shared" si="423"/>
        <v>-1.4999999999999999E-2</v>
      </c>
      <c r="BR425" s="70">
        <f t="shared" si="424"/>
        <v>1.9490000000000001</v>
      </c>
      <c r="BS425" s="71">
        <f t="shared" si="425"/>
        <v>1E-3</v>
      </c>
      <c r="BU425" s="30" t="s">
        <v>125</v>
      </c>
      <c r="BV425" s="28" t="s">
        <v>99</v>
      </c>
      <c r="BW425" s="52">
        <f t="shared" si="426"/>
        <v>7289</v>
      </c>
      <c r="BX425" s="52">
        <f t="shared" si="398"/>
        <v>5859</v>
      </c>
      <c r="BY425" s="52">
        <f t="shared" si="399"/>
        <v>4977</v>
      </c>
      <c r="BZ425" s="52">
        <f t="shared" si="400"/>
        <v>882</v>
      </c>
      <c r="CA425" s="52">
        <f t="shared" si="401"/>
        <v>346</v>
      </c>
      <c r="CB425" s="52">
        <f t="shared" si="402"/>
        <v>1084</v>
      </c>
      <c r="CC425" s="52">
        <f t="shared" si="403"/>
        <v>508</v>
      </c>
      <c r="CD425" s="52">
        <f t="shared" si="404"/>
        <v>58</v>
      </c>
      <c r="CE425" s="53">
        <f t="shared" si="405"/>
        <v>518</v>
      </c>
    </row>
    <row r="426" spans="1:83" ht="16.5" customHeight="1">
      <c r="A426" s="31" t="s">
        <v>126</v>
      </c>
      <c r="B426" s="33" t="s">
        <v>100</v>
      </c>
      <c r="C426" s="42">
        <v>284811</v>
      </c>
      <c r="D426" s="42">
        <v>195966</v>
      </c>
      <c r="E426" s="42">
        <v>168322</v>
      </c>
      <c r="F426" s="42">
        <v>27644</v>
      </c>
      <c r="G426" s="42">
        <v>25470</v>
      </c>
      <c r="H426" s="42">
        <v>63375</v>
      </c>
      <c r="I426" s="42">
        <v>30034</v>
      </c>
      <c r="J426" s="42">
        <v>217</v>
      </c>
      <c r="K426" s="43">
        <v>33124</v>
      </c>
      <c r="M426" s="31" t="s">
        <v>126</v>
      </c>
      <c r="N426" s="33" t="s">
        <v>100</v>
      </c>
      <c r="O426" s="68">
        <f t="shared" si="373"/>
        <v>-0.45200000000000001</v>
      </c>
      <c r="P426" s="68">
        <f t="shared" si="374"/>
        <v>0.99</v>
      </c>
      <c r="Q426" s="68">
        <f t="shared" si="375"/>
        <v>0.55400000000000005</v>
      </c>
      <c r="R426" s="68">
        <f t="shared" si="376"/>
        <v>3.73</v>
      </c>
      <c r="S426" s="68">
        <f t="shared" si="377"/>
        <v>0.16900000000000001</v>
      </c>
      <c r="T426" s="68">
        <f t="shared" si="378"/>
        <v>-4.8890000000000002</v>
      </c>
      <c r="U426" s="68">
        <f t="shared" si="379"/>
        <v>-9.5630000000000006</v>
      </c>
      <c r="V426" s="68">
        <f t="shared" si="380"/>
        <v>-67.171000000000006</v>
      </c>
      <c r="W426" s="69">
        <f t="shared" si="381"/>
        <v>1.105</v>
      </c>
      <c r="Y426" s="31" t="s">
        <v>126</v>
      </c>
      <c r="Z426" s="33" t="s">
        <v>100</v>
      </c>
      <c r="AA426" s="68">
        <f t="shared" si="406"/>
        <v>100</v>
      </c>
      <c r="AB426" s="68">
        <f t="shared" si="382"/>
        <v>68.8</v>
      </c>
      <c r="AC426" s="68">
        <f t="shared" si="383"/>
        <v>59.1</v>
      </c>
      <c r="AD426" s="68">
        <f t="shared" si="384"/>
        <v>9.6999999999999993</v>
      </c>
      <c r="AE426" s="68">
        <f t="shared" si="385"/>
        <v>8.9</v>
      </c>
      <c r="AF426" s="68">
        <f t="shared" si="386"/>
        <v>22.3</v>
      </c>
      <c r="AG426" s="68">
        <f t="shared" si="387"/>
        <v>10.5</v>
      </c>
      <c r="AH426" s="68">
        <f t="shared" si="388"/>
        <v>0.1</v>
      </c>
      <c r="AI426" s="69">
        <f t="shared" si="389"/>
        <v>11.6</v>
      </c>
      <c r="AK426" s="31" t="s">
        <v>126</v>
      </c>
      <c r="AL426" s="33" t="s">
        <v>100</v>
      </c>
      <c r="AM426" s="68">
        <f t="shared" si="407"/>
        <v>8.4</v>
      </c>
      <c r="AN426" s="68">
        <f t="shared" si="408"/>
        <v>8.1</v>
      </c>
      <c r="AO426" s="68">
        <f t="shared" si="409"/>
        <v>8.1</v>
      </c>
      <c r="AP426" s="68">
        <f t="shared" si="410"/>
        <v>8.1</v>
      </c>
      <c r="AQ426" s="68">
        <f t="shared" si="411"/>
        <v>10.1</v>
      </c>
      <c r="AR426" s="68">
        <f t="shared" si="412"/>
        <v>8.9</v>
      </c>
      <c r="AS426" s="68">
        <f t="shared" si="413"/>
        <v>8</v>
      </c>
      <c r="AT426" s="68">
        <f t="shared" si="414"/>
        <v>1.9</v>
      </c>
      <c r="AU426" s="69">
        <f t="shared" si="415"/>
        <v>10.3</v>
      </c>
      <c r="AW426" s="31" t="s">
        <v>126</v>
      </c>
      <c r="AX426" s="33" t="s">
        <v>100</v>
      </c>
      <c r="AY426" s="68">
        <f t="shared" si="416"/>
        <v>-0.45200000000000001</v>
      </c>
      <c r="AZ426" s="68">
        <f t="shared" si="390"/>
        <v>0.67200000000000004</v>
      </c>
      <c r="BA426" s="68">
        <f t="shared" si="391"/>
        <v>0.32400000000000001</v>
      </c>
      <c r="BB426" s="68">
        <f t="shared" si="392"/>
        <v>0.34699999999999998</v>
      </c>
      <c r="BC426" s="68">
        <f t="shared" si="393"/>
        <v>1.4999999999999999E-2</v>
      </c>
      <c r="BD426" s="68">
        <f t="shared" si="394"/>
        <v>-1.139</v>
      </c>
      <c r="BE426" s="68">
        <f t="shared" si="395"/>
        <v>-1.1100000000000001</v>
      </c>
      <c r="BF426" s="68">
        <f t="shared" si="396"/>
        <v>-0.155</v>
      </c>
      <c r="BG426" s="69">
        <f t="shared" si="397"/>
        <v>0.127</v>
      </c>
      <c r="BI426" s="31" t="s">
        <v>126</v>
      </c>
      <c r="BJ426" s="33" t="s">
        <v>100</v>
      </c>
      <c r="BK426" s="68">
        <f t="shared" si="417"/>
        <v>-3.9E-2</v>
      </c>
      <c r="BL426" s="68">
        <f t="shared" si="418"/>
        <v>8.1000000000000003E-2</v>
      </c>
      <c r="BM426" s="68">
        <f t="shared" si="419"/>
        <v>4.4999999999999998E-2</v>
      </c>
      <c r="BN426" s="68">
        <f t="shared" si="420"/>
        <v>0.30399999999999999</v>
      </c>
      <c r="BO426" s="68">
        <f t="shared" si="421"/>
        <v>1.7999999999999999E-2</v>
      </c>
      <c r="BP426" s="68">
        <f t="shared" si="422"/>
        <v>-0.44700000000000001</v>
      </c>
      <c r="BQ426" s="68">
        <f t="shared" si="423"/>
        <v>-0.78700000000000003</v>
      </c>
      <c r="BR426" s="68">
        <f t="shared" si="424"/>
        <v>-3.0790000000000002</v>
      </c>
      <c r="BS426" s="69">
        <f t="shared" si="425"/>
        <v>0.11700000000000001</v>
      </c>
      <c r="BU426" s="31" t="s">
        <v>126</v>
      </c>
      <c r="BV426" s="33" t="s">
        <v>100</v>
      </c>
      <c r="BW426" s="50">
        <f t="shared" si="426"/>
        <v>286104</v>
      </c>
      <c r="BX426" s="50">
        <f t="shared" si="398"/>
        <v>194044</v>
      </c>
      <c r="BY426" s="50">
        <f t="shared" si="399"/>
        <v>167394</v>
      </c>
      <c r="BZ426" s="50">
        <f t="shared" si="400"/>
        <v>26650</v>
      </c>
      <c r="CA426" s="50">
        <f t="shared" si="401"/>
        <v>25427</v>
      </c>
      <c r="CB426" s="50">
        <f t="shared" si="402"/>
        <v>66633</v>
      </c>
      <c r="CC426" s="50">
        <f t="shared" si="403"/>
        <v>33210</v>
      </c>
      <c r="CD426" s="50">
        <f t="shared" si="404"/>
        <v>661</v>
      </c>
      <c r="CE426" s="51">
        <f t="shared" si="405"/>
        <v>32762</v>
      </c>
    </row>
    <row r="427" spans="1:83" ht="16.5" customHeight="1">
      <c r="A427" s="29" t="s">
        <v>36</v>
      </c>
      <c r="B427" s="34" t="s">
        <v>101</v>
      </c>
      <c r="C427" s="40">
        <v>1388846</v>
      </c>
      <c r="D427" s="40">
        <v>987067</v>
      </c>
      <c r="E427" s="40">
        <v>848566</v>
      </c>
      <c r="F427" s="40">
        <v>138501</v>
      </c>
      <c r="G427" s="40">
        <v>133172</v>
      </c>
      <c r="H427" s="40">
        <v>268607</v>
      </c>
      <c r="I427" s="40">
        <v>129811</v>
      </c>
      <c r="J427" s="40">
        <v>7119</v>
      </c>
      <c r="K427" s="41">
        <v>131677</v>
      </c>
      <c r="M427" s="29" t="s">
        <v>36</v>
      </c>
      <c r="N427" s="34" t="s">
        <v>101</v>
      </c>
      <c r="O427" s="66">
        <f t="shared" si="373"/>
        <v>0.65300000000000002</v>
      </c>
      <c r="P427" s="66">
        <f t="shared" si="374"/>
        <v>1.43</v>
      </c>
      <c r="Q427" s="66">
        <f t="shared" si="375"/>
        <v>1.0109999999999999</v>
      </c>
      <c r="R427" s="66">
        <f t="shared" si="376"/>
        <v>4.0709999999999997</v>
      </c>
      <c r="S427" s="66">
        <f t="shared" si="377"/>
        <v>1.2490000000000001</v>
      </c>
      <c r="T427" s="66">
        <f t="shared" si="378"/>
        <v>-2.379</v>
      </c>
      <c r="U427" s="66">
        <f t="shared" si="379"/>
        <v>-7.6470000000000002</v>
      </c>
      <c r="V427" s="66">
        <f t="shared" si="380"/>
        <v>-26.388000000000002</v>
      </c>
      <c r="W427" s="67">
        <f t="shared" si="381"/>
        <v>5.407</v>
      </c>
      <c r="Y427" s="29" t="s">
        <v>36</v>
      </c>
      <c r="Z427" s="34" t="s">
        <v>101</v>
      </c>
      <c r="AA427" s="66">
        <f t="shared" si="406"/>
        <v>100</v>
      </c>
      <c r="AB427" s="66">
        <f t="shared" si="382"/>
        <v>71.099999999999994</v>
      </c>
      <c r="AC427" s="66">
        <f t="shared" si="383"/>
        <v>61.1</v>
      </c>
      <c r="AD427" s="66">
        <f t="shared" si="384"/>
        <v>10</v>
      </c>
      <c r="AE427" s="66">
        <f t="shared" si="385"/>
        <v>9.6</v>
      </c>
      <c r="AF427" s="66">
        <f t="shared" si="386"/>
        <v>19.3</v>
      </c>
      <c r="AG427" s="66">
        <f t="shared" si="387"/>
        <v>9.3000000000000007</v>
      </c>
      <c r="AH427" s="66">
        <f t="shared" si="388"/>
        <v>0.5</v>
      </c>
      <c r="AI427" s="67">
        <f t="shared" si="389"/>
        <v>9.5</v>
      </c>
      <c r="AK427" s="29" t="s">
        <v>36</v>
      </c>
      <c r="AL427" s="34" t="s">
        <v>101</v>
      </c>
      <c r="AM427" s="66">
        <f t="shared" si="407"/>
        <v>41.1</v>
      </c>
      <c r="AN427" s="66">
        <f t="shared" si="408"/>
        <v>40.9</v>
      </c>
      <c r="AO427" s="66">
        <f t="shared" si="409"/>
        <v>40.9</v>
      </c>
      <c r="AP427" s="66">
        <f t="shared" si="410"/>
        <v>40.700000000000003</v>
      </c>
      <c r="AQ427" s="66">
        <f t="shared" si="411"/>
        <v>52.9</v>
      </c>
      <c r="AR427" s="66">
        <f t="shared" si="412"/>
        <v>37.700000000000003</v>
      </c>
      <c r="AS427" s="66">
        <f t="shared" si="413"/>
        <v>34.4</v>
      </c>
      <c r="AT427" s="66">
        <f t="shared" si="414"/>
        <v>61.6</v>
      </c>
      <c r="AU427" s="67">
        <f t="shared" si="415"/>
        <v>40.700000000000003</v>
      </c>
      <c r="AW427" s="29" t="s">
        <v>36</v>
      </c>
      <c r="AX427" s="34" t="s">
        <v>101</v>
      </c>
      <c r="AY427" s="66">
        <f t="shared" si="416"/>
        <v>0.65300000000000002</v>
      </c>
      <c r="AZ427" s="66">
        <f t="shared" si="390"/>
        <v>1.008</v>
      </c>
      <c r="BA427" s="66">
        <f t="shared" si="391"/>
        <v>0.61599999999999999</v>
      </c>
      <c r="BB427" s="66">
        <f t="shared" si="392"/>
        <v>0.39300000000000002</v>
      </c>
      <c r="BC427" s="66">
        <f t="shared" si="393"/>
        <v>0.11899999999999999</v>
      </c>
      <c r="BD427" s="66">
        <f t="shared" si="394"/>
        <v>-0.47399999999999998</v>
      </c>
      <c r="BE427" s="66">
        <f t="shared" si="395"/>
        <v>-0.77900000000000003</v>
      </c>
      <c r="BF427" s="66">
        <f t="shared" si="396"/>
        <v>-0.185</v>
      </c>
      <c r="BG427" s="67">
        <f t="shared" si="397"/>
        <v>0.48899999999999999</v>
      </c>
      <c r="BI427" s="29" t="s">
        <v>36</v>
      </c>
      <c r="BJ427" s="34" t="s">
        <v>101</v>
      </c>
      <c r="BK427" s="66">
        <f t="shared" si="417"/>
        <v>0.26900000000000002</v>
      </c>
      <c r="BL427" s="66">
        <f t="shared" si="418"/>
        <v>0.58499999999999996</v>
      </c>
      <c r="BM427" s="66">
        <f t="shared" si="419"/>
        <v>0.41399999999999998</v>
      </c>
      <c r="BN427" s="66">
        <f t="shared" si="420"/>
        <v>1.657</v>
      </c>
      <c r="BO427" s="66">
        <f t="shared" si="421"/>
        <v>0.67700000000000005</v>
      </c>
      <c r="BP427" s="66">
        <f t="shared" si="422"/>
        <v>-0.89800000000000002</v>
      </c>
      <c r="BQ427" s="66">
        <f t="shared" si="423"/>
        <v>-2.6640000000000001</v>
      </c>
      <c r="BR427" s="66">
        <f t="shared" si="424"/>
        <v>-17.698</v>
      </c>
      <c r="BS427" s="67">
        <f t="shared" si="425"/>
        <v>2.1739999999999999</v>
      </c>
      <c r="BU427" s="29" t="s">
        <v>36</v>
      </c>
      <c r="BV427" s="34" t="s">
        <v>101</v>
      </c>
      <c r="BW427" s="48">
        <f t="shared" si="426"/>
        <v>1379836</v>
      </c>
      <c r="BX427" s="48">
        <f t="shared" si="398"/>
        <v>973154</v>
      </c>
      <c r="BY427" s="48">
        <f t="shared" si="399"/>
        <v>840071</v>
      </c>
      <c r="BZ427" s="48">
        <f t="shared" si="400"/>
        <v>133083</v>
      </c>
      <c r="CA427" s="48">
        <f t="shared" si="401"/>
        <v>131529</v>
      </c>
      <c r="CB427" s="48">
        <f t="shared" si="402"/>
        <v>275153</v>
      </c>
      <c r="CC427" s="48">
        <f t="shared" si="403"/>
        <v>140559</v>
      </c>
      <c r="CD427" s="48">
        <f t="shared" si="404"/>
        <v>9671</v>
      </c>
      <c r="CE427" s="49">
        <f t="shared" si="405"/>
        <v>124923</v>
      </c>
    </row>
    <row r="428" spans="1:83" ht="16.5" customHeight="1">
      <c r="A428" s="29" t="s">
        <v>37</v>
      </c>
      <c r="B428" s="34" t="s">
        <v>102</v>
      </c>
      <c r="C428" s="40">
        <v>596813</v>
      </c>
      <c r="D428" s="40">
        <v>456841</v>
      </c>
      <c r="E428" s="40">
        <v>392709</v>
      </c>
      <c r="F428" s="40">
        <v>64132</v>
      </c>
      <c r="G428" s="40">
        <v>28507</v>
      </c>
      <c r="H428" s="40">
        <v>111465</v>
      </c>
      <c r="I428" s="40">
        <v>48941</v>
      </c>
      <c r="J428" s="40">
        <v>2708</v>
      </c>
      <c r="K428" s="41">
        <v>59816</v>
      </c>
      <c r="M428" s="29" t="s">
        <v>37</v>
      </c>
      <c r="N428" s="34" t="s">
        <v>102</v>
      </c>
      <c r="O428" s="66">
        <f t="shared" si="373"/>
        <v>1.4370000000000001</v>
      </c>
      <c r="P428" s="66">
        <f t="shared" si="374"/>
        <v>1.5509999999999999</v>
      </c>
      <c r="Q428" s="66">
        <f t="shared" si="375"/>
        <v>1.1240000000000001</v>
      </c>
      <c r="R428" s="66">
        <f t="shared" si="376"/>
        <v>4.2460000000000004</v>
      </c>
      <c r="S428" s="66">
        <f t="shared" si="377"/>
        <v>2.4470000000000001</v>
      </c>
      <c r="T428" s="66">
        <f t="shared" si="378"/>
        <v>0.72199999999999998</v>
      </c>
      <c r="U428" s="66">
        <f t="shared" si="379"/>
        <v>-5.4459999999999997</v>
      </c>
      <c r="V428" s="66">
        <f t="shared" si="380"/>
        <v>111.39700000000001</v>
      </c>
      <c r="W428" s="67">
        <f t="shared" si="381"/>
        <v>3.802</v>
      </c>
      <c r="Y428" s="29" t="s">
        <v>37</v>
      </c>
      <c r="Z428" s="34" t="s">
        <v>102</v>
      </c>
      <c r="AA428" s="66">
        <f t="shared" si="406"/>
        <v>100</v>
      </c>
      <c r="AB428" s="66">
        <f t="shared" si="382"/>
        <v>76.5</v>
      </c>
      <c r="AC428" s="66">
        <f t="shared" si="383"/>
        <v>65.8</v>
      </c>
      <c r="AD428" s="66">
        <f t="shared" si="384"/>
        <v>10.7</v>
      </c>
      <c r="AE428" s="66">
        <f t="shared" si="385"/>
        <v>4.8</v>
      </c>
      <c r="AF428" s="66">
        <f t="shared" si="386"/>
        <v>18.7</v>
      </c>
      <c r="AG428" s="66">
        <f t="shared" si="387"/>
        <v>8.1999999999999993</v>
      </c>
      <c r="AH428" s="66">
        <f t="shared" si="388"/>
        <v>0.5</v>
      </c>
      <c r="AI428" s="67">
        <f t="shared" si="389"/>
        <v>10</v>
      </c>
      <c r="AK428" s="29" t="s">
        <v>37</v>
      </c>
      <c r="AL428" s="34" t="s">
        <v>102</v>
      </c>
      <c r="AM428" s="66">
        <f t="shared" si="407"/>
        <v>17.7</v>
      </c>
      <c r="AN428" s="66">
        <f t="shared" si="408"/>
        <v>18.899999999999999</v>
      </c>
      <c r="AO428" s="66">
        <f t="shared" si="409"/>
        <v>18.899999999999999</v>
      </c>
      <c r="AP428" s="66">
        <f t="shared" si="410"/>
        <v>18.8</v>
      </c>
      <c r="AQ428" s="66">
        <f t="shared" si="411"/>
        <v>11.3</v>
      </c>
      <c r="AR428" s="66">
        <f t="shared" si="412"/>
        <v>15.7</v>
      </c>
      <c r="AS428" s="66">
        <f t="shared" si="413"/>
        <v>13</v>
      </c>
      <c r="AT428" s="66">
        <f t="shared" si="414"/>
        <v>23.4</v>
      </c>
      <c r="AU428" s="67">
        <f t="shared" si="415"/>
        <v>18.5</v>
      </c>
      <c r="AW428" s="29" t="s">
        <v>37</v>
      </c>
      <c r="AX428" s="34" t="s">
        <v>102</v>
      </c>
      <c r="AY428" s="66">
        <f t="shared" si="416"/>
        <v>1.4370000000000001</v>
      </c>
      <c r="AZ428" s="66">
        <f t="shared" si="390"/>
        <v>1.1859999999999999</v>
      </c>
      <c r="BA428" s="66">
        <f t="shared" si="391"/>
        <v>0.74199999999999999</v>
      </c>
      <c r="BB428" s="66">
        <f t="shared" si="392"/>
        <v>0.44400000000000001</v>
      </c>
      <c r="BC428" s="66">
        <f t="shared" si="393"/>
        <v>0.11600000000000001</v>
      </c>
      <c r="BD428" s="66">
        <f t="shared" si="394"/>
        <v>0.13600000000000001</v>
      </c>
      <c r="BE428" s="66">
        <f t="shared" si="395"/>
        <v>-0.47899999999999998</v>
      </c>
      <c r="BF428" s="66">
        <f t="shared" si="396"/>
        <v>0.24299999999999999</v>
      </c>
      <c r="BG428" s="67">
        <f t="shared" si="397"/>
        <v>0.372</v>
      </c>
      <c r="BI428" s="29" t="s">
        <v>37</v>
      </c>
      <c r="BJ428" s="34" t="s">
        <v>102</v>
      </c>
      <c r="BK428" s="66">
        <f t="shared" si="417"/>
        <v>0.252</v>
      </c>
      <c r="BL428" s="66">
        <f t="shared" si="418"/>
        <v>0.29299999999999998</v>
      </c>
      <c r="BM428" s="66">
        <f t="shared" si="419"/>
        <v>0.21299999999999999</v>
      </c>
      <c r="BN428" s="66">
        <f t="shared" si="420"/>
        <v>0.79900000000000004</v>
      </c>
      <c r="BO428" s="66">
        <f t="shared" si="421"/>
        <v>0.28000000000000003</v>
      </c>
      <c r="BP428" s="66">
        <f t="shared" si="422"/>
        <v>0.11</v>
      </c>
      <c r="BQ428" s="66">
        <f t="shared" si="423"/>
        <v>-0.69899999999999995</v>
      </c>
      <c r="BR428" s="66">
        <f t="shared" si="424"/>
        <v>9.8960000000000008</v>
      </c>
      <c r="BS428" s="67">
        <f t="shared" si="425"/>
        <v>0.70499999999999996</v>
      </c>
      <c r="BU428" s="29" t="s">
        <v>37</v>
      </c>
      <c r="BV428" s="34" t="s">
        <v>102</v>
      </c>
      <c r="BW428" s="48">
        <f t="shared" si="426"/>
        <v>588357</v>
      </c>
      <c r="BX428" s="48">
        <f t="shared" si="398"/>
        <v>449865</v>
      </c>
      <c r="BY428" s="48">
        <f t="shared" si="399"/>
        <v>388345</v>
      </c>
      <c r="BZ428" s="48">
        <f t="shared" si="400"/>
        <v>61520</v>
      </c>
      <c r="CA428" s="48">
        <f t="shared" si="401"/>
        <v>27826</v>
      </c>
      <c r="CB428" s="48">
        <f t="shared" si="402"/>
        <v>110666</v>
      </c>
      <c r="CC428" s="48">
        <f t="shared" si="403"/>
        <v>51760</v>
      </c>
      <c r="CD428" s="48">
        <f t="shared" si="404"/>
        <v>1281</v>
      </c>
      <c r="CE428" s="49">
        <f t="shared" si="405"/>
        <v>57625</v>
      </c>
    </row>
    <row r="429" spans="1:83" ht="16.5" customHeight="1">
      <c r="A429" s="29" t="s">
        <v>127</v>
      </c>
      <c r="B429" s="34" t="s">
        <v>103</v>
      </c>
      <c r="C429" s="40">
        <v>866851</v>
      </c>
      <c r="D429" s="40">
        <v>603774</v>
      </c>
      <c r="E429" s="40">
        <v>517753</v>
      </c>
      <c r="F429" s="40">
        <v>86021</v>
      </c>
      <c r="G429" s="40">
        <v>53909</v>
      </c>
      <c r="H429" s="40">
        <v>209168</v>
      </c>
      <c r="I429" s="40">
        <v>141902</v>
      </c>
      <c r="J429" s="40">
        <v>101</v>
      </c>
      <c r="K429" s="41">
        <v>67165</v>
      </c>
      <c r="M429" s="29" t="s">
        <v>127</v>
      </c>
      <c r="N429" s="34" t="s">
        <v>103</v>
      </c>
      <c r="O429" s="66">
        <f t="shared" si="373"/>
        <v>1.4630000000000001</v>
      </c>
      <c r="P429" s="66">
        <f t="shared" si="374"/>
        <v>2.2759999999999998</v>
      </c>
      <c r="Q429" s="66">
        <f t="shared" si="375"/>
        <v>1.8089999999999999</v>
      </c>
      <c r="R429" s="66">
        <f t="shared" si="376"/>
        <v>5.1790000000000003</v>
      </c>
      <c r="S429" s="66">
        <f t="shared" si="377"/>
        <v>13.457000000000001</v>
      </c>
      <c r="T429" s="66">
        <f t="shared" si="378"/>
        <v>-3.3849999999999998</v>
      </c>
      <c r="U429" s="66">
        <f t="shared" si="379"/>
        <v>-5.4960000000000004</v>
      </c>
      <c r="V429" s="66">
        <f t="shared" si="380"/>
        <v>-94.265000000000001</v>
      </c>
      <c r="W429" s="67">
        <f t="shared" si="381"/>
        <v>4.0010000000000003</v>
      </c>
      <c r="Y429" s="29" t="s">
        <v>127</v>
      </c>
      <c r="Z429" s="34" t="s">
        <v>103</v>
      </c>
      <c r="AA429" s="66">
        <f t="shared" si="406"/>
        <v>100</v>
      </c>
      <c r="AB429" s="66">
        <f t="shared" si="382"/>
        <v>69.7</v>
      </c>
      <c r="AC429" s="66">
        <f t="shared" si="383"/>
        <v>59.7</v>
      </c>
      <c r="AD429" s="66">
        <f t="shared" si="384"/>
        <v>9.9</v>
      </c>
      <c r="AE429" s="66">
        <f t="shared" si="385"/>
        <v>6.2</v>
      </c>
      <c r="AF429" s="66">
        <f t="shared" si="386"/>
        <v>24.1</v>
      </c>
      <c r="AG429" s="66">
        <f t="shared" si="387"/>
        <v>16.399999999999999</v>
      </c>
      <c r="AH429" s="66">
        <f t="shared" si="388"/>
        <v>0</v>
      </c>
      <c r="AI429" s="67">
        <f t="shared" si="389"/>
        <v>7.7</v>
      </c>
      <c r="AK429" s="29" t="s">
        <v>127</v>
      </c>
      <c r="AL429" s="34" t="s">
        <v>103</v>
      </c>
      <c r="AM429" s="66">
        <f t="shared" si="407"/>
        <v>25.7</v>
      </c>
      <c r="AN429" s="66">
        <f t="shared" si="408"/>
        <v>25</v>
      </c>
      <c r="AO429" s="66">
        <f t="shared" si="409"/>
        <v>25</v>
      </c>
      <c r="AP429" s="66">
        <f t="shared" si="410"/>
        <v>25.2</v>
      </c>
      <c r="AQ429" s="66">
        <f t="shared" si="411"/>
        <v>21.4</v>
      </c>
      <c r="AR429" s="66">
        <f t="shared" si="412"/>
        <v>29.4</v>
      </c>
      <c r="AS429" s="66">
        <f t="shared" si="413"/>
        <v>37.6</v>
      </c>
      <c r="AT429" s="66">
        <f t="shared" si="414"/>
        <v>0.9</v>
      </c>
      <c r="AU429" s="67">
        <f t="shared" si="415"/>
        <v>20.8</v>
      </c>
      <c r="AW429" s="29" t="s">
        <v>127</v>
      </c>
      <c r="AX429" s="34" t="s">
        <v>103</v>
      </c>
      <c r="AY429" s="66">
        <f t="shared" si="416"/>
        <v>1.4630000000000001</v>
      </c>
      <c r="AZ429" s="66">
        <f t="shared" si="390"/>
        <v>1.5720000000000001</v>
      </c>
      <c r="BA429" s="66">
        <f t="shared" si="391"/>
        <v>1.077</v>
      </c>
      <c r="BB429" s="66">
        <f t="shared" si="392"/>
        <v>0.496</v>
      </c>
      <c r="BC429" s="66">
        <f t="shared" si="393"/>
        <v>0.748</v>
      </c>
      <c r="BD429" s="66">
        <f t="shared" si="394"/>
        <v>-0.85799999999999998</v>
      </c>
      <c r="BE429" s="66">
        <f t="shared" si="395"/>
        <v>-0.96599999999999997</v>
      </c>
      <c r="BF429" s="66">
        <f t="shared" si="396"/>
        <v>-0.19400000000000001</v>
      </c>
      <c r="BG429" s="67">
        <f t="shared" si="397"/>
        <v>0.30199999999999999</v>
      </c>
      <c r="BI429" s="29" t="s">
        <v>127</v>
      </c>
      <c r="BJ429" s="34" t="s">
        <v>103</v>
      </c>
      <c r="BK429" s="66">
        <f t="shared" si="417"/>
        <v>0.373</v>
      </c>
      <c r="BL429" s="66">
        <f t="shared" si="418"/>
        <v>0.56499999999999995</v>
      </c>
      <c r="BM429" s="66">
        <f t="shared" si="419"/>
        <v>0.44800000000000001</v>
      </c>
      <c r="BN429" s="66">
        <f t="shared" si="420"/>
        <v>1.296</v>
      </c>
      <c r="BO429" s="66">
        <f t="shared" si="421"/>
        <v>2.633</v>
      </c>
      <c r="BP429" s="66">
        <f t="shared" si="422"/>
        <v>-1.006</v>
      </c>
      <c r="BQ429" s="66">
        <f t="shared" si="423"/>
        <v>-2.0449999999999999</v>
      </c>
      <c r="BR429" s="66">
        <f t="shared" si="424"/>
        <v>-11.512</v>
      </c>
      <c r="BS429" s="67">
        <f t="shared" si="425"/>
        <v>0.83199999999999996</v>
      </c>
      <c r="BU429" s="29" t="s">
        <v>127</v>
      </c>
      <c r="BV429" s="34" t="s">
        <v>103</v>
      </c>
      <c r="BW429" s="48">
        <f t="shared" si="426"/>
        <v>854352</v>
      </c>
      <c r="BX429" s="48">
        <f t="shared" si="398"/>
        <v>590340</v>
      </c>
      <c r="BY429" s="48">
        <f t="shared" si="399"/>
        <v>508555</v>
      </c>
      <c r="BZ429" s="48">
        <f t="shared" si="400"/>
        <v>81785</v>
      </c>
      <c r="CA429" s="48">
        <f t="shared" si="401"/>
        <v>47515</v>
      </c>
      <c r="CB429" s="48">
        <f t="shared" si="402"/>
        <v>216497</v>
      </c>
      <c r="CC429" s="48">
        <f t="shared" si="403"/>
        <v>150155</v>
      </c>
      <c r="CD429" s="48">
        <f t="shared" si="404"/>
        <v>1761</v>
      </c>
      <c r="CE429" s="49">
        <f t="shared" si="405"/>
        <v>64581</v>
      </c>
    </row>
    <row r="430" spans="1:83" ht="16.5" customHeight="1">
      <c r="A430" s="29" t="s">
        <v>128</v>
      </c>
      <c r="B430" s="34" t="s">
        <v>104</v>
      </c>
      <c r="C430" s="40">
        <v>115689</v>
      </c>
      <c r="D430" s="40">
        <v>82164</v>
      </c>
      <c r="E430" s="40">
        <v>70513</v>
      </c>
      <c r="F430" s="40">
        <v>11651</v>
      </c>
      <c r="G430" s="40">
        <v>5172</v>
      </c>
      <c r="H430" s="40">
        <v>28353</v>
      </c>
      <c r="I430" s="40">
        <v>12913</v>
      </c>
      <c r="J430" s="40">
        <v>672</v>
      </c>
      <c r="K430" s="41">
        <v>14768</v>
      </c>
      <c r="M430" s="29" t="s">
        <v>128</v>
      </c>
      <c r="N430" s="34" t="s">
        <v>104</v>
      </c>
      <c r="O430" s="66">
        <f t="shared" si="373"/>
        <v>-3.7999999999999999E-2</v>
      </c>
      <c r="P430" s="66">
        <f t="shared" si="374"/>
        <v>-0.27600000000000002</v>
      </c>
      <c r="Q430" s="66">
        <f t="shared" si="375"/>
        <v>-0.69899999999999995</v>
      </c>
      <c r="R430" s="66">
        <f t="shared" si="376"/>
        <v>2.363</v>
      </c>
      <c r="S430" s="66">
        <f t="shared" si="377"/>
        <v>1.2929999999999999</v>
      </c>
      <c r="T430" s="66">
        <f t="shared" si="378"/>
        <v>0.41399999999999998</v>
      </c>
      <c r="U430" s="66">
        <f t="shared" si="379"/>
        <v>-1.9810000000000001</v>
      </c>
      <c r="V430" s="66">
        <f t="shared" si="380"/>
        <v>35.758000000000003</v>
      </c>
      <c r="W430" s="67">
        <f t="shared" si="381"/>
        <v>1.38</v>
      </c>
      <c r="Y430" s="29" t="s">
        <v>128</v>
      </c>
      <c r="Z430" s="34" t="s">
        <v>104</v>
      </c>
      <c r="AA430" s="66">
        <f t="shared" si="406"/>
        <v>100</v>
      </c>
      <c r="AB430" s="66">
        <f t="shared" si="382"/>
        <v>71</v>
      </c>
      <c r="AC430" s="66">
        <f t="shared" si="383"/>
        <v>61</v>
      </c>
      <c r="AD430" s="66">
        <f t="shared" si="384"/>
        <v>10.1</v>
      </c>
      <c r="AE430" s="66">
        <f t="shared" si="385"/>
        <v>4.5</v>
      </c>
      <c r="AF430" s="66">
        <f t="shared" si="386"/>
        <v>24.5</v>
      </c>
      <c r="AG430" s="66">
        <f t="shared" si="387"/>
        <v>11.2</v>
      </c>
      <c r="AH430" s="66">
        <f t="shared" si="388"/>
        <v>0.6</v>
      </c>
      <c r="AI430" s="67">
        <f t="shared" si="389"/>
        <v>12.8</v>
      </c>
      <c r="AK430" s="29" t="s">
        <v>128</v>
      </c>
      <c r="AL430" s="34" t="s">
        <v>104</v>
      </c>
      <c r="AM430" s="66">
        <f t="shared" si="407"/>
        <v>3.4</v>
      </c>
      <c r="AN430" s="66">
        <f t="shared" si="408"/>
        <v>3.4</v>
      </c>
      <c r="AO430" s="66">
        <f t="shared" si="409"/>
        <v>3.4</v>
      </c>
      <c r="AP430" s="66">
        <f t="shared" si="410"/>
        <v>3.4</v>
      </c>
      <c r="AQ430" s="66">
        <f t="shared" si="411"/>
        <v>2.1</v>
      </c>
      <c r="AR430" s="66">
        <f t="shared" si="412"/>
        <v>4</v>
      </c>
      <c r="AS430" s="66">
        <f t="shared" si="413"/>
        <v>3.4</v>
      </c>
      <c r="AT430" s="66">
        <f t="shared" si="414"/>
        <v>5.8</v>
      </c>
      <c r="AU430" s="67">
        <f t="shared" si="415"/>
        <v>4.5999999999999996</v>
      </c>
      <c r="AW430" s="29" t="s">
        <v>128</v>
      </c>
      <c r="AX430" s="34" t="s">
        <v>104</v>
      </c>
      <c r="AY430" s="66">
        <f t="shared" si="416"/>
        <v>-3.7999999999999999E-2</v>
      </c>
      <c r="AZ430" s="66">
        <f t="shared" si="390"/>
        <v>-0.19600000000000001</v>
      </c>
      <c r="BA430" s="66">
        <f t="shared" si="391"/>
        <v>-0.42899999999999999</v>
      </c>
      <c r="BB430" s="66">
        <f t="shared" si="392"/>
        <v>0.23200000000000001</v>
      </c>
      <c r="BC430" s="66">
        <f t="shared" si="393"/>
        <v>5.7000000000000002E-2</v>
      </c>
      <c r="BD430" s="66">
        <f t="shared" si="394"/>
        <v>0.10100000000000001</v>
      </c>
      <c r="BE430" s="66">
        <f t="shared" si="395"/>
        <v>-0.22600000000000001</v>
      </c>
      <c r="BF430" s="66">
        <f t="shared" si="396"/>
        <v>0.153</v>
      </c>
      <c r="BG430" s="67">
        <f t="shared" si="397"/>
        <v>0.17399999999999999</v>
      </c>
      <c r="BI430" s="29" t="s">
        <v>128</v>
      </c>
      <c r="BJ430" s="34" t="s">
        <v>104</v>
      </c>
      <c r="BK430" s="66">
        <f t="shared" si="417"/>
        <v>-1E-3</v>
      </c>
      <c r="BL430" s="66">
        <f t="shared" si="418"/>
        <v>-0.01</v>
      </c>
      <c r="BM430" s="66">
        <f t="shared" si="419"/>
        <v>-2.4E-2</v>
      </c>
      <c r="BN430" s="66">
        <f t="shared" si="420"/>
        <v>8.2000000000000003E-2</v>
      </c>
      <c r="BO430" s="66">
        <f t="shared" si="421"/>
        <v>2.7E-2</v>
      </c>
      <c r="BP430" s="66">
        <f t="shared" si="422"/>
        <v>1.6E-2</v>
      </c>
      <c r="BQ430" s="66">
        <f t="shared" si="423"/>
        <v>-6.5000000000000002E-2</v>
      </c>
      <c r="BR430" s="66">
        <f t="shared" si="424"/>
        <v>1.2270000000000001</v>
      </c>
      <c r="BS430" s="67">
        <f t="shared" si="425"/>
        <v>6.5000000000000002E-2</v>
      </c>
      <c r="BU430" s="29" t="s">
        <v>128</v>
      </c>
      <c r="BV430" s="34" t="s">
        <v>104</v>
      </c>
      <c r="BW430" s="48">
        <f t="shared" si="426"/>
        <v>115733</v>
      </c>
      <c r="BX430" s="48">
        <f t="shared" si="398"/>
        <v>82391</v>
      </c>
      <c r="BY430" s="48">
        <f t="shared" si="399"/>
        <v>71009</v>
      </c>
      <c r="BZ430" s="48">
        <f t="shared" si="400"/>
        <v>11382</v>
      </c>
      <c r="CA430" s="48">
        <f t="shared" si="401"/>
        <v>5106</v>
      </c>
      <c r="CB430" s="48">
        <f t="shared" si="402"/>
        <v>28236</v>
      </c>
      <c r="CC430" s="48">
        <f t="shared" si="403"/>
        <v>13174</v>
      </c>
      <c r="CD430" s="48">
        <f t="shared" si="404"/>
        <v>495</v>
      </c>
      <c r="CE430" s="49">
        <f t="shared" si="405"/>
        <v>14567</v>
      </c>
    </row>
    <row r="431" spans="1:83" ht="16.5" customHeight="1">
      <c r="A431" s="30" t="s">
        <v>129</v>
      </c>
      <c r="B431" s="28" t="s">
        <v>105</v>
      </c>
      <c r="C431" s="44">
        <v>124813</v>
      </c>
      <c r="D431" s="44">
        <v>88533</v>
      </c>
      <c r="E431" s="44">
        <v>75787</v>
      </c>
      <c r="F431" s="44">
        <v>12746</v>
      </c>
      <c r="G431" s="44">
        <v>5415</v>
      </c>
      <c r="H431" s="44">
        <v>30865</v>
      </c>
      <c r="I431" s="44">
        <v>13512</v>
      </c>
      <c r="J431" s="44">
        <v>749</v>
      </c>
      <c r="K431" s="45">
        <v>16604</v>
      </c>
      <c r="M431" s="30" t="s">
        <v>129</v>
      </c>
      <c r="N431" s="28" t="s">
        <v>105</v>
      </c>
      <c r="O431" s="70">
        <f t="shared" si="373"/>
        <v>-1.413</v>
      </c>
      <c r="P431" s="70">
        <f t="shared" si="374"/>
        <v>-1.3140000000000001</v>
      </c>
      <c r="Q431" s="70">
        <f t="shared" si="375"/>
        <v>-1.82</v>
      </c>
      <c r="R431" s="70">
        <f t="shared" si="376"/>
        <v>1.8049999999999999</v>
      </c>
      <c r="S431" s="70">
        <f t="shared" si="377"/>
        <v>-0.14799999999999999</v>
      </c>
      <c r="T431" s="70">
        <f t="shared" si="378"/>
        <v>-1.913</v>
      </c>
      <c r="U431" s="70">
        <f t="shared" si="379"/>
        <v>-7.7990000000000004</v>
      </c>
      <c r="V431" s="70">
        <f t="shared" si="380"/>
        <v>35.935000000000002</v>
      </c>
      <c r="W431" s="71">
        <f t="shared" si="381"/>
        <v>2.109</v>
      </c>
      <c r="Y431" s="30" t="s">
        <v>129</v>
      </c>
      <c r="Z431" s="28" t="s">
        <v>105</v>
      </c>
      <c r="AA431" s="70">
        <f t="shared" si="406"/>
        <v>100</v>
      </c>
      <c r="AB431" s="70">
        <f t="shared" si="382"/>
        <v>70.900000000000006</v>
      </c>
      <c r="AC431" s="70">
        <f t="shared" si="383"/>
        <v>60.7</v>
      </c>
      <c r="AD431" s="70">
        <f t="shared" si="384"/>
        <v>10.199999999999999</v>
      </c>
      <c r="AE431" s="70">
        <f t="shared" si="385"/>
        <v>4.3</v>
      </c>
      <c r="AF431" s="70">
        <f t="shared" si="386"/>
        <v>24.7</v>
      </c>
      <c r="AG431" s="70">
        <f t="shared" si="387"/>
        <v>10.8</v>
      </c>
      <c r="AH431" s="70">
        <f t="shared" si="388"/>
        <v>0.6</v>
      </c>
      <c r="AI431" s="71">
        <f t="shared" si="389"/>
        <v>13.3</v>
      </c>
      <c r="AK431" s="30" t="s">
        <v>129</v>
      </c>
      <c r="AL431" s="28" t="s">
        <v>105</v>
      </c>
      <c r="AM431" s="70">
        <f t="shared" si="407"/>
        <v>3.7</v>
      </c>
      <c r="AN431" s="70">
        <f t="shared" si="408"/>
        <v>3.7</v>
      </c>
      <c r="AO431" s="70">
        <f t="shared" si="409"/>
        <v>3.7</v>
      </c>
      <c r="AP431" s="70">
        <f t="shared" si="410"/>
        <v>3.7</v>
      </c>
      <c r="AQ431" s="70">
        <f t="shared" si="411"/>
        <v>2.2000000000000002</v>
      </c>
      <c r="AR431" s="70">
        <f t="shared" si="412"/>
        <v>4.3</v>
      </c>
      <c r="AS431" s="70">
        <f t="shared" si="413"/>
        <v>3.6</v>
      </c>
      <c r="AT431" s="70">
        <f t="shared" si="414"/>
        <v>6.5</v>
      </c>
      <c r="AU431" s="71">
        <f t="shared" si="415"/>
        <v>5.0999999999999996</v>
      </c>
      <c r="AW431" s="30" t="s">
        <v>129</v>
      </c>
      <c r="AX431" s="28" t="s">
        <v>105</v>
      </c>
      <c r="AY431" s="70">
        <f t="shared" si="416"/>
        <v>-1.413</v>
      </c>
      <c r="AZ431" s="70">
        <f t="shared" si="390"/>
        <v>-0.93100000000000005</v>
      </c>
      <c r="BA431" s="70">
        <f t="shared" si="391"/>
        <v>-1.1100000000000001</v>
      </c>
      <c r="BB431" s="70">
        <f t="shared" si="392"/>
        <v>0.17899999999999999</v>
      </c>
      <c r="BC431" s="70">
        <f t="shared" si="393"/>
        <v>-6.0000000000000001E-3</v>
      </c>
      <c r="BD431" s="70">
        <f t="shared" si="394"/>
        <v>-0.47599999999999998</v>
      </c>
      <c r="BE431" s="70">
        <f t="shared" si="395"/>
        <v>-0.90300000000000002</v>
      </c>
      <c r="BF431" s="70">
        <f t="shared" si="396"/>
        <v>0.156</v>
      </c>
      <c r="BG431" s="71">
        <f t="shared" si="397"/>
        <v>0.27100000000000002</v>
      </c>
      <c r="BI431" s="30" t="s">
        <v>129</v>
      </c>
      <c r="BJ431" s="28" t="s">
        <v>105</v>
      </c>
      <c r="BK431" s="70">
        <f t="shared" si="417"/>
        <v>-5.2999999999999999E-2</v>
      </c>
      <c r="BL431" s="70">
        <f t="shared" si="418"/>
        <v>-0.05</v>
      </c>
      <c r="BM431" s="70">
        <f t="shared" si="419"/>
        <v>-6.8000000000000005E-2</v>
      </c>
      <c r="BN431" s="70">
        <f t="shared" si="420"/>
        <v>6.9000000000000006E-2</v>
      </c>
      <c r="BO431" s="70">
        <f t="shared" si="421"/>
        <v>-3.0000000000000001E-3</v>
      </c>
      <c r="BP431" s="70">
        <f t="shared" si="422"/>
        <v>-8.3000000000000004E-2</v>
      </c>
      <c r="BQ431" s="70">
        <f t="shared" si="423"/>
        <v>-0.28299999999999997</v>
      </c>
      <c r="BR431" s="70">
        <f t="shared" si="424"/>
        <v>1.373</v>
      </c>
      <c r="BS431" s="71">
        <f t="shared" si="425"/>
        <v>0.11</v>
      </c>
      <c r="BU431" s="30" t="s">
        <v>129</v>
      </c>
      <c r="BV431" s="28" t="s">
        <v>105</v>
      </c>
      <c r="BW431" s="52">
        <f t="shared" si="426"/>
        <v>126602</v>
      </c>
      <c r="BX431" s="52">
        <f t="shared" si="398"/>
        <v>89712</v>
      </c>
      <c r="BY431" s="52">
        <f t="shared" si="399"/>
        <v>77192</v>
      </c>
      <c r="BZ431" s="52">
        <f t="shared" si="400"/>
        <v>12520</v>
      </c>
      <c r="CA431" s="52">
        <f t="shared" si="401"/>
        <v>5423</v>
      </c>
      <c r="CB431" s="52">
        <f t="shared" si="402"/>
        <v>31467</v>
      </c>
      <c r="CC431" s="52">
        <f t="shared" si="403"/>
        <v>14655</v>
      </c>
      <c r="CD431" s="52">
        <f t="shared" si="404"/>
        <v>551</v>
      </c>
      <c r="CE431" s="53">
        <f t="shared" si="405"/>
        <v>16261</v>
      </c>
    </row>
    <row r="434" spans="1:83" ht="16.5" customHeight="1">
      <c r="A434" s="39">
        <v>1</v>
      </c>
      <c r="B434" s="20" t="str">
        <f>IF(A434&lt;22,"令和"&amp;A434&amp;"年度","平成"&amp;A434&amp;"年度")</f>
        <v>令和1年度</v>
      </c>
      <c r="C434" s="1" t="s">
        <v>48</v>
      </c>
      <c r="N434" s="20" t="str">
        <f>B434</f>
        <v>令和1年度</v>
      </c>
      <c r="O434" s="1" t="s">
        <v>131</v>
      </c>
      <c r="Z434" s="20" t="str">
        <f>B434</f>
        <v>令和1年度</v>
      </c>
      <c r="AA434" s="1" t="s">
        <v>132</v>
      </c>
      <c r="AL434" s="20" t="str">
        <f>B434</f>
        <v>令和1年度</v>
      </c>
      <c r="AM434" s="1" t="s">
        <v>133</v>
      </c>
      <c r="AX434" s="20" t="str">
        <f>N434</f>
        <v>令和1年度</v>
      </c>
      <c r="AY434" s="1" t="s">
        <v>134</v>
      </c>
      <c r="BJ434" s="20" t="str">
        <f>Z434</f>
        <v>令和1年度</v>
      </c>
      <c r="BK434" s="1" t="s">
        <v>135</v>
      </c>
      <c r="BU434" s="36">
        <f>IF(A434=1,30,A434-1)</f>
        <v>30</v>
      </c>
      <c r="BV434" s="20" t="str">
        <f>IF(BU434&lt;22,"令和"&amp;BU434&amp;"年度","平成"&amp;BU434&amp;"年度")</f>
        <v>平成30年度</v>
      </c>
      <c r="BW434" s="1" t="s">
        <v>130</v>
      </c>
    </row>
    <row r="435" spans="1:83" ht="16.5" customHeight="1">
      <c r="A435" s="21"/>
      <c r="B435" s="5"/>
      <c r="C435" s="4" t="s">
        <v>49</v>
      </c>
      <c r="D435" s="24"/>
      <c r="E435" s="24"/>
      <c r="F435" s="24"/>
      <c r="G435" s="24"/>
      <c r="H435" s="24"/>
      <c r="I435" s="24"/>
      <c r="J435" s="24"/>
      <c r="K435" s="15"/>
      <c r="M435" s="21"/>
      <c r="N435" s="5"/>
      <c r="O435" s="4" t="s">
        <v>49</v>
      </c>
      <c r="P435" s="24"/>
      <c r="Q435" s="24"/>
      <c r="R435" s="24"/>
      <c r="S435" s="24"/>
      <c r="T435" s="24"/>
      <c r="U435" s="24"/>
      <c r="V435" s="24"/>
      <c r="W435" s="15"/>
      <c r="Y435" s="21"/>
      <c r="Z435" s="5"/>
      <c r="AA435" s="4" t="s">
        <v>49</v>
      </c>
      <c r="AB435" s="24"/>
      <c r="AC435" s="24"/>
      <c r="AD435" s="24"/>
      <c r="AE435" s="24"/>
      <c r="AF435" s="24"/>
      <c r="AG435" s="24"/>
      <c r="AH435" s="24"/>
      <c r="AI435" s="15"/>
      <c r="AK435" s="21"/>
      <c r="AL435" s="5"/>
      <c r="AM435" s="4" t="s">
        <v>49</v>
      </c>
      <c r="AN435" s="24"/>
      <c r="AO435" s="24"/>
      <c r="AP435" s="24"/>
      <c r="AQ435" s="24"/>
      <c r="AR435" s="24"/>
      <c r="AS435" s="24"/>
      <c r="AT435" s="24"/>
      <c r="AU435" s="15"/>
      <c r="AW435" s="21"/>
      <c r="AX435" s="5"/>
      <c r="AY435" s="4" t="s">
        <v>49</v>
      </c>
      <c r="AZ435" s="24"/>
      <c r="BA435" s="24"/>
      <c r="BB435" s="24"/>
      <c r="BC435" s="24"/>
      <c r="BD435" s="24"/>
      <c r="BE435" s="24"/>
      <c r="BF435" s="24"/>
      <c r="BG435" s="15"/>
      <c r="BI435" s="21"/>
      <c r="BJ435" s="5"/>
      <c r="BK435" s="4" t="s">
        <v>49</v>
      </c>
      <c r="BL435" s="24"/>
      <c r="BM435" s="24"/>
      <c r="BN435" s="24"/>
      <c r="BO435" s="24"/>
      <c r="BP435" s="24"/>
      <c r="BQ435" s="24"/>
      <c r="BR435" s="24"/>
      <c r="BS435" s="15"/>
      <c r="BU435" s="21"/>
      <c r="BV435" s="5"/>
      <c r="BW435" s="4" t="s">
        <v>49</v>
      </c>
      <c r="BX435" s="24"/>
      <c r="BY435" s="24"/>
      <c r="BZ435" s="24"/>
      <c r="CA435" s="24"/>
      <c r="CB435" s="24"/>
      <c r="CC435" s="24"/>
      <c r="CD435" s="24"/>
      <c r="CE435" s="15"/>
    </row>
    <row r="436" spans="1:83" ht="16.5" customHeight="1">
      <c r="A436" s="22"/>
      <c r="B436" s="8"/>
      <c r="C436" s="7"/>
      <c r="D436" s="27" t="s">
        <v>50</v>
      </c>
      <c r="E436" s="24"/>
      <c r="F436" s="15"/>
      <c r="G436" s="6" t="s">
        <v>53</v>
      </c>
      <c r="H436" s="27" t="s">
        <v>54</v>
      </c>
      <c r="I436" s="24"/>
      <c r="J436" s="24"/>
      <c r="K436" s="15"/>
      <c r="M436" s="22"/>
      <c r="N436" s="8"/>
      <c r="O436" s="7"/>
      <c r="P436" s="27" t="s">
        <v>50</v>
      </c>
      <c r="Q436" s="24"/>
      <c r="R436" s="15"/>
      <c r="S436" s="6" t="s">
        <v>53</v>
      </c>
      <c r="T436" s="27" t="s">
        <v>54</v>
      </c>
      <c r="U436" s="24"/>
      <c r="V436" s="24"/>
      <c r="W436" s="15"/>
      <c r="Y436" s="22"/>
      <c r="Z436" s="8"/>
      <c r="AA436" s="7"/>
      <c r="AB436" s="27" t="s">
        <v>50</v>
      </c>
      <c r="AC436" s="24"/>
      <c r="AD436" s="15"/>
      <c r="AE436" s="6" t="s">
        <v>53</v>
      </c>
      <c r="AF436" s="27" t="s">
        <v>54</v>
      </c>
      <c r="AG436" s="24"/>
      <c r="AH436" s="24"/>
      <c r="AI436" s="15"/>
      <c r="AK436" s="22"/>
      <c r="AL436" s="8"/>
      <c r="AM436" s="7"/>
      <c r="AN436" s="27" t="s">
        <v>50</v>
      </c>
      <c r="AO436" s="24"/>
      <c r="AP436" s="15"/>
      <c r="AQ436" s="6" t="s">
        <v>53</v>
      </c>
      <c r="AR436" s="27" t="s">
        <v>54</v>
      </c>
      <c r="AS436" s="24"/>
      <c r="AT436" s="24"/>
      <c r="AU436" s="15"/>
      <c r="AW436" s="22"/>
      <c r="AX436" s="8"/>
      <c r="AY436" s="7"/>
      <c r="AZ436" s="27" t="s">
        <v>50</v>
      </c>
      <c r="BA436" s="24"/>
      <c r="BB436" s="15"/>
      <c r="BC436" s="6" t="s">
        <v>53</v>
      </c>
      <c r="BD436" s="27" t="s">
        <v>54</v>
      </c>
      <c r="BE436" s="24"/>
      <c r="BF436" s="24"/>
      <c r="BG436" s="15"/>
      <c r="BI436" s="22"/>
      <c r="BJ436" s="8"/>
      <c r="BK436" s="7"/>
      <c r="BL436" s="27" t="s">
        <v>50</v>
      </c>
      <c r="BM436" s="24"/>
      <c r="BN436" s="15"/>
      <c r="BO436" s="6" t="s">
        <v>53</v>
      </c>
      <c r="BP436" s="27" t="s">
        <v>54</v>
      </c>
      <c r="BQ436" s="24"/>
      <c r="BR436" s="24"/>
      <c r="BS436" s="15"/>
      <c r="BU436" s="22"/>
      <c r="BV436" s="8"/>
      <c r="BW436" s="7"/>
      <c r="BX436" s="27" t="s">
        <v>50</v>
      </c>
      <c r="BY436" s="24"/>
      <c r="BZ436" s="15"/>
      <c r="CA436" s="6" t="s">
        <v>53</v>
      </c>
      <c r="CB436" s="27" t="s">
        <v>54</v>
      </c>
      <c r="CC436" s="24"/>
      <c r="CD436" s="24"/>
      <c r="CE436" s="15"/>
    </row>
    <row r="437" spans="1:83" ht="27" customHeight="1">
      <c r="A437" s="23"/>
      <c r="B437" s="11"/>
      <c r="C437" s="10"/>
      <c r="D437" s="10"/>
      <c r="E437" s="16" t="s">
        <v>51</v>
      </c>
      <c r="F437" s="26" t="s">
        <v>52</v>
      </c>
      <c r="G437" s="12"/>
      <c r="H437" s="12"/>
      <c r="I437" s="16" t="s">
        <v>55</v>
      </c>
      <c r="J437" s="16" t="s">
        <v>56</v>
      </c>
      <c r="K437" s="16" t="s">
        <v>57</v>
      </c>
      <c r="M437" s="23"/>
      <c r="N437" s="11"/>
      <c r="O437" s="10"/>
      <c r="P437" s="10"/>
      <c r="Q437" s="16" t="s">
        <v>51</v>
      </c>
      <c r="R437" s="26" t="s">
        <v>52</v>
      </c>
      <c r="S437" s="12"/>
      <c r="T437" s="12"/>
      <c r="U437" s="16" t="s">
        <v>55</v>
      </c>
      <c r="V437" s="16" t="s">
        <v>56</v>
      </c>
      <c r="W437" s="16" t="s">
        <v>57</v>
      </c>
      <c r="Y437" s="23"/>
      <c r="Z437" s="11"/>
      <c r="AA437" s="10"/>
      <c r="AB437" s="10"/>
      <c r="AC437" s="16" t="s">
        <v>51</v>
      </c>
      <c r="AD437" s="26" t="s">
        <v>52</v>
      </c>
      <c r="AE437" s="12"/>
      <c r="AF437" s="12"/>
      <c r="AG437" s="16" t="s">
        <v>55</v>
      </c>
      <c r="AH437" s="16" t="s">
        <v>56</v>
      </c>
      <c r="AI437" s="16" t="s">
        <v>57</v>
      </c>
      <c r="AK437" s="23"/>
      <c r="AL437" s="11"/>
      <c r="AM437" s="10"/>
      <c r="AN437" s="10"/>
      <c r="AO437" s="16" t="s">
        <v>51</v>
      </c>
      <c r="AP437" s="26" t="s">
        <v>52</v>
      </c>
      <c r="AQ437" s="12"/>
      <c r="AR437" s="12"/>
      <c r="AS437" s="16" t="s">
        <v>55</v>
      </c>
      <c r="AT437" s="16" t="s">
        <v>56</v>
      </c>
      <c r="AU437" s="16" t="s">
        <v>57</v>
      </c>
      <c r="AW437" s="23"/>
      <c r="AX437" s="11"/>
      <c r="AY437" s="10"/>
      <c r="AZ437" s="10"/>
      <c r="BA437" s="16" t="s">
        <v>51</v>
      </c>
      <c r="BB437" s="26" t="s">
        <v>52</v>
      </c>
      <c r="BC437" s="12"/>
      <c r="BD437" s="12"/>
      <c r="BE437" s="16" t="s">
        <v>55</v>
      </c>
      <c r="BF437" s="16" t="s">
        <v>56</v>
      </c>
      <c r="BG437" s="16" t="s">
        <v>57</v>
      </c>
      <c r="BI437" s="23"/>
      <c r="BJ437" s="11"/>
      <c r="BK437" s="10"/>
      <c r="BL437" s="10"/>
      <c r="BM437" s="16" t="s">
        <v>51</v>
      </c>
      <c r="BN437" s="26" t="s">
        <v>52</v>
      </c>
      <c r="BO437" s="12"/>
      <c r="BP437" s="12"/>
      <c r="BQ437" s="16" t="s">
        <v>55</v>
      </c>
      <c r="BR437" s="16" t="s">
        <v>56</v>
      </c>
      <c r="BS437" s="16" t="s">
        <v>57</v>
      </c>
      <c r="BU437" s="23"/>
      <c r="BV437" s="11"/>
      <c r="BW437" s="10"/>
      <c r="BX437" s="10"/>
      <c r="BY437" s="16" t="s">
        <v>51</v>
      </c>
      <c r="BZ437" s="26" t="s">
        <v>52</v>
      </c>
      <c r="CA437" s="12"/>
      <c r="CB437" s="12"/>
      <c r="CC437" s="16" t="s">
        <v>55</v>
      </c>
      <c r="CD437" s="16" t="s">
        <v>56</v>
      </c>
      <c r="CE437" s="16" t="s">
        <v>57</v>
      </c>
    </row>
    <row r="438" spans="1:83" ht="16.5" customHeight="1">
      <c r="A438" s="31" t="s">
        <v>58</v>
      </c>
      <c r="B438" s="33" t="s">
        <v>106</v>
      </c>
      <c r="C438" s="13">
        <v>3413336</v>
      </c>
      <c r="D438" s="13">
        <v>2435967</v>
      </c>
      <c r="E438" s="13">
        <v>2084661</v>
      </c>
      <c r="F438" s="13">
        <v>351306</v>
      </c>
      <c r="G438" s="13">
        <v>255650</v>
      </c>
      <c r="H438" s="13">
        <v>721719</v>
      </c>
      <c r="I438" s="13">
        <v>390045</v>
      </c>
      <c r="J438" s="13">
        <v>13192</v>
      </c>
      <c r="K438" s="14">
        <v>318482</v>
      </c>
      <c r="M438" s="31" t="s">
        <v>58</v>
      </c>
      <c r="N438" s="33" t="s">
        <v>106</v>
      </c>
      <c r="O438" s="66">
        <f t="shared" ref="O438:O485" si="427">IF(C438="X","X",IF(BW438="X","X",IF(BW438&lt;&gt;0,ROUND((C438-BW438)/ABS(BW438)*100,3),"-")))</f>
        <v>1.0509999999999999</v>
      </c>
      <c r="P438" s="66">
        <f t="shared" ref="P438:P485" si="428">IF(D438="X","X",IF(BX438="X","X",IF(BX438&lt;&gt;0,ROUND((D438-BX438)/ABS(BX438)*100,3),"-")))</f>
        <v>0.89600000000000002</v>
      </c>
      <c r="Q438" s="66">
        <f t="shared" ref="Q438:Q485" si="429">IF(E438="X","X",IF(BY438="X","X",IF(BY438&lt;&gt;0,ROUND((E438-BY438)/ABS(BY438)*100,3),"-")))</f>
        <v>0.53100000000000003</v>
      </c>
      <c r="R438" s="66">
        <f t="shared" ref="R438:R485" si="430">IF(F438="X","X",IF(BZ438="X","X",IF(BZ438&lt;&gt;0,ROUND((F438-BZ438)/ABS(BZ438)*100,3),"-")))</f>
        <v>3.1150000000000002</v>
      </c>
      <c r="S438" s="66">
        <f t="shared" ref="S438:S485" si="431">IF(G438="X","X",IF(CA438="X","X",IF(CA438&lt;&gt;0,ROUND((G438-CA438)/ABS(CA438)*100,3),"-")))</f>
        <v>1.5920000000000001</v>
      </c>
      <c r="T438" s="66">
        <f t="shared" ref="T438:T485" si="432">IF(H438="X","X",IF(CB438="X","X",IF(CB438&lt;&gt;0,ROUND((H438-CB438)/ABS(CB438)*100,3),"-")))</f>
        <v>1.389</v>
      </c>
      <c r="U438" s="66">
        <f t="shared" ref="U438:U485" si="433">IF(I438="X","X",IF(CC438="X","X",IF(CC438&lt;&gt;0,ROUND((I438-CC438)/ABS(CC438)*100,3),"-")))</f>
        <v>3.4289999999999998</v>
      </c>
      <c r="V438" s="66">
        <f t="shared" ref="V438:V485" si="434">IF(J438="X","X",IF(CD438="X","X",IF(CD438&lt;&gt;0,ROUND((J438-CD438)/ABS(CD438)*100,3),"-")))</f>
        <v>14.058</v>
      </c>
      <c r="W438" s="67">
        <f t="shared" ref="W438:W485" si="435">IF(K438="X","X",IF(CE438="X","X",IF(CE438&lt;&gt;0,ROUND((K438-CE438)/ABS(CE438)*100,3),"-")))</f>
        <v>-1.446</v>
      </c>
      <c r="Y438" s="31" t="s">
        <v>58</v>
      </c>
      <c r="Z438" s="33" t="s">
        <v>106</v>
      </c>
      <c r="AA438" s="66">
        <f>IF(C438=0,"-",IF(C438="X","X",ROUND(C438/$C438*100,1)))</f>
        <v>100</v>
      </c>
      <c r="AB438" s="66">
        <f t="shared" ref="AB438:AB485" si="436">IF(D438=0,"-",IF(D438="X","X",ROUND(D438/$C438*100,1)))</f>
        <v>71.400000000000006</v>
      </c>
      <c r="AC438" s="66">
        <f t="shared" ref="AC438:AC485" si="437">IF(E438=0,"-",IF(E438="X","X",ROUND(E438/$C438*100,1)))</f>
        <v>61.1</v>
      </c>
      <c r="AD438" s="66">
        <f t="shared" ref="AD438:AD485" si="438">IF(F438=0,"-",IF(F438="X","X",ROUND(F438/$C438*100,1)))</f>
        <v>10.3</v>
      </c>
      <c r="AE438" s="66">
        <f t="shared" ref="AE438:AE485" si="439">IF(G438=0,"-",IF(G438="X","X",ROUND(G438/$C438*100,1)))</f>
        <v>7.5</v>
      </c>
      <c r="AF438" s="66">
        <f t="shared" ref="AF438:AF485" si="440">IF(H438=0,"-",IF(H438="X","X",ROUND(H438/$C438*100,1)))</f>
        <v>21.1</v>
      </c>
      <c r="AG438" s="66">
        <f t="shared" ref="AG438:AG485" si="441">IF(I438=0,"-",IF(I438="X","X",ROUND(I438/$C438*100,1)))</f>
        <v>11.4</v>
      </c>
      <c r="AH438" s="66">
        <f t="shared" ref="AH438:AH485" si="442">IF(J438=0,"-",IF(J438="X","X",ROUND(J438/$C438*100,1)))</f>
        <v>0.4</v>
      </c>
      <c r="AI438" s="67">
        <f t="shared" ref="AI438:AI485" si="443">IF(K438=0,"-",IF(K438="X","X",ROUND(K438/$C438*100,1)))</f>
        <v>9.3000000000000007</v>
      </c>
      <c r="AK438" s="31" t="s">
        <v>58</v>
      </c>
      <c r="AL438" s="33" t="s">
        <v>106</v>
      </c>
      <c r="AM438" s="66">
        <f>IF(C438=0,"-",IF(C438="X","X",ROUND(C438/$C$438*100,1)))</f>
        <v>100</v>
      </c>
      <c r="AN438" s="66">
        <f>IF(D438=0,"-",IF(D438="X","X",ROUND(D438/$D$438*100,1)))</f>
        <v>100</v>
      </c>
      <c r="AO438" s="66">
        <f>IF(E438=0,"-",IF(E438="X","X",ROUND(E438/$E$438*100,1)))</f>
        <v>100</v>
      </c>
      <c r="AP438" s="66">
        <f>IF(F438=0,"-",IF(F438="X","X",ROUND(F438/$F$438*100,1)))</f>
        <v>100</v>
      </c>
      <c r="AQ438" s="66">
        <f>IF(G438=0,"-",IF(G438="X","X",ROUND(G438/$G$438*100,1)))</f>
        <v>100</v>
      </c>
      <c r="AR438" s="66">
        <f>IF(H438=0,"-",IF(H438="X","X",ROUND(H438/$H$438*100,1)))</f>
        <v>100</v>
      </c>
      <c r="AS438" s="66">
        <f>IF(I438=0,"-",IF(I438="X","X",ROUND(I438/$I$438*100,1)))</f>
        <v>100</v>
      </c>
      <c r="AT438" s="66">
        <f>IF(J438=0,"-",IF(J438="X","X",ROUND(J438/$J$438*100,1)))</f>
        <v>100</v>
      </c>
      <c r="AU438" s="67">
        <f>IF(K438=0,"-",IF(K438="X","X",ROUND(K438/$K$438*100,1)))</f>
        <v>100</v>
      </c>
      <c r="AW438" s="31" t="s">
        <v>58</v>
      </c>
      <c r="AX438" s="33" t="s">
        <v>106</v>
      </c>
      <c r="AY438" s="66">
        <f>IF(C438="X","X",IF(BW438="X","X",IF(BW438&lt;&gt;0,ROUND((C438-BW438)/$BW438*100,3),"-")))</f>
        <v>1.0509999999999999</v>
      </c>
      <c r="AZ438" s="66">
        <f t="shared" ref="AZ438:AZ485" si="444">IF(D438="X","X",IF(BX438="X","X",IF(BX438&lt;&gt;0,ROUND((D438-BX438)/$BW438*100,3),"-")))</f>
        <v>0.64</v>
      </c>
      <c r="BA438" s="66">
        <f t="shared" ref="BA438:BA485" si="445">IF(E438="X","X",IF(BY438="X","X",IF(BY438&lt;&gt;0,ROUND((E438-BY438)/$BW438*100,3),"-")))</f>
        <v>0.32600000000000001</v>
      </c>
      <c r="BB438" s="66">
        <f t="shared" ref="BB438:BB485" si="446">IF(F438="X","X",IF(BZ438="X","X",IF(BZ438&lt;&gt;0,ROUND((F438-BZ438)/$BW438*100,3),"-")))</f>
        <v>0.314</v>
      </c>
      <c r="BC438" s="66">
        <f t="shared" ref="BC438:BC485" si="447">IF(G438="X","X",IF(CA438="X","X",IF(CA438&lt;&gt;0,ROUND((G438-CA438)/$BW438*100,3),"-")))</f>
        <v>0.11899999999999999</v>
      </c>
      <c r="BD438" s="66">
        <f t="shared" ref="BD438:BD485" si="448">IF(H438="X","X",IF(CB438="X","X",IF(CB438&lt;&gt;0,ROUND((H438-CB438)/$BW438*100,3),"-")))</f>
        <v>0.29299999999999998</v>
      </c>
      <c r="BE438" s="66">
        <f t="shared" ref="BE438:BE485" si="449">IF(I438="X","X",IF(CC438="X","X",IF(CC438&lt;&gt;0,ROUND((I438-CC438)/$BW438*100,3),"-")))</f>
        <v>0.38300000000000001</v>
      </c>
      <c r="BF438" s="66">
        <f t="shared" ref="BF438:BF485" si="450">IF(J438="X","X",IF(CD438="X","X",IF(CD438&lt;&gt;0,ROUND((J438-CD438)/$BW438*100,3),"-")))</f>
        <v>4.8000000000000001E-2</v>
      </c>
      <c r="BG438" s="67">
        <f t="shared" ref="BG438:BG485" si="451">IF(K438="X","X",IF(CE438="X","X",IF(CE438&lt;&gt;0,ROUND((K438-CE438)/$BW438*100,3),"-")))</f>
        <v>-0.13800000000000001</v>
      </c>
      <c r="BI438" s="31" t="s">
        <v>58</v>
      </c>
      <c r="BJ438" s="33" t="s">
        <v>106</v>
      </c>
      <c r="BK438" s="66">
        <f>IF(C438="X","X",IF(BW438="X","X",IF(BW438&lt;&gt;0,ROUND((C438-BW438)/$BW$438*100,3),"-")))</f>
        <v>1.0509999999999999</v>
      </c>
      <c r="BL438" s="66">
        <f>IF(D438="X","X",IF(BX438="X","X",IF(BX438&lt;&gt;0,ROUND((D438-BX438)/$BX$438*100,3),"-")))</f>
        <v>0.89600000000000002</v>
      </c>
      <c r="BM438" s="66">
        <f>IF(E438="X","X",IF(BY438="X","X",IF(BY438&lt;&gt;0,ROUND((E438-BY438)/$BY$438*100,3),"-")))</f>
        <v>0.53100000000000003</v>
      </c>
      <c r="BN438" s="66">
        <f>IF(F438="X","X",IF(BZ438="X","X",IF(BZ438&lt;&gt;0,ROUND((F438-BZ438)/$BZ$438*100,3),"-")))</f>
        <v>3.1150000000000002</v>
      </c>
      <c r="BO438" s="66">
        <f>IF(G438="X","X",IF(CA438="X","X",IF(CA438&lt;&gt;0,ROUND((G438-CA438)/$CA$438*100,3),"-")))</f>
        <v>1.5920000000000001</v>
      </c>
      <c r="BP438" s="66">
        <f>IF(H438="X","X",IF(CB438="X","X",IF(CB438&lt;&gt;0,ROUND((H438-CB438)/$CB$438*100,3),"-")))</f>
        <v>1.389</v>
      </c>
      <c r="BQ438" s="66">
        <f>IF(I438="X","X",IF(CC438="X","X",IF(CC438&lt;&gt;0,ROUND((I438-CC438)/$CC$438*100,3),"-")))</f>
        <v>3.4289999999999998</v>
      </c>
      <c r="BR438" s="66">
        <f>IF(J438="X","X",IF(CD438="X","X",IF(CD438&lt;&gt;0,ROUND((J438-CD438)/$CD$438*100,3),"-")))</f>
        <v>14.058</v>
      </c>
      <c r="BS438" s="67">
        <f>IF(K438="X","X",IF(CE438="X","X",IF(CE438&lt;&gt;0,ROUND((K438-CE438)/$CE$438*100,3),"-")))</f>
        <v>-1.446</v>
      </c>
      <c r="BU438" s="31" t="s">
        <v>58</v>
      </c>
      <c r="BV438" s="33" t="s">
        <v>106</v>
      </c>
      <c r="BW438" s="48">
        <f>C384</f>
        <v>3377823</v>
      </c>
      <c r="BX438" s="48">
        <f t="shared" ref="BX438:BX485" si="452">D384</f>
        <v>2414345</v>
      </c>
      <c r="BY438" s="48">
        <f t="shared" ref="BY438:BY485" si="453">E384</f>
        <v>2073650</v>
      </c>
      <c r="BZ438" s="48">
        <f t="shared" ref="BZ438:BZ485" si="454">F384</f>
        <v>340695</v>
      </c>
      <c r="CA438" s="48">
        <f t="shared" ref="CA438:CA485" si="455">G384</f>
        <v>251645</v>
      </c>
      <c r="CB438" s="48">
        <f t="shared" ref="CB438:CB485" si="456">H384</f>
        <v>711833</v>
      </c>
      <c r="CC438" s="48">
        <f t="shared" ref="CC438:CC485" si="457">I384</f>
        <v>377113</v>
      </c>
      <c r="CD438" s="48">
        <f t="shared" ref="CD438:CD485" si="458">J384</f>
        <v>11566</v>
      </c>
      <c r="CE438" s="49">
        <f t="shared" ref="CE438:CE485" si="459">K384</f>
        <v>323154</v>
      </c>
    </row>
    <row r="439" spans="1:83" ht="16.5" customHeight="1">
      <c r="A439" s="29" t="s">
        <v>107</v>
      </c>
      <c r="B439" s="34" t="s">
        <v>59</v>
      </c>
      <c r="C439" s="40">
        <v>871159</v>
      </c>
      <c r="D439" s="40">
        <v>608467</v>
      </c>
      <c r="E439" s="40">
        <v>519989</v>
      </c>
      <c r="F439" s="40">
        <v>88478</v>
      </c>
      <c r="G439" s="40">
        <v>54564</v>
      </c>
      <c r="H439" s="40">
        <v>208128</v>
      </c>
      <c r="I439" s="40">
        <v>140812</v>
      </c>
      <c r="J439" s="40">
        <v>985</v>
      </c>
      <c r="K439" s="41">
        <v>66331</v>
      </c>
      <c r="M439" s="29" t="s">
        <v>107</v>
      </c>
      <c r="N439" s="34" t="s">
        <v>59</v>
      </c>
      <c r="O439" s="66">
        <f t="shared" si="427"/>
        <v>0.497</v>
      </c>
      <c r="P439" s="66">
        <f t="shared" si="428"/>
        <v>0.77700000000000002</v>
      </c>
      <c r="Q439" s="66">
        <f t="shared" si="429"/>
        <v>0.432</v>
      </c>
      <c r="R439" s="66">
        <f t="shared" si="430"/>
        <v>2.8559999999999999</v>
      </c>
      <c r="S439" s="66">
        <f t="shared" si="431"/>
        <v>1.2150000000000001</v>
      </c>
      <c r="T439" s="66">
        <f t="shared" si="432"/>
        <v>-0.497</v>
      </c>
      <c r="U439" s="66">
        <f t="shared" si="433"/>
        <v>-0.76800000000000002</v>
      </c>
      <c r="V439" s="66">
        <f t="shared" si="434"/>
        <v>875.24800000000005</v>
      </c>
      <c r="W439" s="67">
        <f t="shared" si="435"/>
        <v>-1.242</v>
      </c>
      <c r="Y439" s="29" t="s">
        <v>107</v>
      </c>
      <c r="Z439" s="34" t="s">
        <v>59</v>
      </c>
      <c r="AA439" s="66">
        <f t="shared" ref="AA439:AA485" si="460">IF(C439=0,"-",IF(C439="X","X",ROUND(C439/$C439*100,1)))</f>
        <v>100</v>
      </c>
      <c r="AB439" s="66">
        <f t="shared" si="436"/>
        <v>69.8</v>
      </c>
      <c r="AC439" s="66">
        <f t="shared" si="437"/>
        <v>59.7</v>
      </c>
      <c r="AD439" s="66">
        <f t="shared" si="438"/>
        <v>10.199999999999999</v>
      </c>
      <c r="AE439" s="66">
        <f t="shared" si="439"/>
        <v>6.3</v>
      </c>
      <c r="AF439" s="66">
        <f t="shared" si="440"/>
        <v>23.9</v>
      </c>
      <c r="AG439" s="66">
        <f t="shared" si="441"/>
        <v>16.2</v>
      </c>
      <c r="AH439" s="66">
        <f t="shared" si="442"/>
        <v>0.1</v>
      </c>
      <c r="AI439" s="67">
        <f t="shared" si="443"/>
        <v>7.6</v>
      </c>
      <c r="AK439" s="29" t="s">
        <v>107</v>
      </c>
      <c r="AL439" s="34" t="s">
        <v>59</v>
      </c>
      <c r="AM439" s="66">
        <f t="shared" ref="AM439:AM485" si="461">IF(C439=0,"-",IF(C439="X","X",ROUND(C439/$C$438*100,1)))</f>
        <v>25.5</v>
      </c>
      <c r="AN439" s="66">
        <f t="shared" ref="AN439:AN485" si="462">IF(D439=0,"-",IF(D439="X","X",ROUND(D439/$D$438*100,1)))</f>
        <v>25</v>
      </c>
      <c r="AO439" s="66">
        <f t="shared" ref="AO439:AO485" si="463">IF(E439=0,"-",IF(E439="X","X",ROUND(E439/$E$438*100,1)))</f>
        <v>24.9</v>
      </c>
      <c r="AP439" s="66">
        <f t="shared" ref="AP439:AP485" si="464">IF(F439=0,"-",IF(F439="X","X",ROUND(F439/$F$438*100,1)))</f>
        <v>25.2</v>
      </c>
      <c r="AQ439" s="66">
        <f t="shared" ref="AQ439:AQ485" si="465">IF(G439=0,"-",IF(G439="X","X",ROUND(G439/$G$438*100,1)))</f>
        <v>21.3</v>
      </c>
      <c r="AR439" s="66">
        <f t="shared" ref="AR439:AR485" si="466">IF(H439=0,"-",IF(H439="X","X",ROUND(H439/$H$438*100,1)))</f>
        <v>28.8</v>
      </c>
      <c r="AS439" s="66">
        <f t="shared" ref="AS439:AS485" si="467">IF(I439=0,"-",IF(I439="X","X",ROUND(I439/$I$438*100,1)))</f>
        <v>36.1</v>
      </c>
      <c r="AT439" s="66">
        <f t="shared" ref="AT439:AT485" si="468">IF(J439=0,"-",IF(J439="X","X",ROUND(J439/$J$438*100,1)))</f>
        <v>7.5</v>
      </c>
      <c r="AU439" s="67">
        <f t="shared" ref="AU439:AU485" si="469">IF(K439=0,"-",IF(K439="X","X",ROUND(K439/$K$438*100,1)))</f>
        <v>20.8</v>
      </c>
      <c r="AW439" s="29" t="s">
        <v>107</v>
      </c>
      <c r="AX439" s="34" t="s">
        <v>59</v>
      </c>
      <c r="AY439" s="66">
        <f t="shared" ref="AY439:AY485" si="470">IF(C439="X","X",IF(BW439="X","X",IF(BW439&lt;&gt;0,ROUND((C439-BW439)/$BW439*100,3),"-")))</f>
        <v>0.497</v>
      </c>
      <c r="AZ439" s="66">
        <f t="shared" si="444"/>
        <v>0.54100000000000004</v>
      </c>
      <c r="BA439" s="66">
        <f t="shared" si="445"/>
        <v>0.25800000000000001</v>
      </c>
      <c r="BB439" s="66">
        <f t="shared" si="446"/>
        <v>0.28299999999999997</v>
      </c>
      <c r="BC439" s="66">
        <f t="shared" si="447"/>
        <v>7.5999999999999998E-2</v>
      </c>
      <c r="BD439" s="66">
        <f t="shared" si="448"/>
        <v>-0.12</v>
      </c>
      <c r="BE439" s="66">
        <f t="shared" si="449"/>
        <v>-0.126</v>
      </c>
      <c r="BF439" s="66">
        <f t="shared" si="450"/>
        <v>0.10199999999999999</v>
      </c>
      <c r="BG439" s="67">
        <f t="shared" si="451"/>
        <v>-9.6000000000000002E-2</v>
      </c>
      <c r="BI439" s="29" t="s">
        <v>107</v>
      </c>
      <c r="BJ439" s="34" t="s">
        <v>59</v>
      </c>
      <c r="BK439" s="66">
        <f t="shared" ref="BK439:BK485" si="471">IF(C439="X","X",IF(BW439="X","X",IF(BW439&lt;&gt;0,ROUND((C439-BW439)/$BW$438*100,3),"-")))</f>
        <v>0.128</v>
      </c>
      <c r="BL439" s="66">
        <f t="shared" ref="BL439:BL485" si="472">IF(D439="X","X",IF(BX439="X","X",IF(BX439&lt;&gt;0,ROUND((D439-BX439)/$BX$438*100,3),"-")))</f>
        <v>0.19400000000000001</v>
      </c>
      <c r="BM439" s="66">
        <f t="shared" ref="BM439:BM485" si="473">IF(E439="X","X",IF(BY439="X","X",IF(BY439&lt;&gt;0,ROUND((E439-BY439)/$BY$438*100,3),"-")))</f>
        <v>0.108</v>
      </c>
      <c r="BN439" s="66">
        <f t="shared" ref="BN439:BN485" si="474">IF(F439="X","X",IF(BZ439="X","X",IF(BZ439&lt;&gt;0,ROUND((F439-BZ439)/$BZ$438*100,3),"-")))</f>
        <v>0.72099999999999997</v>
      </c>
      <c r="BO439" s="66">
        <f t="shared" ref="BO439:BO485" si="475">IF(G439="X","X",IF(CA439="X","X",IF(CA439&lt;&gt;0,ROUND((G439-CA439)/$CA$438*100,3),"-")))</f>
        <v>0.26</v>
      </c>
      <c r="BP439" s="66">
        <f t="shared" ref="BP439:BP485" si="476">IF(H439="X","X",IF(CB439="X","X",IF(CB439&lt;&gt;0,ROUND((H439-CB439)/$CB$438*100,3),"-")))</f>
        <v>-0.14599999999999999</v>
      </c>
      <c r="BQ439" s="66">
        <f t="shared" ref="BQ439:BQ485" si="477">IF(I439="X","X",IF(CC439="X","X",IF(CC439&lt;&gt;0,ROUND((I439-CC439)/$CC$438*100,3),"-")))</f>
        <v>-0.28899999999999998</v>
      </c>
      <c r="BR439" s="66">
        <f t="shared" ref="BR439:BR485" si="478">IF(J439="X","X",IF(CD439="X","X",IF(CD439&lt;&gt;0,ROUND((J439-CD439)/$CD$438*100,3),"-")))</f>
        <v>7.6429999999999998</v>
      </c>
      <c r="BS439" s="67">
        <f t="shared" ref="BS439:BS485" si="479">IF(K439="X","X",IF(CE439="X","X",IF(CE439&lt;&gt;0,ROUND((K439-CE439)/$CE$438*100,3),"-")))</f>
        <v>-0.25800000000000001</v>
      </c>
      <c r="BU439" s="29" t="s">
        <v>107</v>
      </c>
      <c r="BV439" s="34" t="s">
        <v>59</v>
      </c>
      <c r="BW439" s="48">
        <f t="shared" ref="BW439:BW485" si="480">C385</f>
        <v>866851</v>
      </c>
      <c r="BX439" s="48">
        <f t="shared" si="452"/>
        <v>603774</v>
      </c>
      <c r="BY439" s="48">
        <f t="shared" si="453"/>
        <v>517753</v>
      </c>
      <c r="BZ439" s="48">
        <f t="shared" si="454"/>
        <v>86021</v>
      </c>
      <c r="CA439" s="48">
        <f t="shared" si="455"/>
        <v>53909</v>
      </c>
      <c r="CB439" s="48">
        <f t="shared" si="456"/>
        <v>209168</v>
      </c>
      <c r="CC439" s="48">
        <f t="shared" si="457"/>
        <v>141902</v>
      </c>
      <c r="CD439" s="48">
        <f t="shared" si="458"/>
        <v>101</v>
      </c>
      <c r="CE439" s="49">
        <f t="shared" si="459"/>
        <v>67165</v>
      </c>
    </row>
    <row r="440" spans="1:83" ht="16.5" customHeight="1">
      <c r="A440" s="29" t="s">
        <v>14</v>
      </c>
      <c r="B440" s="34" t="s">
        <v>60</v>
      </c>
      <c r="C440" s="40">
        <v>218439</v>
      </c>
      <c r="D440" s="40">
        <v>160482</v>
      </c>
      <c r="E440" s="40">
        <v>137558</v>
      </c>
      <c r="F440" s="40">
        <v>22924</v>
      </c>
      <c r="G440" s="40">
        <v>18970</v>
      </c>
      <c r="H440" s="40">
        <v>38987</v>
      </c>
      <c r="I440" s="40">
        <v>20576</v>
      </c>
      <c r="J440" s="40">
        <v>59</v>
      </c>
      <c r="K440" s="41">
        <v>18352</v>
      </c>
      <c r="M440" s="29" t="s">
        <v>14</v>
      </c>
      <c r="N440" s="34" t="s">
        <v>60</v>
      </c>
      <c r="O440" s="66">
        <f t="shared" si="427"/>
        <v>0.72599999999999998</v>
      </c>
      <c r="P440" s="66">
        <f t="shared" si="428"/>
        <v>0.4</v>
      </c>
      <c r="Q440" s="66">
        <f t="shared" si="429"/>
        <v>2.4E-2</v>
      </c>
      <c r="R440" s="66">
        <f t="shared" si="430"/>
        <v>2.7149999999999999</v>
      </c>
      <c r="S440" s="66">
        <f t="shared" si="431"/>
        <v>0.81299999999999994</v>
      </c>
      <c r="T440" s="66">
        <f t="shared" si="432"/>
        <v>2.0499999999999998</v>
      </c>
      <c r="U440" s="66">
        <f t="shared" si="433"/>
        <v>4.8570000000000002</v>
      </c>
      <c r="V440" s="66">
        <f t="shared" si="434"/>
        <v>-53.542999999999999</v>
      </c>
      <c r="W440" s="67">
        <f t="shared" si="435"/>
        <v>-0.55300000000000005</v>
      </c>
      <c r="Y440" s="29" t="s">
        <v>14</v>
      </c>
      <c r="Z440" s="34" t="s">
        <v>60</v>
      </c>
      <c r="AA440" s="66">
        <f t="shared" si="460"/>
        <v>100</v>
      </c>
      <c r="AB440" s="66">
        <f t="shared" si="436"/>
        <v>73.5</v>
      </c>
      <c r="AC440" s="66">
        <f t="shared" si="437"/>
        <v>63</v>
      </c>
      <c r="AD440" s="66">
        <f t="shared" si="438"/>
        <v>10.5</v>
      </c>
      <c r="AE440" s="66">
        <f t="shared" si="439"/>
        <v>8.6999999999999993</v>
      </c>
      <c r="AF440" s="66">
        <f t="shared" si="440"/>
        <v>17.8</v>
      </c>
      <c r="AG440" s="66">
        <f t="shared" si="441"/>
        <v>9.4</v>
      </c>
      <c r="AH440" s="66">
        <f t="shared" si="442"/>
        <v>0</v>
      </c>
      <c r="AI440" s="67">
        <f t="shared" si="443"/>
        <v>8.4</v>
      </c>
      <c r="AK440" s="29" t="s">
        <v>14</v>
      </c>
      <c r="AL440" s="34" t="s">
        <v>60</v>
      </c>
      <c r="AM440" s="66">
        <f t="shared" si="461"/>
        <v>6.4</v>
      </c>
      <c r="AN440" s="66">
        <f t="shared" si="462"/>
        <v>6.6</v>
      </c>
      <c r="AO440" s="66">
        <f t="shared" si="463"/>
        <v>6.6</v>
      </c>
      <c r="AP440" s="66">
        <f t="shared" si="464"/>
        <v>6.5</v>
      </c>
      <c r="AQ440" s="66">
        <f t="shared" si="465"/>
        <v>7.4</v>
      </c>
      <c r="AR440" s="66">
        <f t="shared" si="466"/>
        <v>5.4</v>
      </c>
      <c r="AS440" s="66">
        <f t="shared" si="467"/>
        <v>5.3</v>
      </c>
      <c r="AT440" s="66">
        <f t="shared" si="468"/>
        <v>0.4</v>
      </c>
      <c r="AU440" s="67">
        <f t="shared" si="469"/>
        <v>5.8</v>
      </c>
      <c r="AW440" s="29" t="s">
        <v>14</v>
      </c>
      <c r="AX440" s="34" t="s">
        <v>60</v>
      </c>
      <c r="AY440" s="66">
        <f t="shared" si="470"/>
        <v>0.72599999999999998</v>
      </c>
      <c r="AZ440" s="66">
        <f t="shared" si="444"/>
        <v>0.29499999999999998</v>
      </c>
      <c r="BA440" s="66">
        <f t="shared" si="445"/>
        <v>1.4999999999999999E-2</v>
      </c>
      <c r="BB440" s="66">
        <f t="shared" si="446"/>
        <v>0.27900000000000003</v>
      </c>
      <c r="BC440" s="66">
        <f t="shared" si="447"/>
        <v>7.0999999999999994E-2</v>
      </c>
      <c r="BD440" s="66">
        <f t="shared" si="448"/>
        <v>0.36099999999999999</v>
      </c>
      <c r="BE440" s="66">
        <f t="shared" si="449"/>
        <v>0.439</v>
      </c>
      <c r="BF440" s="66">
        <f t="shared" si="450"/>
        <v>-3.1E-2</v>
      </c>
      <c r="BG440" s="67">
        <f t="shared" si="451"/>
        <v>-4.7E-2</v>
      </c>
      <c r="BI440" s="29" t="s">
        <v>14</v>
      </c>
      <c r="BJ440" s="34" t="s">
        <v>60</v>
      </c>
      <c r="BK440" s="66">
        <f t="shared" si="471"/>
        <v>4.7E-2</v>
      </c>
      <c r="BL440" s="66">
        <f t="shared" si="472"/>
        <v>2.5999999999999999E-2</v>
      </c>
      <c r="BM440" s="66">
        <f t="shared" si="473"/>
        <v>2E-3</v>
      </c>
      <c r="BN440" s="66">
        <f t="shared" si="474"/>
        <v>0.17799999999999999</v>
      </c>
      <c r="BO440" s="66">
        <f t="shared" si="475"/>
        <v>6.0999999999999999E-2</v>
      </c>
      <c r="BP440" s="66">
        <f t="shared" si="476"/>
        <v>0.11</v>
      </c>
      <c r="BQ440" s="66">
        <f t="shared" si="477"/>
        <v>0.253</v>
      </c>
      <c r="BR440" s="66">
        <f t="shared" si="478"/>
        <v>-0.58799999999999997</v>
      </c>
      <c r="BS440" s="67">
        <f t="shared" si="479"/>
        <v>-3.2000000000000001E-2</v>
      </c>
      <c r="BU440" s="29" t="s">
        <v>14</v>
      </c>
      <c r="BV440" s="34" t="s">
        <v>60</v>
      </c>
      <c r="BW440" s="48">
        <f t="shared" si="480"/>
        <v>216864</v>
      </c>
      <c r="BX440" s="48">
        <f t="shared" si="452"/>
        <v>159843</v>
      </c>
      <c r="BY440" s="48">
        <f t="shared" si="453"/>
        <v>137525</v>
      </c>
      <c r="BZ440" s="48">
        <f t="shared" si="454"/>
        <v>22318</v>
      </c>
      <c r="CA440" s="48">
        <f t="shared" si="455"/>
        <v>18817</v>
      </c>
      <c r="CB440" s="48">
        <f t="shared" si="456"/>
        <v>38204</v>
      </c>
      <c r="CC440" s="48">
        <f t="shared" si="457"/>
        <v>19623</v>
      </c>
      <c r="CD440" s="48">
        <f t="shared" si="458"/>
        <v>127</v>
      </c>
      <c r="CE440" s="49">
        <f t="shared" si="459"/>
        <v>18454</v>
      </c>
    </row>
    <row r="441" spans="1:83" ht="16.5" customHeight="1">
      <c r="A441" s="29" t="s">
        <v>15</v>
      </c>
      <c r="B441" s="34" t="s">
        <v>61</v>
      </c>
      <c r="C441" s="40">
        <v>106610</v>
      </c>
      <c r="D441" s="40">
        <v>74728</v>
      </c>
      <c r="E441" s="40">
        <v>63799</v>
      </c>
      <c r="F441" s="40">
        <v>10929</v>
      </c>
      <c r="G441" s="40">
        <v>4581</v>
      </c>
      <c r="H441" s="40">
        <v>27301</v>
      </c>
      <c r="I441" s="40">
        <v>13088</v>
      </c>
      <c r="J441" s="40">
        <v>788</v>
      </c>
      <c r="K441" s="41">
        <v>13425</v>
      </c>
      <c r="M441" s="29" t="s">
        <v>15</v>
      </c>
      <c r="N441" s="34" t="s">
        <v>61</v>
      </c>
      <c r="O441" s="66">
        <f t="shared" si="427"/>
        <v>-1.282</v>
      </c>
      <c r="P441" s="66">
        <f t="shared" si="428"/>
        <v>-2.2309999999999999</v>
      </c>
      <c r="Q441" s="66">
        <f t="shared" si="429"/>
        <v>-2.5880000000000001</v>
      </c>
      <c r="R441" s="66">
        <f t="shared" si="430"/>
        <v>-9.0999999999999998E-2</v>
      </c>
      <c r="S441" s="66">
        <f t="shared" si="431"/>
        <v>-0.65100000000000002</v>
      </c>
      <c r="T441" s="66">
        <f t="shared" si="432"/>
        <v>1.302</v>
      </c>
      <c r="U441" s="66">
        <f t="shared" si="433"/>
        <v>10.010999999999999</v>
      </c>
      <c r="V441" s="66">
        <f t="shared" si="434"/>
        <v>2.4710000000000001</v>
      </c>
      <c r="W441" s="67">
        <f t="shared" si="435"/>
        <v>-6.0140000000000002</v>
      </c>
      <c r="Y441" s="29" t="s">
        <v>15</v>
      </c>
      <c r="Z441" s="34" t="s">
        <v>61</v>
      </c>
      <c r="AA441" s="66">
        <f t="shared" si="460"/>
        <v>100</v>
      </c>
      <c r="AB441" s="66">
        <f t="shared" si="436"/>
        <v>70.099999999999994</v>
      </c>
      <c r="AC441" s="66">
        <f t="shared" si="437"/>
        <v>59.8</v>
      </c>
      <c r="AD441" s="66">
        <f t="shared" si="438"/>
        <v>10.3</v>
      </c>
      <c r="AE441" s="66">
        <f t="shared" si="439"/>
        <v>4.3</v>
      </c>
      <c r="AF441" s="66">
        <f t="shared" si="440"/>
        <v>25.6</v>
      </c>
      <c r="AG441" s="66">
        <f t="shared" si="441"/>
        <v>12.3</v>
      </c>
      <c r="AH441" s="66">
        <f t="shared" si="442"/>
        <v>0.7</v>
      </c>
      <c r="AI441" s="67">
        <f t="shared" si="443"/>
        <v>12.6</v>
      </c>
      <c r="AK441" s="29" t="s">
        <v>15</v>
      </c>
      <c r="AL441" s="34" t="s">
        <v>61</v>
      </c>
      <c r="AM441" s="66">
        <f t="shared" si="461"/>
        <v>3.1</v>
      </c>
      <c r="AN441" s="66">
        <f t="shared" si="462"/>
        <v>3.1</v>
      </c>
      <c r="AO441" s="66">
        <f t="shared" si="463"/>
        <v>3.1</v>
      </c>
      <c r="AP441" s="66">
        <f t="shared" si="464"/>
        <v>3.1</v>
      </c>
      <c r="AQ441" s="66">
        <f t="shared" si="465"/>
        <v>1.8</v>
      </c>
      <c r="AR441" s="66">
        <f t="shared" si="466"/>
        <v>3.8</v>
      </c>
      <c r="AS441" s="66">
        <f t="shared" si="467"/>
        <v>3.4</v>
      </c>
      <c r="AT441" s="66">
        <f t="shared" si="468"/>
        <v>6</v>
      </c>
      <c r="AU441" s="67">
        <f t="shared" si="469"/>
        <v>4.2</v>
      </c>
      <c r="AW441" s="29" t="s">
        <v>15</v>
      </c>
      <c r="AX441" s="34" t="s">
        <v>61</v>
      </c>
      <c r="AY441" s="66">
        <f t="shared" si="470"/>
        <v>-1.282</v>
      </c>
      <c r="AZ441" s="66">
        <f t="shared" si="444"/>
        <v>-1.579</v>
      </c>
      <c r="BA441" s="66">
        <f t="shared" si="445"/>
        <v>-1.57</v>
      </c>
      <c r="BB441" s="66">
        <f t="shared" si="446"/>
        <v>-8.9999999999999993E-3</v>
      </c>
      <c r="BC441" s="66">
        <f t="shared" si="447"/>
        <v>-2.8000000000000001E-2</v>
      </c>
      <c r="BD441" s="66">
        <f t="shared" si="448"/>
        <v>0.32500000000000001</v>
      </c>
      <c r="BE441" s="66">
        <f t="shared" si="449"/>
        <v>1.103</v>
      </c>
      <c r="BF441" s="66">
        <f t="shared" si="450"/>
        <v>1.7999999999999999E-2</v>
      </c>
      <c r="BG441" s="67">
        <f t="shared" si="451"/>
        <v>-0.79500000000000004</v>
      </c>
      <c r="BI441" s="29" t="s">
        <v>15</v>
      </c>
      <c r="BJ441" s="34" t="s">
        <v>61</v>
      </c>
      <c r="BK441" s="66">
        <f t="shared" si="471"/>
        <v>-4.1000000000000002E-2</v>
      </c>
      <c r="BL441" s="66">
        <f t="shared" si="472"/>
        <v>-7.0999999999999994E-2</v>
      </c>
      <c r="BM441" s="66">
        <f t="shared" si="473"/>
        <v>-8.2000000000000003E-2</v>
      </c>
      <c r="BN441" s="66">
        <f t="shared" si="474"/>
        <v>-3.0000000000000001E-3</v>
      </c>
      <c r="BO441" s="66">
        <f t="shared" si="475"/>
        <v>-1.2E-2</v>
      </c>
      <c r="BP441" s="66">
        <f t="shared" si="476"/>
        <v>4.9000000000000002E-2</v>
      </c>
      <c r="BQ441" s="66">
        <f t="shared" si="477"/>
        <v>0.316</v>
      </c>
      <c r="BR441" s="66">
        <f t="shared" si="478"/>
        <v>0.16400000000000001</v>
      </c>
      <c r="BS441" s="67">
        <f t="shared" si="479"/>
        <v>-0.26600000000000001</v>
      </c>
      <c r="BU441" s="29" t="s">
        <v>15</v>
      </c>
      <c r="BV441" s="34" t="s">
        <v>61</v>
      </c>
      <c r="BW441" s="48">
        <f t="shared" si="480"/>
        <v>107994</v>
      </c>
      <c r="BX441" s="48">
        <f t="shared" si="452"/>
        <v>76433</v>
      </c>
      <c r="BY441" s="48">
        <f t="shared" si="453"/>
        <v>65494</v>
      </c>
      <c r="BZ441" s="48">
        <f t="shared" si="454"/>
        <v>10939</v>
      </c>
      <c r="CA441" s="48">
        <f t="shared" si="455"/>
        <v>4611</v>
      </c>
      <c r="CB441" s="48">
        <f t="shared" si="456"/>
        <v>26950</v>
      </c>
      <c r="CC441" s="48">
        <f t="shared" si="457"/>
        <v>11897</v>
      </c>
      <c r="CD441" s="48">
        <f t="shared" si="458"/>
        <v>769</v>
      </c>
      <c r="CE441" s="49">
        <f t="shared" si="459"/>
        <v>14284</v>
      </c>
    </row>
    <row r="442" spans="1:83" ht="16.5" customHeight="1">
      <c r="A442" s="29" t="s">
        <v>16</v>
      </c>
      <c r="B442" s="34" t="s">
        <v>62</v>
      </c>
      <c r="C442" s="40">
        <v>290978</v>
      </c>
      <c r="D442" s="40">
        <v>206114</v>
      </c>
      <c r="E442" s="40">
        <v>176656</v>
      </c>
      <c r="F442" s="40">
        <v>29458</v>
      </c>
      <c r="G442" s="40">
        <v>17722</v>
      </c>
      <c r="H442" s="40">
        <v>67142</v>
      </c>
      <c r="I442" s="40">
        <v>38453</v>
      </c>
      <c r="J442" s="40">
        <v>6886</v>
      </c>
      <c r="K442" s="41">
        <v>21803</v>
      </c>
      <c r="M442" s="29" t="s">
        <v>16</v>
      </c>
      <c r="N442" s="34" t="s">
        <v>62</v>
      </c>
      <c r="O442" s="66">
        <f t="shared" si="427"/>
        <v>1.1459999999999999</v>
      </c>
      <c r="P442" s="66">
        <f t="shared" si="428"/>
        <v>0.56200000000000006</v>
      </c>
      <c r="Q442" s="66">
        <f t="shared" si="429"/>
        <v>0.19900000000000001</v>
      </c>
      <c r="R442" s="66">
        <f t="shared" si="430"/>
        <v>2.7919999999999998</v>
      </c>
      <c r="S442" s="66">
        <f t="shared" si="431"/>
        <v>1.6930000000000001</v>
      </c>
      <c r="T442" s="66">
        <f t="shared" si="432"/>
        <v>2.8370000000000002</v>
      </c>
      <c r="U442" s="66">
        <f t="shared" si="433"/>
        <v>7.1020000000000003</v>
      </c>
      <c r="V442" s="66">
        <f t="shared" si="434"/>
        <v>-9.2989999999999995</v>
      </c>
      <c r="W442" s="67">
        <f t="shared" si="435"/>
        <v>3.6999999999999998E-2</v>
      </c>
      <c r="Y442" s="29" t="s">
        <v>16</v>
      </c>
      <c r="Z442" s="34" t="s">
        <v>62</v>
      </c>
      <c r="AA442" s="66">
        <f t="shared" si="460"/>
        <v>100</v>
      </c>
      <c r="AB442" s="66">
        <f t="shared" si="436"/>
        <v>70.8</v>
      </c>
      <c r="AC442" s="66">
        <f t="shared" si="437"/>
        <v>60.7</v>
      </c>
      <c r="AD442" s="66">
        <f t="shared" si="438"/>
        <v>10.1</v>
      </c>
      <c r="AE442" s="66">
        <f t="shared" si="439"/>
        <v>6.1</v>
      </c>
      <c r="AF442" s="66">
        <f t="shared" si="440"/>
        <v>23.1</v>
      </c>
      <c r="AG442" s="66">
        <f t="shared" si="441"/>
        <v>13.2</v>
      </c>
      <c r="AH442" s="66">
        <f t="shared" si="442"/>
        <v>2.4</v>
      </c>
      <c r="AI442" s="67">
        <f t="shared" si="443"/>
        <v>7.5</v>
      </c>
      <c r="AK442" s="29" t="s">
        <v>16</v>
      </c>
      <c r="AL442" s="34" t="s">
        <v>62</v>
      </c>
      <c r="AM442" s="66">
        <f t="shared" si="461"/>
        <v>8.5</v>
      </c>
      <c r="AN442" s="66">
        <f t="shared" si="462"/>
        <v>8.5</v>
      </c>
      <c r="AO442" s="66">
        <f t="shared" si="463"/>
        <v>8.5</v>
      </c>
      <c r="AP442" s="66">
        <f t="shared" si="464"/>
        <v>8.4</v>
      </c>
      <c r="AQ442" s="66">
        <f t="shared" si="465"/>
        <v>6.9</v>
      </c>
      <c r="AR442" s="66">
        <f t="shared" si="466"/>
        <v>9.3000000000000007</v>
      </c>
      <c r="AS442" s="66">
        <f t="shared" si="467"/>
        <v>9.9</v>
      </c>
      <c r="AT442" s="66">
        <f t="shared" si="468"/>
        <v>52.2</v>
      </c>
      <c r="AU442" s="67">
        <f t="shared" si="469"/>
        <v>6.8</v>
      </c>
      <c r="AW442" s="29" t="s">
        <v>16</v>
      </c>
      <c r="AX442" s="34" t="s">
        <v>62</v>
      </c>
      <c r="AY442" s="66">
        <f t="shared" si="470"/>
        <v>1.1459999999999999</v>
      </c>
      <c r="AZ442" s="66">
        <f t="shared" si="444"/>
        <v>0.4</v>
      </c>
      <c r="BA442" s="66">
        <f t="shared" si="445"/>
        <v>0.122</v>
      </c>
      <c r="BB442" s="66">
        <f t="shared" si="446"/>
        <v>0.27800000000000002</v>
      </c>
      <c r="BC442" s="66">
        <f t="shared" si="447"/>
        <v>0.10299999999999999</v>
      </c>
      <c r="BD442" s="66">
        <f t="shared" si="448"/>
        <v>0.64400000000000002</v>
      </c>
      <c r="BE442" s="66">
        <f t="shared" si="449"/>
        <v>0.88600000000000001</v>
      </c>
      <c r="BF442" s="66">
        <f t="shared" si="450"/>
        <v>-0.245</v>
      </c>
      <c r="BG442" s="67">
        <f t="shared" si="451"/>
        <v>3.0000000000000001E-3</v>
      </c>
      <c r="BI442" s="29" t="s">
        <v>16</v>
      </c>
      <c r="BJ442" s="34" t="s">
        <v>62</v>
      </c>
      <c r="BK442" s="66">
        <f t="shared" si="471"/>
        <v>9.8000000000000004E-2</v>
      </c>
      <c r="BL442" s="66">
        <f t="shared" si="472"/>
        <v>4.8000000000000001E-2</v>
      </c>
      <c r="BM442" s="66">
        <f t="shared" si="473"/>
        <v>1.7000000000000001E-2</v>
      </c>
      <c r="BN442" s="66">
        <f t="shared" si="474"/>
        <v>0.23499999999999999</v>
      </c>
      <c r="BO442" s="66">
        <f t="shared" si="475"/>
        <v>0.11700000000000001</v>
      </c>
      <c r="BP442" s="66">
        <f t="shared" si="476"/>
        <v>0.26</v>
      </c>
      <c r="BQ442" s="66">
        <f t="shared" si="477"/>
        <v>0.67600000000000005</v>
      </c>
      <c r="BR442" s="66">
        <f t="shared" si="478"/>
        <v>-6.1040000000000001</v>
      </c>
      <c r="BS442" s="67">
        <f t="shared" si="479"/>
        <v>2E-3</v>
      </c>
      <c r="BU442" s="29" t="s">
        <v>16</v>
      </c>
      <c r="BV442" s="34" t="s">
        <v>62</v>
      </c>
      <c r="BW442" s="48">
        <f t="shared" si="480"/>
        <v>287680</v>
      </c>
      <c r="BX442" s="48">
        <f t="shared" si="452"/>
        <v>204963</v>
      </c>
      <c r="BY442" s="48">
        <f t="shared" si="453"/>
        <v>176305</v>
      </c>
      <c r="BZ442" s="48">
        <f t="shared" si="454"/>
        <v>28658</v>
      </c>
      <c r="CA442" s="48">
        <f t="shared" si="455"/>
        <v>17427</v>
      </c>
      <c r="CB442" s="48">
        <f t="shared" si="456"/>
        <v>65290</v>
      </c>
      <c r="CC442" s="48">
        <f t="shared" si="457"/>
        <v>35903</v>
      </c>
      <c r="CD442" s="48">
        <f t="shared" si="458"/>
        <v>7592</v>
      </c>
      <c r="CE442" s="49">
        <f t="shared" si="459"/>
        <v>21795</v>
      </c>
    </row>
    <row r="443" spans="1:83" ht="16.5" customHeight="1">
      <c r="A443" s="29" t="s">
        <v>17</v>
      </c>
      <c r="B443" s="34" t="s">
        <v>63</v>
      </c>
      <c r="C443" s="40">
        <v>137652</v>
      </c>
      <c r="D443" s="40">
        <v>98589</v>
      </c>
      <c r="E443" s="40">
        <v>84444</v>
      </c>
      <c r="F443" s="40">
        <v>14145</v>
      </c>
      <c r="G443" s="40">
        <v>9294</v>
      </c>
      <c r="H443" s="40">
        <v>29769</v>
      </c>
      <c r="I443" s="40">
        <v>16138</v>
      </c>
      <c r="J443" s="40">
        <v>1178</v>
      </c>
      <c r="K443" s="41">
        <v>12453</v>
      </c>
      <c r="M443" s="29" t="s">
        <v>17</v>
      </c>
      <c r="N443" s="34" t="s">
        <v>63</v>
      </c>
      <c r="O443" s="66">
        <f t="shared" si="427"/>
        <v>-3.3000000000000002E-2</v>
      </c>
      <c r="P443" s="66">
        <f t="shared" si="428"/>
        <v>0.40100000000000002</v>
      </c>
      <c r="Q443" s="66">
        <f t="shared" si="429"/>
        <v>2.3E-2</v>
      </c>
      <c r="R443" s="66">
        <f t="shared" si="430"/>
        <v>2.7229999999999999</v>
      </c>
      <c r="S443" s="66">
        <f t="shared" si="431"/>
        <v>-0.47099999999999997</v>
      </c>
      <c r="T443" s="66">
        <f t="shared" si="432"/>
        <v>-1.31</v>
      </c>
      <c r="U443" s="66">
        <f t="shared" si="433"/>
        <v>-2.2469999999999999</v>
      </c>
      <c r="V443" s="66">
        <f t="shared" si="434"/>
        <v>51.22</v>
      </c>
      <c r="W443" s="67">
        <f t="shared" si="435"/>
        <v>-3.2850000000000001</v>
      </c>
      <c r="Y443" s="29" t="s">
        <v>17</v>
      </c>
      <c r="Z443" s="34" t="s">
        <v>63</v>
      </c>
      <c r="AA443" s="66">
        <f t="shared" si="460"/>
        <v>100</v>
      </c>
      <c r="AB443" s="66">
        <f t="shared" si="436"/>
        <v>71.599999999999994</v>
      </c>
      <c r="AC443" s="66">
        <f t="shared" si="437"/>
        <v>61.3</v>
      </c>
      <c r="AD443" s="66">
        <f t="shared" si="438"/>
        <v>10.3</v>
      </c>
      <c r="AE443" s="66">
        <f t="shared" si="439"/>
        <v>6.8</v>
      </c>
      <c r="AF443" s="66">
        <f t="shared" si="440"/>
        <v>21.6</v>
      </c>
      <c r="AG443" s="66">
        <f t="shared" si="441"/>
        <v>11.7</v>
      </c>
      <c r="AH443" s="66">
        <f t="shared" si="442"/>
        <v>0.9</v>
      </c>
      <c r="AI443" s="67">
        <f t="shared" si="443"/>
        <v>9</v>
      </c>
      <c r="AK443" s="29" t="s">
        <v>17</v>
      </c>
      <c r="AL443" s="34" t="s">
        <v>63</v>
      </c>
      <c r="AM443" s="66">
        <f t="shared" si="461"/>
        <v>4</v>
      </c>
      <c r="AN443" s="66">
        <f t="shared" si="462"/>
        <v>4</v>
      </c>
      <c r="AO443" s="66">
        <f t="shared" si="463"/>
        <v>4.0999999999999996</v>
      </c>
      <c r="AP443" s="66">
        <f t="shared" si="464"/>
        <v>4</v>
      </c>
      <c r="AQ443" s="66">
        <f t="shared" si="465"/>
        <v>3.6</v>
      </c>
      <c r="AR443" s="66">
        <f t="shared" si="466"/>
        <v>4.0999999999999996</v>
      </c>
      <c r="AS443" s="66">
        <f t="shared" si="467"/>
        <v>4.0999999999999996</v>
      </c>
      <c r="AT443" s="66">
        <f t="shared" si="468"/>
        <v>8.9</v>
      </c>
      <c r="AU443" s="67">
        <f t="shared" si="469"/>
        <v>3.9</v>
      </c>
      <c r="AW443" s="29" t="s">
        <v>17</v>
      </c>
      <c r="AX443" s="34" t="s">
        <v>63</v>
      </c>
      <c r="AY443" s="66">
        <f t="shared" si="470"/>
        <v>-3.3000000000000002E-2</v>
      </c>
      <c r="AZ443" s="66">
        <f t="shared" si="444"/>
        <v>0.28599999999999998</v>
      </c>
      <c r="BA443" s="66">
        <f t="shared" si="445"/>
        <v>1.4E-2</v>
      </c>
      <c r="BB443" s="66">
        <f t="shared" si="446"/>
        <v>0.27200000000000002</v>
      </c>
      <c r="BC443" s="66">
        <f t="shared" si="447"/>
        <v>-3.2000000000000001E-2</v>
      </c>
      <c r="BD443" s="66">
        <f t="shared" si="448"/>
        <v>-0.28699999999999998</v>
      </c>
      <c r="BE443" s="66">
        <f t="shared" si="449"/>
        <v>-0.26900000000000002</v>
      </c>
      <c r="BF443" s="66">
        <f t="shared" si="450"/>
        <v>0.28999999999999998</v>
      </c>
      <c r="BG443" s="67">
        <f t="shared" si="451"/>
        <v>-0.307</v>
      </c>
      <c r="BI443" s="29" t="s">
        <v>17</v>
      </c>
      <c r="BJ443" s="34" t="s">
        <v>63</v>
      </c>
      <c r="BK443" s="66">
        <f t="shared" si="471"/>
        <v>-1E-3</v>
      </c>
      <c r="BL443" s="66">
        <f t="shared" si="472"/>
        <v>1.6E-2</v>
      </c>
      <c r="BM443" s="66">
        <f t="shared" si="473"/>
        <v>1E-3</v>
      </c>
      <c r="BN443" s="66">
        <f t="shared" si="474"/>
        <v>0.11</v>
      </c>
      <c r="BO443" s="66">
        <f t="shared" si="475"/>
        <v>-1.7000000000000001E-2</v>
      </c>
      <c r="BP443" s="66">
        <f t="shared" si="476"/>
        <v>-5.5E-2</v>
      </c>
      <c r="BQ443" s="66">
        <f t="shared" si="477"/>
        <v>-9.8000000000000004E-2</v>
      </c>
      <c r="BR443" s="66">
        <f t="shared" si="478"/>
        <v>3.45</v>
      </c>
      <c r="BS443" s="67">
        <f t="shared" si="479"/>
        <v>-0.13100000000000001</v>
      </c>
      <c r="BU443" s="29" t="s">
        <v>17</v>
      </c>
      <c r="BV443" s="34" t="s">
        <v>63</v>
      </c>
      <c r="BW443" s="48">
        <f t="shared" si="480"/>
        <v>137697</v>
      </c>
      <c r="BX443" s="48">
        <f t="shared" si="452"/>
        <v>98195</v>
      </c>
      <c r="BY443" s="48">
        <f t="shared" si="453"/>
        <v>84425</v>
      </c>
      <c r="BZ443" s="48">
        <f t="shared" si="454"/>
        <v>13770</v>
      </c>
      <c r="CA443" s="48">
        <f t="shared" si="455"/>
        <v>9338</v>
      </c>
      <c r="CB443" s="48">
        <f t="shared" si="456"/>
        <v>30164</v>
      </c>
      <c r="CC443" s="48">
        <f t="shared" si="457"/>
        <v>16509</v>
      </c>
      <c r="CD443" s="48">
        <f t="shared" si="458"/>
        <v>779</v>
      </c>
      <c r="CE443" s="49">
        <f t="shared" si="459"/>
        <v>12876</v>
      </c>
    </row>
    <row r="444" spans="1:83" ht="16.5" customHeight="1">
      <c r="A444" s="29" t="s">
        <v>18</v>
      </c>
      <c r="B444" s="34" t="s">
        <v>64</v>
      </c>
      <c r="C444" s="40">
        <v>126397</v>
      </c>
      <c r="D444" s="40">
        <v>94430</v>
      </c>
      <c r="E444" s="40">
        <v>81022</v>
      </c>
      <c r="F444" s="40">
        <v>13408</v>
      </c>
      <c r="G444" s="40">
        <v>6221</v>
      </c>
      <c r="H444" s="40">
        <v>25746</v>
      </c>
      <c r="I444" s="40">
        <v>12516</v>
      </c>
      <c r="J444" s="40">
        <v>304</v>
      </c>
      <c r="K444" s="41">
        <v>12926</v>
      </c>
      <c r="M444" s="29" t="s">
        <v>18</v>
      </c>
      <c r="N444" s="34" t="s">
        <v>64</v>
      </c>
      <c r="O444" s="66">
        <f t="shared" si="427"/>
        <v>-0.32400000000000001</v>
      </c>
      <c r="P444" s="66">
        <f t="shared" si="428"/>
        <v>-1.0149999999999999</v>
      </c>
      <c r="Q444" s="66">
        <f t="shared" si="429"/>
        <v>-1.3660000000000001</v>
      </c>
      <c r="R444" s="66">
        <f t="shared" si="430"/>
        <v>1.1619999999999999</v>
      </c>
      <c r="S444" s="66">
        <f t="shared" si="431"/>
        <v>1.171</v>
      </c>
      <c r="T444" s="66">
        <f t="shared" si="432"/>
        <v>1.92</v>
      </c>
      <c r="U444" s="66">
        <f t="shared" si="433"/>
        <v>4.9909999999999997</v>
      </c>
      <c r="V444" s="66">
        <f t="shared" si="434"/>
        <v>25.62</v>
      </c>
      <c r="W444" s="67">
        <f t="shared" si="435"/>
        <v>-1.3129999999999999</v>
      </c>
      <c r="Y444" s="29" t="s">
        <v>18</v>
      </c>
      <c r="Z444" s="34" t="s">
        <v>64</v>
      </c>
      <c r="AA444" s="66">
        <f t="shared" si="460"/>
        <v>100</v>
      </c>
      <c r="AB444" s="66">
        <f t="shared" si="436"/>
        <v>74.7</v>
      </c>
      <c r="AC444" s="66">
        <f t="shared" si="437"/>
        <v>64.099999999999994</v>
      </c>
      <c r="AD444" s="66">
        <f t="shared" si="438"/>
        <v>10.6</v>
      </c>
      <c r="AE444" s="66">
        <f t="shared" si="439"/>
        <v>4.9000000000000004</v>
      </c>
      <c r="AF444" s="66">
        <f t="shared" si="440"/>
        <v>20.399999999999999</v>
      </c>
      <c r="AG444" s="66">
        <f t="shared" si="441"/>
        <v>9.9</v>
      </c>
      <c r="AH444" s="66">
        <f t="shared" si="442"/>
        <v>0.2</v>
      </c>
      <c r="AI444" s="67">
        <f t="shared" si="443"/>
        <v>10.199999999999999</v>
      </c>
      <c r="AK444" s="29" t="s">
        <v>18</v>
      </c>
      <c r="AL444" s="34" t="s">
        <v>64</v>
      </c>
      <c r="AM444" s="66">
        <f t="shared" si="461"/>
        <v>3.7</v>
      </c>
      <c r="AN444" s="66">
        <f t="shared" si="462"/>
        <v>3.9</v>
      </c>
      <c r="AO444" s="66">
        <f t="shared" si="463"/>
        <v>3.9</v>
      </c>
      <c r="AP444" s="66">
        <f t="shared" si="464"/>
        <v>3.8</v>
      </c>
      <c r="AQ444" s="66">
        <f t="shared" si="465"/>
        <v>2.4</v>
      </c>
      <c r="AR444" s="66">
        <f t="shared" si="466"/>
        <v>3.6</v>
      </c>
      <c r="AS444" s="66">
        <f t="shared" si="467"/>
        <v>3.2</v>
      </c>
      <c r="AT444" s="66">
        <f t="shared" si="468"/>
        <v>2.2999999999999998</v>
      </c>
      <c r="AU444" s="67">
        <f t="shared" si="469"/>
        <v>4.0999999999999996</v>
      </c>
      <c r="AW444" s="29" t="s">
        <v>18</v>
      </c>
      <c r="AX444" s="34" t="s">
        <v>64</v>
      </c>
      <c r="AY444" s="66">
        <f t="shared" si="470"/>
        <v>-0.32400000000000001</v>
      </c>
      <c r="AZ444" s="66">
        <f t="shared" si="444"/>
        <v>-0.76300000000000001</v>
      </c>
      <c r="BA444" s="66">
        <f t="shared" si="445"/>
        <v>-0.88500000000000001</v>
      </c>
      <c r="BB444" s="66">
        <f t="shared" si="446"/>
        <v>0.121</v>
      </c>
      <c r="BC444" s="66">
        <f t="shared" si="447"/>
        <v>5.7000000000000002E-2</v>
      </c>
      <c r="BD444" s="66">
        <f t="shared" si="448"/>
        <v>0.38200000000000001</v>
      </c>
      <c r="BE444" s="66">
        <f t="shared" si="449"/>
        <v>0.46899999999999997</v>
      </c>
      <c r="BF444" s="66">
        <f t="shared" si="450"/>
        <v>4.9000000000000002E-2</v>
      </c>
      <c r="BG444" s="67">
        <f t="shared" si="451"/>
        <v>-0.13600000000000001</v>
      </c>
      <c r="BI444" s="29" t="s">
        <v>18</v>
      </c>
      <c r="BJ444" s="34" t="s">
        <v>64</v>
      </c>
      <c r="BK444" s="66">
        <f t="shared" si="471"/>
        <v>-1.2E-2</v>
      </c>
      <c r="BL444" s="66">
        <f t="shared" si="472"/>
        <v>-0.04</v>
      </c>
      <c r="BM444" s="66">
        <f t="shared" si="473"/>
        <v>-5.3999999999999999E-2</v>
      </c>
      <c r="BN444" s="66">
        <f t="shared" si="474"/>
        <v>4.4999999999999998E-2</v>
      </c>
      <c r="BO444" s="66">
        <f t="shared" si="475"/>
        <v>2.9000000000000001E-2</v>
      </c>
      <c r="BP444" s="66">
        <f t="shared" si="476"/>
        <v>6.8000000000000005E-2</v>
      </c>
      <c r="BQ444" s="66">
        <f t="shared" si="477"/>
        <v>0.158</v>
      </c>
      <c r="BR444" s="66">
        <f t="shared" si="478"/>
        <v>0.53600000000000003</v>
      </c>
      <c r="BS444" s="67">
        <f t="shared" si="479"/>
        <v>-5.2999999999999999E-2</v>
      </c>
      <c r="BU444" s="29" t="s">
        <v>18</v>
      </c>
      <c r="BV444" s="34" t="s">
        <v>64</v>
      </c>
      <c r="BW444" s="48">
        <f t="shared" si="480"/>
        <v>126808</v>
      </c>
      <c r="BX444" s="48">
        <f t="shared" si="452"/>
        <v>95398</v>
      </c>
      <c r="BY444" s="48">
        <f t="shared" si="453"/>
        <v>82144</v>
      </c>
      <c r="BZ444" s="48">
        <f t="shared" si="454"/>
        <v>13254</v>
      </c>
      <c r="CA444" s="48">
        <f t="shared" si="455"/>
        <v>6149</v>
      </c>
      <c r="CB444" s="48">
        <f t="shared" si="456"/>
        <v>25261</v>
      </c>
      <c r="CC444" s="48">
        <f t="shared" si="457"/>
        <v>11921</v>
      </c>
      <c r="CD444" s="48">
        <f t="shared" si="458"/>
        <v>242</v>
      </c>
      <c r="CE444" s="49">
        <f t="shared" si="459"/>
        <v>13098</v>
      </c>
    </row>
    <row r="445" spans="1:83" ht="16.5" customHeight="1">
      <c r="A445" s="29" t="s">
        <v>19</v>
      </c>
      <c r="B445" s="34" t="s">
        <v>65</v>
      </c>
      <c r="C445" s="40">
        <v>285870</v>
      </c>
      <c r="D445" s="40">
        <v>202350</v>
      </c>
      <c r="E445" s="40">
        <v>173227</v>
      </c>
      <c r="F445" s="40">
        <v>29123</v>
      </c>
      <c r="G445" s="40">
        <v>31554</v>
      </c>
      <c r="H445" s="40">
        <v>51966</v>
      </c>
      <c r="I445" s="40">
        <v>23611</v>
      </c>
      <c r="J445" s="40">
        <v>650</v>
      </c>
      <c r="K445" s="41">
        <v>27705</v>
      </c>
      <c r="M445" s="29" t="s">
        <v>19</v>
      </c>
      <c r="N445" s="34" t="s">
        <v>65</v>
      </c>
      <c r="O445" s="66">
        <f t="shared" si="427"/>
        <v>1.6559999999999999</v>
      </c>
      <c r="P445" s="66">
        <f t="shared" si="428"/>
        <v>1.41</v>
      </c>
      <c r="Q445" s="66">
        <f t="shared" si="429"/>
        <v>1.046</v>
      </c>
      <c r="R445" s="66">
        <f t="shared" si="430"/>
        <v>3.6259999999999999</v>
      </c>
      <c r="S445" s="66">
        <f t="shared" si="431"/>
        <v>1.6619999999999999</v>
      </c>
      <c r="T445" s="66">
        <f t="shared" si="432"/>
        <v>2.625</v>
      </c>
      <c r="U445" s="66">
        <f t="shared" si="433"/>
        <v>7.66</v>
      </c>
      <c r="V445" s="66">
        <f t="shared" si="434"/>
        <v>19.047999999999998</v>
      </c>
      <c r="W445" s="67">
        <f t="shared" si="435"/>
        <v>-1.6160000000000001</v>
      </c>
      <c r="Y445" s="29" t="s">
        <v>19</v>
      </c>
      <c r="Z445" s="34" t="s">
        <v>65</v>
      </c>
      <c r="AA445" s="66">
        <f t="shared" si="460"/>
        <v>100</v>
      </c>
      <c r="AB445" s="66">
        <f t="shared" si="436"/>
        <v>70.8</v>
      </c>
      <c r="AC445" s="66">
        <f t="shared" si="437"/>
        <v>60.6</v>
      </c>
      <c r="AD445" s="66">
        <f t="shared" si="438"/>
        <v>10.199999999999999</v>
      </c>
      <c r="AE445" s="66">
        <f t="shared" si="439"/>
        <v>11</v>
      </c>
      <c r="AF445" s="66">
        <f t="shared" si="440"/>
        <v>18.2</v>
      </c>
      <c r="AG445" s="66">
        <f t="shared" si="441"/>
        <v>8.3000000000000007</v>
      </c>
      <c r="AH445" s="66">
        <f t="shared" si="442"/>
        <v>0.2</v>
      </c>
      <c r="AI445" s="67">
        <f t="shared" si="443"/>
        <v>9.6999999999999993</v>
      </c>
      <c r="AK445" s="29" t="s">
        <v>19</v>
      </c>
      <c r="AL445" s="34" t="s">
        <v>65</v>
      </c>
      <c r="AM445" s="66">
        <f t="shared" si="461"/>
        <v>8.4</v>
      </c>
      <c r="AN445" s="66">
        <f t="shared" si="462"/>
        <v>8.3000000000000007</v>
      </c>
      <c r="AO445" s="66">
        <f t="shared" si="463"/>
        <v>8.3000000000000007</v>
      </c>
      <c r="AP445" s="66">
        <f t="shared" si="464"/>
        <v>8.3000000000000007</v>
      </c>
      <c r="AQ445" s="66">
        <f t="shared" si="465"/>
        <v>12.3</v>
      </c>
      <c r="AR445" s="66">
        <f t="shared" si="466"/>
        <v>7.2</v>
      </c>
      <c r="AS445" s="66">
        <f t="shared" si="467"/>
        <v>6.1</v>
      </c>
      <c r="AT445" s="66">
        <f t="shared" si="468"/>
        <v>4.9000000000000004</v>
      </c>
      <c r="AU445" s="67">
        <f t="shared" si="469"/>
        <v>8.6999999999999993</v>
      </c>
      <c r="AW445" s="29" t="s">
        <v>19</v>
      </c>
      <c r="AX445" s="34" t="s">
        <v>65</v>
      </c>
      <c r="AY445" s="66">
        <f t="shared" si="470"/>
        <v>1.6559999999999999</v>
      </c>
      <c r="AZ445" s="66">
        <f t="shared" si="444"/>
        <v>1</v>
      </c>
      <c r="BA445" s="66">
        <f t="shared" si="445"/>
        <v>0.63800000000000001</v>
      </c>
      <c r="BB445" s="66">
        <f t="shared" si="446"/>
        <v>0.36199999999999999</v>
      </c>
      <c r="BC445" s="66">
        <f t="shared" si="447"/>
        <v>0.183</v>
      </c>
      <c r="BD445" s="66">
        <f t="shared" si="448"/>
        <v>0.47299999999999998</v>
      </c>
      <c r="BE445" s="66">
        <f t="shared" si="449"/>
        <v>0.59699999999999998</v>
      </c>
      <c r="BF445" s="66">
        <f t="shared" si="450"/>
        <v>3.6999999999999998E-2</v>
      </c>
      <c r="BG445" s="67">
        <f t="shared" si="451"/>
        <v>-0.16200000000000001</v>
      </c>
      <c r="BI445" s="29" t="s">
        <v>19</v>
      </c>
      <c r="BJ445" s="34" t="s">
        <v>65</v>
      </c>
      <c r="BK445" s="66">
        <f t="shared" si="471"/>
        <v>0.13800000000000001</v>
      </c>
      <c r="BL445" s="66">
        <f t="shared" si="472"/>
        <v>0.11700000000000001</v>
      </c>
      <c r="BM445" s="66">
        <f t="shared" si="473"/>
        <v>8.6999999999999994E-2</v>
      </c>
      <c r="BN445" s="66">
        <f t="shared" si="474"/>
        <v>0.29899999999999999</v>
      </c>
      <c r="BO445" s="66">
        <f t="shared" si="475"/>
        <v>0.20499999999999999</v>
      </c>
      <c r="BP445" s="66">
        <f t="shared" si="476"/>
        <v>0.187</v>
      </c>
      <c r="BQ445" s="66">
        <f t="shared" si="477"/>
        <v>0.44500000000000001</v>
      </c>
      <c r="BR445" s="66">
        <f t="shared" si="478"/>
        <v>0.89900000000000002</v>
      </c>
      <c r="BS445" s="67">
        <f t="shared" si="479"/>
        <v>-0.14099999999999999</v>
      </c>
      <c r="BU445" s="29" t="s">
        <v>19</v>
      </c>
      <c r="BV445" s="34" t="s">
        <v>65</v>
      </c>
      <c r="BW445" s="48">
        <f t="shared" si="480"/>
        <v>281212</v>
      </c>
      <c r="BX445" s="48">
        <f t="shared" si="452"/>
        <v>199537</v>
      </c>
      <c r="BY445" s="48">
        <f t="shared" si="453"/>
        <v>171433</v>
      </c>
      <c r="BZ445" s="48">
        <f t="shared" si="454"/>
        <v>28104</v>
      </c>
      <c r="CA445" s="48">
        <f t="shared" si="455"/>
        <v>31038</v>
      </c>
      <c r="CB445" s="48">
        <f t="shared" si="456"/>
        <v>50637</v>
      </c>
      <c r="CC445" s="48">
        <f t="shared" si="457"/>
        <v>21931</v>
      </c>
      <c r="CD445" s="48">
        <f t="shared" si="458"/>
        <v>546</v>
      </c>
      <c r="CE445" s="49">
        <f t="shared" si="459"/>
        <v>28160</v>
      </c>
    </row>
    <row r="446" spans="1:83" ht="16.5" customHeight="1">
      <c r="A446" s="29" t="s">
        <v>20</v>
      </c>
      <c r="B446" s="34" t="s">
        <v>66</v>
      </c>
      <c r="C446" s="40">
        <v>148501</v>
      </c>
      <c r="D446" s="40">
        <v>113920</v>
      </c>
      <c r="E446" s="40">
        <v>97650</v>
      </c>
      <c r="F446" s="40">
        <v>16270</v>
      </c>
      <c r="G446" s="40">
        <v>7392</v>
      </c>
      <c r="H446" s="40">
        <v>27189</v>
      </c>
      <c r="I446" s="40">
        <v>14319</v>
      </c>
      <c r="J446" s="40">
        <v>409</v>
      </c>
      <c r="K446" s="41">
        <v>12461</v>
      </c>
      <c r="M446" s="29" t="s">
        <v>20</v>
      </c>
      <c r="N446" s="34" t="s">
        <v>66</v>
      </c>
      <c r="O446" s="66">
        <f t="shared" si="427"/>
        <v>1.7649999999999999</v>
      </c>
      <c r="P446" s="66">
        <f t="shared" si="428"/>
        <v>2.04</v>
      </c>
      <c r="Q446" s="66">
        <f t="shared" si="429"/>
        <v>1.6759999999999999</v>
      </c>
      <c r="R446" s="66">
        <f t="shared" si="430"/>
        <v>4.2750000000000004</v>
      </c>
      <c r="S446" s="66">
        <f t="shared" si="431"/>
        <v>3.4420000000000002</v>
      </c>
      <c r="T446" s="66">
        <f t="shared" si="432"/>
        <v>0.19500000000000001</v>
      </c>
      <c r="U446" s="66">
        <f t="shared" si="433"/>
        <v>3.3860000000000001</v>
      </c>
      <c r="V446" s="66">
        <f t="shared" si="434"/>
        <v>16.524000000000001</v>
      </c>
      <c r="W446" s="67">
        <f t="shared" si="435"/>
        <v>-3.6640000000000001</v>
      </c>
      <c r="Y446" s="29" t="s">
        <v>20</v>
      </c>
      <c r="Z446" s="34" t="s">
        <v>66</v>
      </c>
      <c r="AA446" s="66">
        <f t="shared" si="460"/>
        <v>100</v>
      </c>
      <c r="AB446" s="66">
        <f t="shared" si="436"/>
        <v>76.7</v>
      </c>
      <c r="AC446" s="66">
        <f t="shared" si="437"/>
        <v>65.8</v>
      </c>
      <c r="AD446" s="66">
        <f t="shared" si="438"/>
        <v>11</v>
      </c>
      <c r="AE446" s="66">
        <f t="shared" si="439"/>
        <v>5</v>
      </c>
      <c r="AF446" s="66">
        <f t="shared" si="440"/>
        <v>18.3</v>
      </c>
      <c r="AG446" s="66">
        <f t="shared" si="441"/>
        <v>9.6</v>
      </c>
      <c r="AH446" s="66">
        <f t="shared" si="442"/>
        <v>0.3</v>
      </c>
      <c r="AI446" s="67">
        <f t="shared" si="443"/>
        <v>8.4</v>
      </c>
      <c r="AK446" s="29" t="s">
        <v>20</v>
      </c>
      <c r="AL446" s="34" t="s">
        <v>66</v>
      </c>
      <c r="AM446" s="66">
        <f t="shared" si="461"/>
        <v>4.4000000000000004</v>
      </c>
      <c r="AN446" s="66">
        <f t="shared" si="462"/>
        <v>4.7</v>
      </c>
      <c r="AO446" s="66">
        <f t="shared" si="463"/>
        <v>4.7</v>
      </c>
      <c r="AP446" s="66">
        <f t="shared" si="464"/>
        <v>4.5999999999999996</v>
      </c>
      <c r="AQ446" s="66">
        <f t="shared" si="465"/>
        <v>2.9</v>
      </c>
      <c r="AR446" s="66">
        <f t="shared" si="466"/>
        <v>3.8</v>
      </c>
      <c r="AS446" s="66">
        <f t="shared" si="467"/>
        <v>3.7</v>
      </c>
      <c r="AT446" s="66">
        <f t="shared" si="468"/>
        <v>3.1</v>
      </c>
      <c r="AU446" s="67">
        <f t="shared" si="469"/>
        <v>3.9</v>
      </c>
      <c r="AW446" s="29" t="s">
        <v>20</v>
      </c>
      <c r="AX446" s="34" t="s">
        <v>66</v>
      </c>
      <c r="AY446" s="66">
        <f t="shared" si="470"/>
        <v>1.7649999999999999</v>
      </c>
      <c r="AZ446" s="66">
        <f t="shared" si="444"/>
        <v>1.56</v>
      </c>
      <c r="BA446" s="66">
        <f t="shared" si="445"/>
        <v>1.103</v>
      </c>
      <c r="BB446" s="66">
        <f t="shared" si="446"/>
        <v>0.45700000000000002</v>
      </c>
      <c r="BC446" s="66">
        <f t="shared" si="447"/>
        <v>0.16900000000000001</v>
      </c>
      <c r="BD446" s="66">
        <f t="shared" si="448"/>
        <v>3.5999999999999997E-2</v>
      </c>
      <c r="BE446" s="66">
        <f t="shared" si="449"/>
        <v>0.32100000000000001</v>
      </c>
      <c r="BF446" s="66">
        <f t="shared" si="450"/>
        <v>0.04</v>
      </c>
      <c r="BG446" s="67">
        <f t="shared" si="451"/>
        <v>-0.32500000000000001</v>
      </c>
      <c r="BI446" s="29" t="s">
        <v>20</v>
      </c>
      <c r="BJ446" s="34" t="s">
        <v>66</v>
      </c>
      <c r="BK446" s="66">
        <f t="shared" si="471"/>
        <v>7.5999999999999998E-2</v>
      </c>
      <c r="BL446" s="66">
        <f t="shared" si="472"/>
        <v>9.4E-2</v>
      </c>
      <c r="BM446" s="66">
        <f t="shared" si="473"/>
        <v>7.8E-2</v>
      </c>
      <c r="BN446" s="66">
        <f t="shared" si="474"/>
        <v>0.19600000000000001</v>
      </c>
      <c r="BO446" s="66">
        <f t="shared" si="475"/>
        <v>9.8000000000000004E-2</v>
      </c>
      <c r="BP446" s="66">
        <f t="shared" si="476"/>
        <v>7.0000000000000001E-3</v>
      </c>
      <c r="BQ446" s="66">
        <f t="shared" si="477"/>
        <v>0.124</v>
      </c>
      <c r="BR446" s="66">
        <f t="shared" si="478"/>
        <v>0.501</v>
      </c>
      <c r="BS446" s="67">
        <f t="shared" si="479"/>
        <v>-0.14699999999999999</v>
      </c>
      <c r="BU446" s="29" t="s">
        <v>20</v>
      </c>
      <c r="BV446" s="34" t="s">
        <v>66</v>
      </c>
      <c r="BW446" s="48">
        <f t="shared" si="480"/>
        <v>145925</v>
      </c>
      <c r="BX446" s="48">
        <f t="shared" si="452"/>
        <v>111643</v>
      </c>
      <c r="BY446" s="48">
        <f t="shared" si="453"/>
        <v>96040</v>
      </c>
      <c r="BZ446" s="48">
        <f t="shared" si="454"/>
        <v>15603</v>
      </c>
      <c r="CA446" s="48">
        <f t="shared" si="455"/>
        <v>7146</v>
      </c>
      <c r="CB446" s="48">
        <f t="shared" si="456"/>
        <v>27136</v>
      </c>
      <c r="CC446" s="48">
        <f t="shared" si="457"/>
        <v>13850</v>
      </c>
      <c r="CD446" s="48">
        <f t="shared" si="458"/>
        <v>351</v>
      </c>
      <c r="CE446" s="49">
        <f t="shared" si="459"/>
        <v>12935</v>
      </c>
    </row>
    <row r="447" spans="1:83" ht="16.5" customHeight="1">
      <c r="A447" s="29" t="s">
        <v>21</v>
      </c>
      <c r="B447" s="34" t="s">
        <v>67</v>
      </c>
      <c r="C447" s="40">
        <v>222619</v>
      </c>
      <c r="D447" s="40">
        <v>161188</v>
      </c>
      <c r="E447" s="40">
        <v>138084</v>
      </c>
      <c r="F447" s="40">
        <v>23104</v>
      </c>
      <c r="G447" s="40">
        <v>14803</v>
      </c>
      <c r="H447" s="40">
        <v>46628</v>
      </c>
      <c r="I447" s="40">
        <v>19990</v>
      </c>
      <c r="J447" s="40">
        <v>1243</v>
      </c>
      <c r="K447" s="41">
        <v>25395</v>
      </c>
      <c r="M447" s="29" t="s">
        <v>21</v>
      </c>
      <c r="N447" s="34" t="s">
        <v>67</v>
      </c>
      <c r="O447" s="66">
        <f t="shared" si="427"/>
        <v>1.3069999999999999</v>
      </c>
      <c r="P447" s="66">
        <f t="shared" si="428"/>
        <v>0.73899999999999999</v>
      </c>
      <c r="Q447" s="66">
        <f t="shared" si="429"/>
        <v>0.38200000000000001</v>
      </c>
      <c r="R447" s="66">
        <f t="shared" si="430"/>
        <v>2.9220000000000002</v>
      </c>
      <c r="S447" s="66">
        <f t="shared" si="431"/>
        <v>2.266</v>
      </c>
      <c r="T447" s="66">
        <f t="shared" si="432"/>
        <v>3.0089999999999999</v>
      </c>
      <c r="U447" s="66">
        <f t="shared" si="433"/>
        <v>4.3099999999999996</v>
      </c>
      <c r="V447" s="66">
        <f t="shared" si="434"/>
        <v>86.637</v>
      </c>
      <c r="W447" s="67">
        <f t="shared" si="435"/>
        <v>-0.161</v>
      </c>
      <c r="Y447" s="29" t="s">
        <v>21</v>
      </c>
      <c r="Z447" s="34" t="s">
        <v>67</v>
      </c>
      <c r="AA447" s="66">
        <f t="shared" si="460"/>
        <v>100</v>
      </c>
      <c r="AB447" s="66">
        <f t="shared" si="436"/>
        <v>72.400000000000006</v>
      </c>
      <c r="AC447" s="66">
        <f t="shared" si="437"/>
        <v>62</v>
      </c>
      <c r="AD447" s="66">
        <f t="shared" si="438"/>
        <v>10.4</v>
      </c>
      <c r="AE447" s="66">
        <f t="shared" si="439"/>
        <v>6.6</v>
      </c>
      <c r="AF447" s="66">
        <f t="shared" si="440"/>
        <v>20.9</v>
      </c>
      <c r="AG447" s="66">
        <f t="shared" si="441"/>
        <v>9</v>
      </c>
      <c r="AH447" s="66">
        <f t="shared" si="442"/>
        <v>0.6</v>
      </c>
      <c r="AI447" s="67">
        <f t="shared" si="443"/>
        <v>11.4</v>
      </c>
      <c r="AK447" s="29" t="s">
        <v>21</v>
      </c>
      <c r="AL447" s="34" t="s">
        <v>67</v>
      </c>
      <c r="AM447" s="66">
        <f t="shared" si="461"/>
        <v>6.5</v>
      </c>
      <c r="AN447" s="66">
        <f t="shared" si="462"/>
        <v>6.6</v>
      </c>
      <c r="AO447" s="66">
        <f t="shared" si="463"/>
        <v>6.6</v>
      </c>
      <c r="AP447" s="66">
        <f t="shared" si="464"/>
        <v>6.6</v>
      </c>
      <c r="AQ447" s="66">
        <f t="shared" si="465"/>
        <v>5.8</v>
      </c>
      <c r="AR447" s="66">
        <f t="shared" si="466"/>
        <v>6.5</v>
      </c>
      <c r="AS447" s="66">
        <f t="shared" si="467"/>
        <v>5.0999999999999996</v>
      </c>
      <c r="AT447" s="66">
        <f t="shared" si="468"/>
        <v>9.4</v>
      </c>
      <c r="AU447" s="67">
        <f t="shared" si="469"/>
        <v>8</v>
      </c>
      <c r="AW447" s="29" t="s">
        <v>21</v>
      </c>
      <c r="AX447" s="34" t="s">
        <v>67</v>
      </c>
      <c r="AY447" s="66">
        <f t="shared" si="470"/>
        <v>1.3069999999999999</v>
      </c>
      <c r="AZ447" s="66">
        <f t="shared" si="444"/>
        <v>0.53800000000000003</v>
      </c>
      <c r="BA447" s="66">
        <f t="shared" si="445"/>
        <v>0.23899999999999999</v>
      </c>
      <c r="BB447" s="66">
        <f t="shared" si="446"/>
        <v>0.29899999999999999</v>
      </c>
      <c r="BC447" s="66">
        <f t="shared" si="447"/>
        <v>0.14899999999999999</v>
      </c>
      <c r="BD447" s="66">
        <f t="shared" si="448"/>
        <v>0.62</v>
      </c>
      <c r="BE447" s="66">
        <f t="shared" si="449"/>
        <v>0.376</v>
      </c>
      <c r="BF447" s="66">
        <f t="shared" si="450"/>
        <v>0.26300000000000001</v>
      </c>
      <c r="BG447" s="67">
        <f t="shared" si="451"/>
        <v>-1.9E-2</v>
      </c>
      <c r="BI447" s="29" t="s">
        <v>21</v>
      </c>
      <c r="BJ447" s="34" t="s">
        <v>67</v>
      </c>
      <c r="BK447" s="66">
        <f t="shared" si="471"/>
        <v>8.5000000000000006E-2</v>
      </c>
      <c r="BL447" s="66">
        <f t="shared" si="472"/>
        <v>4.9000000000000002E-2</v>
      </c>
      <c r="BM447" s="66">
        <f t="shared" si="473"/>
        <v>2.5000000000000001E-2</v>
      </c>
      <c r="BN447" s="66">
        <f t="shared" si="474"/>
        <v>0.193</v>
      </c>
      <c r="BO447" s="66">
        <f t="shared" si="475"/>
        <v>0.13</v>
      </c>
      <c r="BP447" s="66">
        <f t="shared" si="476"/>
        <v>0.191</v>
      </c>
      <c r="BQ447" s="66">
        <f t="shared" si="477"/>
        <v>0.219</v>
      </c>
      <c r="BR447" s="66">
        <f t="shared" si="478"/>
        <v>4.9889999999999999</v>
      </c>
      <c r="BS447" s="67">
        <f t="shared" si="479"/>
        <v>-1.2999999999999999E-2</v>
      </c>
      <c r="BU447" s="29" t="s">
        <v>21</v>
      </c>
      <c r="BV447" s="34" t="s">
        <v>67</v>
      </c>
      <c r="BW447" s="48">
        <f t="shared" si="480"/>
        <v>219747</v>
      </c>
      <c r="BX447" s="48">
        <f t="shared" si="452"/>
        <v>160006</v>
      </c>
      <c r="BY447" s="48">
        <f t="shared" si="453"/>
        <v>137558</v>
      </c>
      <c r="BZ447" s="48">
        <f t="shared" si="454"/>
        <v>22448</v>
      </c>
      <c r="CA447" s="48">
        <f t="shared" si="455"/>
        <v>14475</v>
      </c>
      <c r="CB447" s="48">
        <f t="shared" si="456"/>
        <v>45266</v>
      </c>
      <c r="CC447" s="48">
        <f t="shared" si="457"/>
        <v>19164</v>
      </c>
      <c r="CD447" s="48">
        <f t="shared" si="458"/>
        <v>666</v>
      </c>
      <c r="CE447" s="49">
        <f t="shared" si="459"/>
        <v>25436</v>
      </c>
    </row>
    <row r="448" spans="1:83" ht="16.5" customHeight="1">
      <c r="A448" s="29" t="s">
        <v>22</v>
      </c>
      <c r="B448" s="34" t="s">
        <v>68</v>
      </c>
      <c r="C448" s="40">
        <v>120459</v>
      </c>
      <c r="D448" s="40">
        <v>85588</v>
      </c>
      <c r="E448" s="40">
        <v>73054</v>
      </c>
      <c r="F448" s="40">
        <v>12534</v>
      </c>
      <c r="G448" s="40">
        <v>5608</v>
      </c>
      <c r="H448" s="40">
        <v>29263</v>
      </c>
      <c r="I448" s="40">
        <v>14244</v>
      </c>
      <c r="J448" s="40">
        <v>825</v>
      </c>
      <c r="K448" s="41">
        <v>14194</v>
      </c>
      <c r="M448" s="29" t="s">
        <v>22</v>
      </c>
      <c r="N448" s="34" t="s">
        <v>68</v>
      </c>
      <c r="O448" s="66">
        <f t="shared" si="427"/>
        <v>6.1840000000000002</v>
      </c>
      <c r="P448" s="66">
        <f t="shared" si="428"/>
        <v>6.1870000000000003</v>
      </c>
      <c r="Q448" s="66">
        <f t="shared" si="429"/>
        <v>5.601</v>
      </c>
      <c r="R448" s="66">
        <f t="shared" si="430"/>
        <v>9.7360000000000007</v>
      </c>
      <c r="S448" s="66">
        <f t="shared" si="431"/>
        <v>10.962</v>
      </c>
      <c r="T448" s="66">
        <f t="shared" si="432"/>
        <v>5.3040000000000003</v>
      </c>
      <c r="U448" s="66">
        <f t="shared" si="433"/>
        <v>12.246</v>
      </c>
      <c r="V448" s="66">
        <f t="shared" si="434"/>
        <v>3.9039999999999999</v>
      </c>
      <c r="W448" s="67">
        <f t="shared" si="435"/>
        <v>-0.77600000000000002</v>
      </c>
      <c r="Y448" s="29" t="s">
        <v>22</v>
      </c>
      <c r="Z448" s="34" t="s">
        <v>68</v>
      </c>
      <c r="AA448" s="66">
        <f t="shared" si="460"/>
        <v>100</v>
      </c>
      <c r="AB448" s="66">
        <f t="shared" si="436"/>
        <v>71.099999999999994</v>
      </c>
      <c r="AC448" s="66">
        <f t="shared" si="437"/>
        <v>60.6</v>
      </c>
      <c r="AD448" s="66">
        <f t="shared" si="438"/>
        <v>10.4</v>
      </c>
      <c r="AE448" s="66">
        <f t="shared" si="439"/>
        <v>4.7</v>
      </c>
      <c r="AF448" s="66">
        <f t="shared" si="440"/>
        <v>24.3</v>
      </c>
      <c r="AG448" s="66">
        <f t="shared" si="441"/>
        <v>11.8</v>
      </c>
      <c r="AH448" s="66">
        <f t="shared" si="442"/>
        <v>0.7</v>
      </c>
      <c r="AI448" s="67">
        <f t="shared" si="443"/>
        <v>11.8</v>
      </c>
      <c r="AK448" s="29" t="s">
        <v>22</v>
      </c>
      <c r="AL448" s="34" t="s">
        <v>68</v>
      </c>
      <c r="AM448" s="66">
        <f t="shared" si="461"/>
        <v>3.5</v>
      </c>
      <c r="AN448" s="66">
        <f t="shared" si="462"/>
        <v>3.5</v>
      </c>
      <c r="AO448" s="66">
        <f t="shared" si="463"/>
        <v>3.5</v>
      </c>
      <c r="AP448" s="66">
        <f t="shared" si="464"/>
        <v>3.6</v>
      </c>
      <c r="AQ448" s="66">
        <f t="shared" si="465"/>
        <v>2.2000000000000002</v>
      </c>
      <c r="AR448" s="66">
        <f t="shared" si="466"/>
        <v>4.0999999999999996</v>
      </c>
      <c r="AS448" s="66">
        <f t="shared" si="467"/>
        <v>3.7</v>
      </c>
      <c r="AT448" s="66">
        <f t="shared" si="468"/>
        <v>6.3</v>
      </c>
      <c r="AU448" s="67">
        <f t="shared" si="469"/>
        <v>4.5</v>
      </c>
      <c r="AW448" s="29" t="s">
        <v>22</v>
      </c>
      <c r="AX448" s="34" t="s">
        <v>68</v>
      </c>
      <c r="AY448" s="66">
        <f t="shared" si="470"/>
        <v>6.1840000000000002</v>
      </c>
      <c r="AZ448" s="66">
        <f t="shared" si="444"/>
        <v>4.3959999999999999</v>
      </c>
      <c r="BA448" s="66">
        <f t="shared" si="445"/>
        <v>3.4159999999999999</v>
      </c>
      <c r="BB448" s="66">
        <f t="shared" si="446"/>
        <v>0.98</v>
      </c>
      <c r="BC448" s="66">
        <f t="shared" si="447"/>
        <v>0.48799999999999999</v>
      </c>
      <c r="BD448" s="66">
        <f t="shared" si="448"/>
        <v>1.2989999999999999</v>
      </c>
      <c r="BE448" s="66">
        <f t="shared" si="449"/>
        <v>1.37</v>
      </c>
      <c r="BF448" s="66">
        <f t="shared" si="450"/>
        <v>2.7E-2</v>
      </c>
      <c r="BG448" s="67">
        <f t="shared" si="451"/>
        <v>-9.8000000000000004E-2</v>
      </c>
      <c r="BI448" s="29" t="s">
        <v>22</v>
      </c>
      <c r="BJ448" s="34" t="s">
        <v>68</v>
      </c>
      <c r="BK448" s="66">
        <f t="shared" si="471"/>
        <v>0.20799999999999999</v>
      </c>
      <c r="BL448" s="66">
        <f t="shared" si="472"/>
        <v>0.20699999999999999</v>
      </c>
      <c r="BM448" s="66">
        <f t="shared" si="473"/>
        <v>0.187</v>
      </c>
      <c r="BN448" s="66">
        <f t="shared" si="474"/>
        <v>0.32600000000000001</v>
      </c>
      <c r="BO448" s="66">
        <f t="shared" si="475"/>
        <v>0.22</v>
      </c>
      <c r="BP448" s="66">
        <f t="shared" si="476"/>
        <v>0.20699999999999999</v>
      </c>
      <c r="BQ448" s="66">
        <f t="shared" si="477"/>
        <v>0.41199999999999998</v>
      </c>
      <c r="BR448" s="66">
        <f t="shared" si="478"/>
        <v>0.26800000000000002</v>
      </c>
      <c r="BS448" s="67">
        <f t="shared" si="479"/>
        <v>-3.4000000000000002E-2</v>
      </c>
      <c r="BU448" s="29" t="s">
        <v>22</v>
      </c>
      <c r="BV448" s="34" t="s">
        <v>68</v>
      </c>
      <c r="BW448" s="48">
        <f t="shared" si="480"/>
        <v>113444</v>
      </c>
      <c r="BX448" s="48">
        <f t="shared" si="452"/>
        <v>80601</v>
      </c>
      <c r="BY448" s="48">
        <f t="shared" si="453"/>
        <v>69179</v>
      </c>
      <c r="BZ448" s="48">
        <f t="shared" si="454"/>
        <v>11422</v>
      </c>
      <c r="CA448" s="48">
        <f t="shared" si="455"/>
        <v>5054</v>
      </c>
      <c r="CB448" s="48">
        <f t="shared" si="456"/>
        <v>27789</v>
      </c>
      <c r="CC448" s="48">
        <f t="shared" si="457"/>
        <v>12690</v>
      </c>
      <c r="CD448" s="48">
        <f t="shared" si="458"/>
        <v>794</v>
      </c>
      <c r="CE448" s="49">
        <f t="shared" si="459"/>
        <v>14305</v>
      </c>
    </row>
    <row r="449" spans="1:83" ht="16.5" customHeight="1">
      <c r="A449" s="29" t="s">
        <v>23</v>
      </c>
      <c r="B449" s="34" t="s">
        <v>69</v>
      </c>
      <c r="C449" s="40">
        <v>91897</v>
      </c>
      <c r="D449" s="40">
        <v>70423</v>
      </c>
      <c r="E449" s="40">
        <v>60284</v>
      </c>
      <c r="F449" s="40">
        <v>10139</v>
      </c>
      <c r="G449" s="40">
        <v>4645</v>
      </c>
      <c r="H449" s="40">
        <v>16829</v>
      </c>
      <c r="I449" s="40">
        <v>5742</v>
      </c>
      <c r="J449" s="40">
        <v>134</v>
      </c>
      <c r="K449" s="41">
        <v>10953</v>
      </c>
      <c r="M449" s="29" t="s">
        <v>23</v>
      </c>
      <c r="N449" s="34" t="s">
        <v>69</v>
      </c>
      <c r="O449" s="66">
        <f t="shared" si="427"/>
        <v>2.1669999999999998</v>
      </c>
      <c r="P449" s="66">
        <f t="shared" si="428"/>
        <v>1.1299999999999999</v>
      </c>
      <c r="Q449" s="66">
        <f t="shared" si="429"/>
        <v>0.82099999999999995</v>
      </c>
      <c r="R449" s="66">
        <f t="shared" si="430"/>
        <v>3.0070000000000001</v>
      </c>
      <c r="S449" s="66">
        <f t="shared" si="431"/>
        <v>4.7590000000000003</v>
      </c>
      <c r="T449" s="66">
        <f t="shared" si="432"/>
        <v>5.9889999999999999</v>
      </c>
      <c r="U449" s="66">
        <f t="shared" si="433"/>
        <v>10.529</v>
      </c>
      <c r="V449" s="66">
        <f t="shared" si="434"/>
        <v>-2.19</v>
      </c>
      <c r="W449" s="67">
        <f t="shared" si="435"/>
        <v>3.859</v>
      </c>
      <c r="Y449" s="29" t="s">
        <v>23</v>
      </c>
      <c r="Z449" s="34" t="s">
        <v>69</v>
      </c>
      <c r="AA449" s="66">
        <f t="shared" si="460"/>
        <v>100</v>
      </c>
      <c r="AB449" s="66">
        <f t="shared" si="436"/>
        <v>76.599999999999994</v>
      </c>
      <c r="AC449" s="66">
        <f t="shared" si="437"/>
        <v>65.599999999999994</v>
      </c>
      <c r="AD449" s="66">
        <f t="shared" si="438"/>
        <v>11</v>
      </c>
      <c r="AE449" s="66">
        <f t="shared" si="439"/>
        <v>5.0999999999999996</v>
      </c>
      <c r="AF449" s="66">
        <f t="shared" si="440"/>
        <v>18.3</v>
      </c>
      <c r="AG449" s="66">
        <f t="shared" si="441"/>
        <v>6.2</v>
      </c>
      <c r="AH449" s="66">
        <f t="shared" si="442"/>
        <v>0.1</v>
      </c>
      <c r="AI449" s="67">
        <f t="shared" si="443"/>
        <v>11.9</v>
      </c>
      <c r="AK449" s="29" t="s">
        <v>23</v>
      </c>
      <c r="AL449" s="34" t="s">
        <v>69</v>
      </c>
      <c r="AM449" s="66">
        <f t="shared" si="461"/>
        <v>2.7</v>
      </c>
      <c r="AN449" s="66">
        <f t="shared" si="462"/>
        <v>2.9</v>
      </c>
      <c r="AO449" s="66">
        <f t="shared" si="463"/>
        <v>2.9</v>
      </c>
      <c r="AP449" s="66">
        <f t="shared" si="464"/>
        <v>2.9</v>
      </c>
      <c r="AQ449" s="66">
        <f t="shared" si="465"/>
        <v>1.8</v>
      </c>
      <c r="AR449" s="66">
        <f t="shared" si="466"/>
        <v>2.2999999999999998</v>
      </c>
      <c r="AS449" s="66">
        <f t="shared" si="467"/>
        <v>1.5</v>
      </c>
      <c r="AT449" s="66">
        <f t="shared" si="468"/>
        <v>1</v>
      </c>
      <c r="AU449" s="67">
        <f t="shared" si="469"/>
        <v>3.4</v>
      </c>
      <c r="AW449" s="29" t="s">
        <v>23</v>
      </c>
      <c r="AX449" s="34" t="s">
        <v>69</v>
      </c>
      <c r="AY449" s="66">
        <f t="shared" si="470"/>
        <v>2.1669999999999998</v>
      </c>
      <c r="AZ449" s="66">
        <f t="shared" si="444"/>
        <v>0.875</v>
      </c>
      <c r="BA449" s="66">
        <f t="shared" si="445"/>
        <v>0.54600000000000004</v>
      </c>
      <c r="BB449" s="66">
        <f t="shared" si="446"/>
        <v>0.32900000000000001</v>
      </c>
      <c r="BC449" s="66">
        <f t="shared" si="447"/>
        <v>0.23499999999999999</v>
      </c>
      <c r="BD449" s="66">
        <f t="shared" si="448"/>
        <v>1.0569999999999999</v>
      </c>
      <c r="BE449" s="66">
        <f t="shared" si="449"/>
        <v>0.60799999999999998</v>
      </c>
      <c r="BF449" s="66">
        <f t="shared" si="450"/>
        <v>-3.0000000000000001E-3</v>
      </c>
      <c r="BG449" s="67">
        <f t="shared" si="451"/>
        <v>0.45200000000000001</v>
      </c>
      <c r="BI449" s="29" t="s">
        <v>23</v>
      </c>
      <c r="BJ449" s="34" t="s">
        <v>69</v>
      </c>
      <c r="BK449" s="66">
        <f t="shared" si="471"/>
        <v>5.8000000000000003E-2</v>
      </c>
      <c r="BL449" s="66">
        <f t="shared" si="472"/>
        <v>3.3000000000000002E-2</v>
      </c>
      <c r="BM449" s="66">
        <f t="shared" si="473"/>
        <v>2.4E-2</v>
      </c>
      <c r="BN449" s="66">
        <f t="shared" si="474"/>
        <v>8.6999999999999994E-2</v>
      </c>
      <c r="BO449" s="66">
        <f t="shared" si="475"/>
        <v>8.4000000000000005E-2</v>
      </c>
      <c r="BP449" s="66">
        <f t="shared" si="476"/>
        <v>0.13400000000000001</v>
      </c>
      <c r="BQ449" s="66">
        <f t="shared" si="477"/>
        <v>0.14499999999999999</v>
      </c>
      <c r="BR449" s="66">
        <f t="shared" si="478"/>
        <v>-2.5999999999999999E-2</v>
      </c>
      <c r="BS449" s="67">
        <f t="shared" si="479"/>
        <v>0.126</v>
      </c>
      <c r="BU449" s="29" t="s">
        <v>23</v>
      </c>
      <c r="BV449" s="34" t="s">
        <v>69</v>
      </c>
      <c r="BW449" s="48">
        <f t="shared" si="480"/>
        <v>89948</v>
      </c>
      <c r="BX449" s="48">
        <f t="shared" si="452"/>
        <v>69636</v>
      </c>
      <c r="BY449" s="48">
        <f t="shared" si="453"/>
        <v>59793</v>
      </c>
      <c r="BZ449" s="48">
        <f t="shared" si="454"/>
        <v>9843</v>
      </c>
      <c r="CA449" s="48">
        <f t="shared" si="455"/>
        <v>4434</v>
      </c>
      <c r="CB449" s="48">
        <f t="shared" si="456"/>
        <v>15878</v>
      </c>
      <c r="CC449" s="48">
        <f t="shared" si="457"/>
        <v>5195</v>
      </c>
      <c r="CD449" s="48">
        <f t="shared" si="458"/>
        <v>137</v>
      </c>
      <c r="CE449" s="49">
        <f t="shared" si="459"/>
        <v>10546</v>
      </c>
    </row>
    <row r="450" spans="1:83" ht="16.5" customHeight="1">
      <c r="A450" s="31" t="s">
        <v>24</v>
      </c>
      <c r="B450" s="33" t="s">
        <v>70</v>
      </c>
      <c r="C450" s="42">
        <v>9928</v>
      </c>
      <c r="D450" s="42">
        <v>6921</v>
      </c>
      <c r="E450" s="42">
        <v>5894</v>
      </c>
      <c r="F450" s="42">
        <v>1027</v>
      </c>
      <c r="G450" s="42">
        <v>700</v>
      </c>
      <c r="H450" s="42">
        <v>2307</v>
      </c>
      <c r="I450" s="42">
        <v>762</v>
      </c>
      <c r="J450" s="42">
        <v>-27</v>
      </c>
      <c r="K450" s="43">
        <v>1572</v>
      </c>
      <c r="M450" s="31" t="s">
        <v>24</v>
      </c>
      <c r="N450" s="33" t="s">
        <v>70</v>
      </c>
      <c r="O450" s="68">
        <f t="shared" si="427"/>
        <v>2.4980000000000002</v>
      </c>
      <c r="P450" s="68">
        <f t="shared" si="428"/>
        <v>-1.466</v>
      </c>
      <c r="Q450" s="68">
        <f t="shared" si="429"/>
        <v>-1.8160000000000001</v>
      </c>
      <c r="R450" s="68">
        <f t="shared" si="430"/>
        <v>0.58799999999999997</v>
      </c>
      <c r="S450" s="68">
        <f t="shared" si="431"/>
        <v>0.71899999999999997</v>
      </c>
      <c r="T450" s="68">
        <f t="shared" si="432"/>
        <v>17.285</v>
      </c>
      <c r="U450" s="68">
        <f t="shared" si="433"/>
        <v>-9.609</v>
      </c>
      <c r="V450" s="68">
        <f t="shared" si="434"/>
        <v>95.195999999999998</v>
      </c>
      <c r="W450" s="69">
        <f t="shared" si="435"/>
        <v>-6.7619999999999996</v>
      </c>
      <c r="Y450" s="31" t="s">
        <v>24</v>
      </c>
      <c r="Z450" s="33" t="s">
        <v>70</v>
      </c>
      <c r="AA450" s="68">
        <f t="shared" si="460"/>
        <v>100</v>
      </c>
      <c r="AB450" s="68">
        <f t="shared" si="436"/>
        <v>69.7</v>
      </c>
      <c r="AC450" s="68">
        <f t="shared" si="437"/>
        <v>59.4</v>
      </c>
      <c r="AD450" s="68">
        <f t="shared" si="438"/>
        <v>10.3</v>
      </c>
      <c r="AE450" s="68">
        <f t="shared" si="439"/>
        <v>7.1</v>
      </c>
      <c r="AF450" s="68">
        <f t="shared" si="440"/>
        <v>23.2</v>
      </c>
      <c r="AG450" s="68">
        <f t="shared" si="441"/>
        <v>7.7</v>
      </c>
      <c r="AH450" s="68">
        <f t="shared" si="442"/>
        <v>-0.3</v>
      </c>
      <c r="AI450" s="69">
        <f t="shared" si="443"/>
        <v>15.8</v>
      </c>
      <c r="AK450" s="31" t="s">
        <v>24</v>
      </c>
      <c r="AL450" s="33" t="s">
        <v>70</v>
      </c>
      <c r="AM450" s="68">
        <f t="shared" si="461"/>
        <v>0.3</v>
      </c>
      <c r="AN450" s="68">
        <f t="shared" si="462"/>
        <v>0.3</v>
      </c>
      <c r="AO450" s="68">
        <f t="shared" si="463"/>
        <v>0.3</v>
      </c>
      <c r="AP450" s="68">
        <f t="shared" si="464"/>
        <v>0.3</v>
      </c>
      <c r="AQ450" s="68">
        <f t="shared" si="465"/>
        <v>0.3</v>
      </c>
      <c r="AR450" s="68">
        <f t="shared" si="466"/>
        <v>0.3</v>
      </c>
      <c r="AS450" s="68">
        <f t="shared" si="467"/>
        <v>0.2</v>
      </c>
      <c r="AT450" s="68">
        <f t="shared" si="468"/>
        <v>-0.2</v>
      </c>
      <c r="AU450" s="69">
        <f t="shared" si="469"/>
        <v>0.5</v>
      </c>
      <c r="AW450" s="31" t="s">
        <v>24</v>
      </c>
      <c r="AX450" s="33" t="s">
        <v>70</v>
      </c>
      <c r="AY450" s="68">
        <f t="shared" si="470"/>
        <v>2.4980000000000002</v>
      </c>
      <c r="AZ450" s="68">
        <f t="shared" si="444"/>
        <v>-1.0629999999999999</v>
      </c>
      <c r="BA450" s="68">
        <f t="shared" si="445"/>
        <v>-1.125</v>
      </c>
      <c r="BB450" s="68">
        <f t="shared" si="446"/>
        <v>6.2E-2</v>
      </c>
      <c r="BC450" s="68">
        <f t="shared" si="447"/>
        <v>5.1999999999999998E-2</v>
      </c>
      <c r="BD450" s="68">
        <f t="shared" si="448"/>
        <v>3.51</v>
      </c>
      <c r="BE450" s="68">
        <f t="shared" si="449"/>
        <v>-0.83599999999999997</v>
      </c>
      <c r="BF450" s="68">
        <f t="shared" si="450"/>
        <v>5.5229999999999997</v>
      </c>
      <c r="BG450" s="69">
        <f t="shared" si="451"/>
        <v>-1.177</v>
      </c>
      <c r="BI450" s="31" t="s">
        <v>24</v>
      </c>
      <c r="BJ450" s="33" t="s">
        <v>70</v>
      </c>
      <c r="BK450" s="68">
        <f t="shared" si="471"/>
        <v>7.0000000000000001E-3</v>
      </c>
      <c r="BL450" s="68">
        <f t="shared" si="472"/>
        <v>-4.0000000000000001E-3</v>
      </c>
      <c r="BM450" s="68">
        <f t="shared" si="473"/>
        <v>-5.0000000000000001E-3</v>
      </c>
      <c r="BN450" s="68">
        <f t="shared" si="474"/>
        <v>2E-3</v>
      </c>
      <c r="BO450" s="68">
        <f t="shared" si="475"/>
        <v>2E-3</v>
      </c>
      <c r="BP450" s="68">
        <f t="shared" si="476"/>
        <v>4.8000000000000001E-2</v>
      </c>
      <c r="BQ450" s="68">
        <f t="shared" si="477"/>
        <v>-2.1000000000000001E-2</v>
      </c>
      <c r="BR450" s="68">
        <f t="shared" si="478"/>
        <v>4.6260000000000003</v>
      </c>
      <c r="BS450" s="69">
        <f t="shared" si="479"/>
        <v>-3.5000000000000003E-2</v>
      </c>
      <c r="BU450" s="31" t="s">
        <v>24</v>
      </c>
      <c r="BV450" s="33" t="s">
        <v>70</v>
      </c>
      <c r="BW450" s="50">
        <f t="shared" si="480"/>
        <v>9686</v>
      </c>
      <c r="BX450" s="50">
        <f t="shared" si="452"/>
        <v>7024</v>
      </c>
      <c r="BY450" s="50">
        <f t="shared" si="453"/>
        <v>6003</v>
      </c>
      <c r="BZ450" s="50">
        <f t="shared" si="454"/>
        <v>1021</v>
      </c>
      <c r="CA450" s="50">
        <f t="shared" si="455"/>
        <v>695</v>
      </c>
      <c r="CB450" s="50">
        <f t="shared" si="456"/>
        <v>1967</v>
      </c>
      <c r="CC450" s="50">
        <f t="shared" si="457"/>
        <v>843</v>
      </c>
      <c r="CD450" s="50">
        <f t="shared" si="458"/>
        <v>-562</v>
      </c>
      <c r="CE450" s="51">
        <f t="shared" si="459"/>
        <v>1686</v>
      </c>
    </row>
    <row r="451" spans="1:83" ht="16.5" customHeight="1">
      <c r="A451" s="29" t="s">
        <v>25</v>
      </c>
      <c r="B451" s="34" t="s">
        <v>71</v>
      </c>
      <c r="C451" s="40">
        <v>5917</v>
      </c>
      <c r="D451" s="40">
        <v>3759</v>
      </c>
      <c r="E451" s="40">
        <v>3210</v>
      </c>
      <c r="F451" s="40">
        <v>549</v>
      </c>
      <c r="G451" s="40">
        <v>302</v>
      </c>
      <c r="H451" s="40">
        <v>1856</v>
      </c>
      <c r="I451" s="40">
        <v>602</v>
      </c>
      <c r="J451" s="40">
        <v>-33</v>
      </c>
      <c r="K451" s="41">
        <v>1287</v>
      </c>
      <c r="M451" s="29" t="s">
        <v>25</v>
      </c>
      <c r="N451" s="34" t="s">
        <v>71</v>
      </c>
      <c r="O451" s="66">
        <f t="shared" si="427"/>
        <v>-1.9390000000000001</v>
      </c>
      <c r="P451" s="66">
        <f t="shared" si="428"/>
        <v>0.94</v>
      </c>
      <c r="Q451" s="66">
        <f t="shared" si="429"/>
        <v>0.65900000000000003</v>
      </c>
      <c r="R451" s="66">
        <f t="shared" si="430"/>
        <v>2.617</v>
      </c>
      <c r="S451" s="66">
        <f t="shared" si="431"/>
        <v>0.66700000000000004</v>
      </c>
      <c r="T451" s="66">
        <f t="shared" si="432"/>
        <v>-7.6619999999999999</v>
      </c>
      <c r="U451" s="66">
        <f t="shared" si="433"/>
        <v>23.614000000000001</v>
      </c>
      <c r="V451" s="66">
        <f t="shared" si="434"/>
        <v>-115.86499999999999</v>
      </c>
      <c r="W451" s="67">
        <f t="shared" si="435"/>
        <v>-2.129</v>
      </c>
      <c r="Y451" s="29" t="s">
        <v>25</v>
      </c>
      <c r="Z451" s="34" t="s">
        <v>71</v>
      </c>
      <c r="AA451" s="66">
        <f t="shared" si="460"/>
        <v>100</v>
      </c>
      <c r="AB451" s="66">
        <f t="shared" si="436"/>
        <v>63.5</v>
      </c>
      <c r="AC451" s="66">
        <f t="shared" si="437"/>
        <v>54.3</v>
      </c>
      <c r="AD451" s="66">
        <f t="shared" si="438"/>
        <v>9.3000000000000007</v>
      </c>
      <c r="AE451" s="66">
        <f t="shared" si="439"/>
        <v>5.0999999999999996</v>
      </c>
      <c r="AF451" s="66">
        <f t="shared" si="440"/>
        <v>31.4</v>
      </c>
      <c r="AG451" s="66">
        <f t="shared" si="441"/>
        <v>10.199999999999999</v>
      </c>
      <c r="AH451" s="66">
        <f t="shared" si="442"/>
        <v>-0.6</v>
      </c>
      <c r="AI451" s="67">
        <f t="shared" si="443"/>
        <v>21.8</v>
      </c>
      <c r="AK451" s="29" t="s">
        <v>25</v>
      </c>
      <c r="AL451" s="34" t="s">
        <v>71</v>
      </c>
      <c r="AM451" s="66">
        <f t="shared" si="461"/>
        <v>0.2</v>
      </c>
      <c r="AN451" s="66">
        <f t="shared" si="462"/>
        <v>0.2</v>
      </c>
      <c r="AO451" s="66">
        <f t="shared" si="463"/>
        <v>0.2</v>
      </c>
      <c r="AP451" s="66">
        <f t="shared" si="464"/>
        <v>0.2</v>
      </c>
      <c r="AQ451" s="66">
        <f t="shared" si="465"/>
        <v>0.1</v>
      </c>
      <c r="AR451" s="66">
        <f t="shared" si="466"/>
        <v>0.3</v>
      </c>
      <c r="AS451" s="66">
        <f t="shared" si="467"/>
        <v>0.2</v>
      </c>
      <c r="AT451" s="66">
        <f t="shared" si="468"/>
        <v>-0.3</v>
      </c>
      <c r="AU451" s="67">
        <f t="shared" si="469"/>
        <v>0.4</v>
      </c>
      <c r="AW451" s="29" t="s">
        <v>25</v>
      </c>
      <c r="AX451" s="34" t="s">
        <v>71</v>
      </c>
      <c r="AY451" s="66">
        <f t="shared" si="470"/>
        <v>-1.9390000000000001</v>
      </c>
      <c r="AZ451" s="66">
        <f t="shared" si="444"/>
        <v>0.57999999999999996</v>
      </c>
      <c r="BA451" s="66">
        <f t="shared" si="445"/>
        <v>0.34799999999999998</v>
      </c>
      <c r="BB451" s="66">
        <f t="shared" si="446"/>
        <v>0.23200000000000001</v>
      </c>
      <c r="BC451" s="66">
        <f t="shared" si="447"/>
        <v>3.3000000000000002E-2</v>
      </c>
      <c r="BD451" s="66">
        <f t="shared" si="448"/>
        <v>-2.552</v>
      </c>
      <c r="BE451" s="66">
        <f t="shared" si="449"/>
        <v>1.9059999999999999</v>
      </c>
      <c r="BF451" s="66">
        <f t="shared" si="450"/>
        <v>-3.9940000000000002</v>
      </c>
      <c r="BG451" s="67">
        <f t="shared" si="451"/>
        <v>-0.46400000000000002</v>
      </c>
      <c r="BI451" s="29" t="s">
        <v>25</v>
      </c>
      <c r="BJ451" s="34" t="s">
        <v>71</v>
      </c>
      <c r="BK451" s="66">
        <f t="shared" si="471"/>
        <v>-3.0000000000000001E-3</v>
      </c>
      <c r="BL451" s="66">
        <f t="shared" si="472"/>
        <v>1E-3</v>
      </c>
      <c r="BM451" s="66">
        <f t="shared" si="473"/>
        <v>1E-3</v>
      </c>
      <c r="BN451" s="66">
        <f t="shared" si="474"/>
        <v>4.0000000000000001E-3</v>
      </c>
      <c r="BO451" s="66">
        <f t="shared" si="475"/>
        <v>1E-3</v>
      </c>
      <c r="BP451" s="66">
        <f t="shared" si="476"/>
        <v>-2.1999999999999999E-2</v>
      </c>
      <c r="BQ451" s="66">
        <f t="shared" si="477"/>
        <v>0.03</v>
      </c>
      <c r="BR451" s="66">
        <f t="shared" si="478"/>
        <v>-2.0840000000000001</v>
      </c>
      <c r="BS451" s="67">
        <f t="shared" si="479"/>
        <v>-8.9999999999999993E-3</v>
      </c>
      <c r="BU451" s="29" t="s">
        <v>25</v>
      </c>
      <c r="BV451" s="34" t="s">
        <v>71</v>
      </c>
      <c r="BW451" s="48">
        <f t="shared" si="480"/>
        <v>6034</v>
      </c>
      <c r="BX451" s="48">
        <f t="shared" si="452"/>
        <v>3724</v>
      </c>
      <c r="BY451" s="48">
        <f t="shared" si="453"/>
        <v>3189</v>
      </c>
      <c r="BZ451" s="48">
        <f t="shared" si="454"/>
        <v>535</v>
      </c>
      <c r="CA451" s="48">
        <f t="shared" si="455"/>
        <v>300</v>
      </c>
      <c r="CB451" s="48">
        <f t="shared" si="456"/>
        <v>2010</v>
      </c>
      <c r="CC451" s="48">
        <f t="shared" si="457"/>
        <v>487</v>
      </c>
      <c r="CD451" s="48">
        <f t="shared" si="458"/>
        <v>208</v>
      </c>
      <c r="CE451" s="49">
        <f t="shared" si="459"/>
        <v>1315</v>
      </c>
    </row>
    <row r="452" spans="1:83" ht="16.5" customHeight="1">
      <c r="A452" s="29" t="s">
        <v>26</v>
      </c>
      <c r="B452" s="34" t="s">
        <v>72</v>
      </c>
      <c r="C452" s="40">
        <v>3634</v>
      </c>
      <c r="D452" s="40">
        <v>2456</v>
      </c>
      <c r="E452" s="40">
        <v>2085</v>
      </c>
      <c r="F452" s="40">
        <v>371</v>
      </c>
      <c r="G452" s="40">
        <v>184</v>
      </c>
      <c r="H452" s="40">
        <v>994</v>
      </c>
      <c r="I452" s="40">
        <v>325</v>
      </c>
      <c r="J452" s="40">
        <v>13</v>
      </c>
      <c r="K452" s="41">
        <v>656</v>
      </c>
      <c r="M452" s="29" t="s">
        <v>26</v>
      </c>
      <c r="N452" s="34" t="s">
        <v>72</v>
      </c>
      <c r="O452" s="66">
        <f t="shared" si="427"/>
        <v>-4.141</v>
      </c>
      <c r="P452" s="66">
        <f t="shared" si="428"/>
        <v>1.8240000000000001</v>
      </c>
      <c r="Q452" s="66">
        <f t="shared" si="429"/>
        <v>1.46</v>
      </c>
      <c r="R452" s="66">
        <f t="shared" si="430"/>
        <v>3.9220000000000002</v>
      </c>
      <c r="S452" s="66">
        <f t="shared" si="431"/>
        <v>6.3579999999999997</v>
      </c>
      <c r="T452" s="66">
        <f t="shared" si="432"/>
        <v>-17.579000000000001</v>
      </c>
      <c r="U452" s="66">
        <f t="shared" si="433"/>
        <v>-5.2480000000000002</v>
      </c>
      <c r="V452" s="66">
        <f t="shared" si="434"/>
        <v>-87.5</v>
      </c>
      <c r="W452" s="67">
        <f t="shared" si="435"/>
        <v>-13.57</v>
      </c>
      <c r="Y452" s="29" t="s">
        <v>26</v>
      </c>
      <c r="Z452" s="34" t="s">
        <v>72</v>
      </c>
      <c r="AA452" s="66">
        <f t="shared" si="460"/>
        <v>100</v>
      </c>
      <c r="AB452" s="66">
        <f t="shared" si="436"/>
        <v>67.599999999999994</v>
      </c>
      <c r="AC452" s="66">
        <f t="shared" si="437"/>
        <v>57.4</v>
      </c>
      <c r="AD452" s="66">
        <f t="shared" si="438"/>
        <v>10.199999999999999</v>
      </c>
      <c r="AE452" s="66">
        <f t="shared" si="439"/>
        <v>5.0999999999999996</v>
      </c>
      <c r="AF452" s="66">
        <f t="shared" si="440"/>
        <v>27.4</v>
      </c>
      <c r="AG452" s="66">
        <f t="shared" si="441"/>
        <v>8.9</v>
      </c>
      <c r="AH452" s="66">
        <f t="shared" si="442"/>
        <v>0.4</v>
      </c>
      <c r="AI452" s="67">
        <f t="shared" si="443"/>
        <v>18.100000000000001</v>
      </c>
      <c r="AK452" s="29" t="s">
        <v>26</v>
      </c>
      <c r="AL452" s="34" t="s">
        <v>72</v>
      </c>
      <c r="AM452" s="66">
        <f t="shared" si="461"/>
        <v>0.1</v>
      </c>
      <c r="AN452" s="66">
        <f t="shared" si="462"/>
        <v>0.1</v>
      </c>
      <c r="AO452" s="66">
        <f t="shared" si="463"/>
        <v>0.1</v>
      </c>
      <c r="AP452" s="66">
        <f t="shared" si="464"/>
        <v>0.1</v>
      </c>
      <c r="AQ452" s="66">
        <f t="shared" si="465"/>
        <v>0.1</v>
      </c>
      <c r="AR452" s="66">
        <f t="shared" si="466"/>
        <v>0.1</v>
      </c>
      <c r="AS452" s="66">
        <f t="shared" si="467"/>
        <v>0.1</v>
      </c>
      <c r="AT452" s="66">
        <f t="shared" si="468"/>
        <v>0.1</v>
      </c>
      <c r="AU452" s="67">
        <f t="shared" si="469"/>
        <v>0.2</v>
      </c>
      <c r="AW452" s="29" t="s">
        <v>26</v>
      </c>
      <c r="AX452" s="34" t="s">
        <v>72</v>
      </c>
      <c r="AY452" s="66">
        <f t="shared" si="470"/>
        <v>-4.141</v>
      </c>
      <c r="AZ452" s="66">
        <f t="shared" si="444"/>
        <v>1.161</v>
      </c>
      <c r="BA452" s="66">
        <f t="shared" si="445"/>
        <v>0.79100000000000004</v>
      </c>
      <c r="BB452" s="66">
        <f t="shared" si="446"/>
        <v>0.36899999999999999</v>
      </c>
      <c r="BC452" s="66">
        <f t="shared" si="447"/>
        <v>0.28999999999999998</v>
      </c>
      <c r="BD452" s="66">
        <f t="shared" si="448"/>
        <v>-5.5919999999999996</v>
      </c>
      <c r="BE452" s="66">
        <f t="shared" si="449"/>
        <v>-0.47499999999999998</v>
      </c>
      <c r="BF452" s="66">
        <f t="shared" si="450"/>
        <v>-2.4</v>
      </c>
      <c r="BG452" s="67">
        <f t="shared" si="451"/>
        <v>-2.7170000000000001</v>
      </c>
      <c r="BI452" s="29" t="s">
        <v>26</v>
      </c>
      <c r="BJ452" s="34" t="s">
        <v>72</v>
      </c>
      <c r="BK452" s="66">
        <f t="shared" si="471"/>
        <v>-5.0000000000000001E-3</v>
      </c>
      <c r="BL452" s="66">
        <f t="shared" si="472"/>
        <v>2E-3</v>
      </c>
      <c r="BM452" s="66">
        <f t="shared" si="473"/>
        <v>1E-3</v>
      </c>
      <c r="BN452" s="66">
        <f t="shared" si="474"/>
        <v>4.0000000000000001E-3</v>
      </c>
      <c r="BO452" s="66">
        <f t="shared" si="475"/>
        <v>4.0000000000000001E-3</v>
      </c>
      <c r="BP452" s="66">
        <f t="shared" si="476"/>
        <v>-0.03</v>
      </c>
      <c r="BQ452" s="66">
        <f t="shared" si="477"/>
        <v>-5.0000000000000001E-3</v>
      </c>
      <c r="BR452" s="66">
        <f t="shared" si="478"/>
        <v>-0.78700000000000003</v>
      </c>
      <c r="BS452" s="67">
        <f t="shared" si="479"/>
        <v>-3.2000000000000001E-2</v>
      </c>
      <c r="BU452" s="29" t="s">
        <v>26</v>
      </c>
      <c r="BV452" s="34" t="s">
        <v>72</v>
      </c>
      <c r="BW452" s="48">
        <f t="shared" si="480"/>
        <v>3791</v>
      </c>
      <c r="BX452" s="48">
        <f t="shared" si="452"/>
        <v>2412</v>
      </c>
      <c r="BY452" s="48">
        <f t="shared" si="453"/>
        <v>2055</v>
      </c>
      <c r="BZ452" s="48">
        <f t="shared" si="454"/>
        <v>357</v>
      </c>
      <c r="CA452" s="48">
        <f t="shared" si="455"/>
        <v>173</v>
      </c>
      <c r="CB452" s="48">
        <f t="shared" si="456"/>
        <v>1206</v>
      </c>
      <c r="CC452" s="48">
        <f t="shared" si="457"/>
        <v>343</v>
      </c>
      <c r="CD452" s="48">
        <f t="shared" si="458"/>
        <v>104</v>
      </c>
      <c r="CE452" s="49">
        <f t="shared" si="459"/>
        <v>759</v>
      </c>
    </row>
    <row r="453" spans="1:83" ht="16.5" customHeight="1">
      <c r="A453" s="29" t="s">
        <v>27</v>
      </c>
      <c r="B453" s="34" t="s">
        <v>73</v>
      </c>
      <c r="C453" s="40">
        <v>15531</v>
      </c>
      <c r="D453" s="40">
        <v>11140</v>
      </c>
      <c r="E453" s="40">
        <v>9545</v>
      </c>
      <c r="F453" s="40">
        <v>1595</v>
      </c>
      <c r="G453" s="40">
        <v>723</v>
      </c>
      <c r="H453" s="40">
        <v>3668</v>
      </c>
      <c r="I453" s="40">
        <v>1148</v>
      </c>
      <c r="J453" s="40">
        <v>-9</v>
      </c>
      <c r="K453" s="41">
        <v>2529</v>
      </c>
      <c r="M453" s="29" t="s">
        <v>27</v>
      </c>
      <c r="N453" s="34" t="s">
        <v>73</v>
      </c>
      <c r="O453" s="66">
        <f t="shared" si="427"/>
        <v>-0.93100000000000005</v>
      </c>
      <c r="P453" s="66">
        <f t="shared" si="428"/>
        <v>-1.101</v>
      </c>
      <c r="Q453" s="66">
        <f t="shared" si="429"/>
        <v>-1.496</v>
      </c>
      <c r="R453" s="66">
        <f t="shared" si="430"/>
        <v>1.3340000000000001</v>
      </c>
      <c r="S453" s="66">
        <f t="shared" si="431"/>
        <v>0.97799999999999998</v>
      </c>
      <c r="T453" s="66">
        <f t="shared" si="432"/>
        <v>-0.78400000000000003</v>
      </c>
      <c r="U453" s="66">
        <f t="shared" si="433"/>
        <v>5.3209999999999997</v>
      </c>
      <c r="V453" s="66">
        <f t="shared" si="434"/>
        <v>66.667000000000002</v>
      </c>
      <c r="W453" s="67">
        <f t="shared" si="435"/>
        <v>-3.9860000000000002</v>
      </c>
      <c r="Y453" s="29" t="s">
        <v>27</v>
      </c>
      <c r="Z453" s="34" t="s">
        <v>73</v>
      </c>
      <c r="AA453" s="66">
        <f t="shared" si="460"/>
        <v>100</v>
      </c>
      <c r="AB453" s="66">
        <f t="shared" si="436"/>
        <v>71.7</v>
      </c>
      <c r="AC453" s="66">
        <f t="shared" si="437"/>
        <v>61.5</v>
      </c>
      <c r="AD453" s="66">
        <f t="shared" si="438"/>
        <v>10.3</v>
      </c>
      <c r="AE453" s="66">
        <f t="shared" si="439"/>
        <v>4.7</v>
      </c>
      <c r="AF453" s="66">
        <f t="shared" si="440"/>
        <v>23.6</v>
      </c>
      <c r="AG453" s="66">
        <f t="shared" si="441"/>
        <v>7.4</v>
      </c>
      <c r="AH453" s="66">
        <f t="shared" si="442"/>
        <v>-0.1</v>
      </c>
      <c r="AI453" s="67">
        <f t="shared" si="443"/>
        <v>16.3</v>
      </c>
      <c r="AK453" s="29" t="s">
        <v>27</v>
      </c>
      <c r="AL453" s="34" t="s">
        <v>73</v>
      </c>
      <c r="AM453" s="66">
        <f t="shared" si="461"/>
        <v>0.5</v>
      </c>
      <c r="AN453" s="66">
        <f t="shared" si="462"/>
        <v>0.5</v>
      </c>
      <c r="AO453" s="66">
        <f t="shared" si="463"/>
        <v>0.5</v>
      </c>
      <c r="AP453" s="66">
        <f t="shared" si="464"/>
        <v>0.5</v>
      </c>
      <c r="AQ453" s="66">
        <f t="shared" si="465"/>
        <v>0.3</v>
      </c>
      <c r="AR453" s="66">
        <f t="shared" si="466"/>
        <v>0.5</v>
      </c>
      <c r="AS453" s="66">
        <f t="shared" si="467"/>
        <v>0.3</v>
      </c>
      <c r="AT453" s="66">
        <f t="shared" si="468"/>
        <v>-0.1</v>
      </c>
      <c r="AU453" s="67">
        <f t="shared" si="469"/>
        <v>0.8</v>
      </c>
      <c r="AW453" s="29" t="s">
        <v>27</v>
      </c>
      <c r="AX453" s="34" t="s">
        <v>73</v>
      </c>
      <c r="AY453" s="66">
        <f t="shared" si="470"/>
        <v>-0.93100000000000005</v>
      </c>
      <c r="AZ453" s="66">
        <f t="shared" si="444"/>
        <v>-0.79100000000000004</v>
      </c>
      <c r="BA453" s="66">
        <f t="shared" si="445"/>
        <v>-0.92500000000000004</v>
      </c>
      <c r="BB453" s="66">
        <f t="shared" si="446"/>
        <v>0.13400000000000001</v>
      </c>
      <c r="BC453" s="66">
        <f t="shared" si="447"/>
        <v>4.4999999999999998E-2</v>
      </c>
      <c r="BD453" s="66">
        <f t="shared" si="448"/>
        <v>-0.185</v>
      </c>
      <c r="BE453" s="66">
        <f t="shared" si="449"/>
        <v>0.37</v>
      </c>
      <c r="BF453" s="66">
        <f t="shared" si="450"/>
        <v>0.115</v>
      </c>
      <c r="BG453" s="67">
        <f t="shared" si="451"/>
        <v>-0.67</v>
      </c>
      <c r="BI453" s="29" t="s">
        <v>27</v>
      </c>
      <c r="BJ453" s="34" t="s">
        <v>73</v>
      </c>
      <c r="BK453" s="66">
        <f t="shared" si="471"/>
        <v>-4.0000000000000001E-3</v>
      </c>
      <c r="BL453" s="66">
        <f t="shared" si="472"/>
        <v>-5.0000000000000001E-3</v>
      </c>
      <c r="BM453" s="66">
        <f t="shared" si="473"/>
        <v>-7.0000000000000001E-3</v>
      </c>
      <c r="BN453" s="66">
        <f t="shared" si="474"/>
        <v>6.0000000000000001E-3</v>
      </c>
      <c r="BO453" s="66">
        <f t="shared" si="475"/>
        <v>3.0000000000000001E-3</v>
      </c>
      <c r="BP453" s="66">
        <f t="shared" si="476"/>
        <v>-4.0000000000000001E-3</v>
      </c>
      <c r="BQ453" s="66">
        <f t="shared" si="477"/>
        <v>1.4999999999999999E-2</v>
      </c>
      <c r="BR453" s="66">
        <f t="shared" si="478"/>
        <v>0.156</v>
      </c>
      <c r="BS453" s="67">
        <f t="shared" si="479"/>
        <v>-3.2000000000000001E-2</v>
      </c>
      <c r="BU453" s="29" t="s">
        <v>27</v>
      </c>
      <c r="BV453" s="34" t="s">
        <v>73</v>
      </c>
      <c r="BW453" s="48">
        <f t="shared" si="480"/>
        <v>15677</v>
      </c>
      <c r="BX453" s="48">
        <f t="shared" si="452"/>
        <v>11264</v>
      </c>
      <c r="BY453" s="48">
        <f t="shared" si="453"/>
        <v>9690</v>
      </c>
      <c r="BZ453" s="48">
        <f t="shared" si="454"/>
        <v>1574</v>
      </c>
      <c r="CA453" s="48">
        <f t="shared" si="455"/>
        <v>716</v>
      </c>
      <c r="CB453" s="48">
        <f t="shared" si="456"/>
        <v>3697</v>
      </c>
      <c r="CC453" s="48">
        <f t="shared" si="457"/>
        <v>1090</v>
      </c>
      <c r="CD453" s="48">
        <f t="shared" si="458"/>
        <v>-27</v>
      </c>
      <c r="CE453" s="49">
        <f t="shared" si="459"/>
        <v>2634</v>
      </c>
    </row>
    <row r="454" spans="1:83" ht="16.5" customHeight="1">
      <c r="A454" s="29" t="s">
        <v>28</v>
      </c>
      <c r="B454" s="34" t="s">
        <v>74</v>
      </c>
      <c r="C454" s="40">
        <v>26381</v>
      </c>
      <c r="D454" s="40">
        <v>18382</v>
      </c>
      <c r="E454" s="40">
        <v>15819</v>
      </c>
      <c r="F454" s="40">
        <v>2563</v>
      </c>
      <c r="G454" s="40">
        <v>1164</v>
      </c>
      <c r="H454" s="40">
        <v>6835</v>
      </c>
      <c r="I454" s="40">
        <v>2942</v>
      </c>
      <c r="J454" s="40">
        <v>105</v>
      </c>
      <c r="K454" s="41">
        <v>3788</v>
      </c>
      <c r="M454" s="29" t="s">
        <v>28</v>
      </c>
      <c r="N454" s="34" t="s">
        <v>74</v>
      </c>
      <c r="O454" s="66">
        <f t="shared" si="427"/>
        <v>0.64500000000000002</v>
      </c>
      <c r="P454" s="66">
        <f t="shared" si="428"/>
        <v>0.51900000000000002</v>
      </c>
      <c r="Q454" s="66">
        <f t="shared" si="429"/>
        <v>0.184</v>
      </c>
      <c r="R454" s="66">
        <f t="shared" si="430"/>
        <v>2.6429999999999998</v>
      </c>
      <c r="S454" s="66">
        <f t="shared" si="431"/>
        <v>2.1949999999999998</v>
      </c>
      <c r="T454" s="66">
        <f t="shared" si="432"/>
        <v>0.72199999999999998</v>
      </c>
      <c r="U454" s="66">
        <f t="shared" si="433"/>
        <v>5.2969999999999997</v>
      </c>
      <c r="V454" s="66">
        <f t="shared" si="434"/>
        <v>17.978000000000002</v>
      </c>
      <c r="W454" s="67">
        <f t="shared" si="435"/>
        <v>-2.9460000000000002</v>
      </c>
      <c r="Y454" s="29" t="s">
        <v>28</v>
      </c>
      <c r="Z454" s="34" t="s">
        <v>74</v>
      </c>
      <c r="AA454" s="66">
        <f t="shared" si="460"/>
        <v>100</v>
      </c>
      <c r="AB454" s="66">
        <f t="shared" si="436"/>
        <v>69.7</v>
      </c>
      <c r="AC454" s="66">
        <f t="shared" si="437"/>
        <v>60</v>
      </c>
      <c r="AD454" s="66">
        <f t="shared" si="438"/>
        <v>9.6999999999999993</v>
      </c>
      <c r="AE454" s="66">
        <f t="shared" si="439"/>
        <v>4.4000000000000004</v>
      </c>
      <c r="AF454" s="66">
        <f t="shared" si="440"/>
        <v>25.9</v>
      </c>
      <c r="AG454" s="66">
        <f t="shared" si="441"/>
        <v>11.2</v>
      </c>
      <c r="AH454" s="66">
        <f t="shared" si="442"/>
        <v>0.4</v>
      </c>
      <c r="AI454" s="67">
        <f t="shared" si="443"/>
        <v>14.4</v>
      </c>
      <c r="AK454" s="29" t="s">
        <v>28</v>
      </c>
      <c r="AL454" s="34" t="s">
        <v>74</v>
      </c>
      <c r="AM454" s="66">
        <f t="shared" si="461"/>
        <v>0.8</v>
      </c>
      <c r="AN454" s="66">
        <f t="shared" si="462"/>
        <v>0.8</v>
      </c>
      <c r="AO454" s="66">
        <f t="shared" si="463"/>
        <v>0.8</v>
      </c>
      <c r="AP454" s="66">
        <f t="shared" si="464"/>
        <v>0.7</v>
      </c>
      <c r="AQ454" s="66">
        <f t="shared" si="465"/>
        <v>0.5</v>
      </c>
      <c r="AR454" s="66">
        <f t="shared" si="466"/>
        <v>0.9</v>
      </c>
      <c r="AS454" s="66">
        <f t="shared" si="467"/>
        <v>0.8</v>
      </c>
      <c r="AT454" s="66">
        <f t="shared" si="468"/>
        <v>0.8</v>
      </c>
      <c r="AU454" s="67">
        <f t="shared" si="469"/>
        <v>1.2</v>
      </c>
      <c r="AW454" s="29" t="s">
        <v>28</v>
      </c>
      <c r="AX454" s="34" t="s">
        <v>74</v>
      </c>
      <c r="AY454" s="66">
        <f t="shared" si="470"/>
        <v>0.64500000000000002</v>
      </c>
      <c r="AZ454" s="66">
        <f t="shared" si="444"/>
        <v>0.36199999999999999</v>
      </c>
      <c r="BA454" s="66">
        <f t="shared" si="445"/>
        <v>0.111</v>
      </c>
      <c r="BB454" s="66">
        <f t="shared" si="446"/>
        <v>0.252</v>
      </c>
      <c r="BC454" s="66">
        <f t="shared" si="447"/>
        <v>9.5000000000000001E-2</v>
      </c>
      <c r="BD454" s="66">
        <f t="shared" si="448"/>
        <v>0.187</v>
      </c>
      <c r="BE454" s="66">
        <f t="shared" si="449"/>
        <v>0.56499999999999995</v>
      </c>
      <c r="BF454" s="66">
        <f t="shared" si="450"/>
        <v>6.0999999999999999E-2</v>
      </c>
      <c r="BG454" s="67">
        <f t="shared" si="451"/>
        <v>-0.439</v>
      </c>
      <c r="BI454" s="29" t="s">
        <v>28</v>
      </c>
      <c r="BJ454" s="34" t="s">
        <v>74</v>
      </c>
      <c r="BK454" s="66">
        <f t="shared" si="471"/>
        <v>5.0000000000000001E-3</v>
      </c>
      <c r="BL454" s="66">
        <f t="shared" si="472"/>
        <v>4.0000000000000001E-3</v>
      </c>
      <c r="BM454" s="66">
        <f t="shared" si="473"/>
        <v>1E-3</v>
      </c>
      <c r="BN454" s="66">
        <f t="shared" si="474"/>
        <v>1.9E-2</v>
      </c>
      <c r="BO454" s="66">
        <f t="shared" si="475"/>
        <v>0.01</v>
      </c>
      <c r="BP454" s="66">
        <f t="shared" si="476"/>
        <v>7.0000000000000001E-3</v>
      </c>
      <c r="BQ454" s="66">
        <f t="shared" si="477"/>
        <v>3.9E-2</v>
      </c>
      <c r="BR454" s="66">
        <f t="shared" si="478"/>
        <v>0.13800000000000001</v>
      </c>
      <c r="BS454" s="67">
        <f t="shared" si="479"/>
        <v>-3.5999999999999997E-2</v>
      </c>
      <c r="BU454" s="29" t="s">
        <v>28</v>
      </c>
      <c r="BV454" s="34" t="s">
        <v>74</v>
      </c>
      <c r="BW454" s="48">
        <f t="shared" si="480"/>
        <v>26212</v>
      </c>
      <c r="BX454" s="48">
        <f t="shared" si="452"/>
        <v>18287</v>
      </c>
      <c r="BY454" s="48">
        <f t="shared" si="453"/>
        <v>15790</v>
      </c>
      <c r="BZ454" s="48">
        <f t="shared" si="454"/>
        <v>2497</v>
      </c>
      <c r="CA454" s="48">
        <f t="shared" si="455"/>
        <v>1139</v>
      </c>
      <c r="CB454" s="48">
        <f t="shared" si="456"/>
        <v>6786</v>
      </c>
      <c r="CC454" s="48">
        <f t="shared" si="457"/>
        <v>2794</v>
      </c>
      <c r="CD454" s="48">
        <f t="shared" si="458"/>
        <v>89</v>
      </c>
      <c r="CE454" s="49">
        <f t="shared" si="459"/>
        <v>3903</v>
      </c>
    </row>
    <row r="455" spans="1:83" ht="16.5" customHeight="1">
      <c r="A455" s="29" t="s">
        <v>29</v>
      </c>
      <c r="B455" s="34" t="s">
        <v>75</v>
      </c>
      <c r="C455" s="40">
        <v>29457</v>
      </c>
      <c r="D455" s="40">
        <v>18864</v>
      </c>
      <c r="E455" s="40">
        <v>16129</v>
      </c>
      <c r="F455" s="40">
        <v>2735</v>
      </c>
      <c r="G455" s="40">
        <v>3352</v>
      </c>
      <c r="H455" s="40">
        <v>7241</v>
      </c>
      <c r="I455" s="40">
        <v>3872</v>
      </c>
      <c r="J455" s="40">
        <v>141</v>
      </c>
      <c r="K455" s="41">
        <v>3228</v>
      </c>
      <c r="M455" s="29" t="s">
        <v>29</v>
      </c>
      <c r="N455" s="34" t="s">
        <v>75</v>
      </c>
      <c r="O455" s="66">
        <f t="shared" si="427"/>
        <v>-2.57</v>
      </c>
      <c r="P455" s="66">
        <f t="shared" si="428"/>
        <v>-1.637</v>
      </c>
      <c r="Q455" s="66">
        <f t="shared" si="429"/>
        <v>-1.9570000000000001</v>
      </c>
      <c r="R455" s="66">
        <f t="shared" si="430"/>
        <v>0.29299999999999998</v>
      </c>
      <c r="S455" s="66">
        <f t="shared" si="431"/>
        <v>-0.35699999999999998</v>
      </c>
      <c r="T455" s="66">
        <f t="shared" si="432"/>
        <v>-5.8630000000000004</v>
      </c>
      <c r="U455" s="66">
        <f t="shared" si="433"/>
        <v>-9.68</v>
      </c>
      <c r="V455" s="66">
        <f t="shared" si="434"/>
        <v>16.529</v>
      </c>
      <c r="W455" s="67">
        <f t="shared" si="435"/>
        <v>-1.7050000000000001</v>
      </c>
      <c r="Y455" s="29" t="s">
        <v>29</v>
      </c>
      <c r="Z455" s="34" t="s">
        <v>75</v>
      </c>
      <c r="AA455" s="66">
        <f t="shared" si="460"/>
        <v>100</v>
      </c>
      <c r="AB455" s="66">
        <f t="shared" si="436"/>
        <v>64</v>
      </c>
      <c r="AC455" s="66">
        <f t="shared" si="437"/>
        <v>54.8</v>
      </c>
      <c r="AD455" s="66">
        <f t="shared" si="438"/>
        <v>9.3000000000000007</v>
      </c>
      <c r="AE455" s="66">
        <f t="shared" si="439"/>
        <v>11.4</v>
      </c>
      <c r="AF455" s="66">
        <f t="shared" si="440"/>
        <v>24.6</v>
      </c>
      <c r="AG455" s="66">
        <f t="shared" si="441"/>
        <v>13.1</v>
      </c>
      <c r="AH455" s="66">
        <f t="shared" si="442"/>
        <v>0.5</v>
      </c>
      <c r="AI455" s="67">
        <f t="shared" si="443"/>
        <v>11</v>
      </c>
      <c r="AK455" s="29" t="s">
        <v>29</v>
      </c>
      <c r="AL455" s="34" t="s">
        <v>75</v>
      </c>
      <c r="AM455" s="66">
        <f t="shared" si="461"/>
        <v>0.9</v>
      </c>
      <c r="AN455" s="66">
        <f t="shared" si="462"/>
        <v>0.8</v>
      </c>
      <c r="AO455" s="66">
        <f t="shared" si="463"/>
        <v>0.8</v>
      </c>
      <c r="AP455" s="66">
        <f t="shared" si="464"/>
        <v>0.8</v>
      </c>
      <c r="AQ455" s="66">
        <f t="shared" si="465"/>
        <v>1.3</v>
      </c>
      <c r="AR455" s="66">
        <f t="shared" si="466"/>
        <v>1</v>
      </c>
      <c r="AS455" s="66">
        <f t="shared" si="467"/>
        <v>1</v>
      </c>
      <c r="AT455" s="66">
        <f t="shared" si="468"/>
        <v>1.1000000000000001</v>
      </c>
      <c r="AU455" s="67">
        <f t="shared" si="469"/>
        <v>1</v>
      </c>
      <c r="AW455" s="29" t="s">
        <v>29</v>
      </c>
      <c r="AX455" s="34" t="s">
        <v>75</v>
      </c>
      <c r="AY455" s="66">
        <f t="shared" si="470"/>
        <v>-2.57</v>
      </c>
      <c r="AZ455" s="66">
        <f t="shared" si="444"/>
        <v>-1.0389999999999999</v>
      </c>
      <c r="BA455" s="66">
        <f t="shared" si="445"/>
        <v>-1.0649999999999999</v>
      </c>
      <c r="BB455" s="66">
        <f t="shared" si="446"/>
        <v>2.5999999999999999E-2</v>
      </c>
      <c r="BC455" s="66">
        <f t="shared" si="447"/>
        <v>-0.04</v>
      </c>
      <c r="BD455" s="66">
        <f t="shared" si="448"/>
        <v>-1.492</v>
      </c>
      <c r="BE455" s="66">
        <f t="shared" si="449"/>
        <v>-1.373</v>
      </c>
      <c r="BF455" s="66">
        <f t="shared" si="450"/>
        <v>6.6000000000000003E-2</v>
      </c>
      <c r="BG455" s="67">
        <f t="shared" si="451"/>
        <v>-0.185</v>
      </c>
      <c r="BI455" s="29" t="s">
        <v>29</v>
      </c>
      <c r="BJ455" s="34" t="s">
        <v>75</v>
      </c>
      <c r="BK455" s="66">
        <f t="shared" si="471"/>
        <v>-2.3E-2</v>
      </c>
      <c r="BL455" s="66">
        <f t="shared" si="472"/>
        <v>-1.2999999999999999E-2</v>
      </c>
      <c r="BM455" s="66">
        <f t="shared" si="473"/>
        <v>-1.6E-2</v>
      </c>
      <c r="BN455" s="66">
        <f t="shared" si="474"/>
        <v>2E-3</v>
      </c>
      <c r="BO455" s="66">
        <f t="shared" si="475"/>
        <v>-5.0000000000000001E-3</v>
      </c>
      <c r="BP455" s="66">
        <f t="shared" si="476"/>
        <v>-6.3E-2</v>
      </c>
      <c r="BQ455" s="66">
        <f t="shared" si="477"/>
        <v>-0.11</v>
      </c>
      <c r="BR455" s="66">
        <f t="shared" si="478"/>
        <v>0.17299999999999999</v>
      </c>
      <c r="BS455" s="67">
        <f t="shared" si="479"/>
        <v>-1.7000000000000001E-2</v>
      </c>
      <c r="BU455" s="29" t="s">
        <v>29</v>
      </c>
      <c r="BV455" s="34" t="s">
        <v>75</v>
      </c>
      <c r="BW455" s="48">
        <f t="shared" si="480"/>
        <v>30234</v>
      </c>
      <c r="BX455" s="48">
        <f t="shared" si="452"/>
        <v>19178</v>
      </c>
      <c r="BY455" s="48">
        <f t="shared" si="453"/>
        <v>16451</v>
      </c>
      <c r="BZ455" s="48">
        <f t="shared" si="454"/>
        <v>2727</v>
      </c>
      <c r="CA455" s="48">
        <f t="shared" si="455"/>
        <v>3364</v>
      </c>
      <c r="CB455" s="48">
        <f t="shared" si="456"/>
        <v>7692</v>
      </c>
      <c r="CC455" s="48">
        <f t="shared" si="457"/>
        <v>4287</v>
      </c>
      <c r="CD455" s="48">
        <f t="shared" si="458"/>
        <v>121</v>
      </c>
      <c r="CE455" s="49">
        <f t="shared" si="459"/>
        <v>3284</v>
      </c>
    </row>
    <row r="456" spans="1:83" ht="16.5" customHeight="1">
      <c r="A456" s="29" t="s">
        <v>30</v>
      </c>
      <c r="B456" s="34" t="s">
        <v>76</v>
      </c>
      <c r="C456" s="40">
        <v>15018</v>
      </c>
      <c r="D456" s="40">
        <v>10180</v>
      </c>
      <c r="E456" s="40">
        <v>8656</v>
      </c>
      <c r="F456" s="40">
        <v>1524</v>
      </c>
      <c r="G456" s="40">
        <v>2385</v>
      </c>
      <c r="H456" s="40">
        <v>2453</v>
      </c>
      <c r="I456" s="40">
        <v>841</v>
      </c>
      <c r="J456" s="40">
        <v>68</v>
      </c>
      <c r="K456" s="41">
        <v>1544</v>
      </c>
      <c r="M456" s="29" t="s">
        <v>30</v>
      </c>
      <c r="N456" s="34" t="s">
        <v>76</v>
      </c>
      <c r="O456" s="66">
        <f t="shared" si="427"/>
        <v>2.0110000000000001</v>
      </c>
      <c r="P456" s="66">
        <f t="shared" si="428"/>
        <v>3.55</v>
      </c>
      <c r="Q456" s="66">
        <f t="shared" si="429"/>
        <v>3.2069999999999999</v>
      </c>
      <c r="R456" s="66">
        <f t="shared" si="430"/>
        <v>5.54</v>
      </c>
      <c r="S456" s="66">
        <f t="shared" si="431"/>
        <v>-1.7709999999999999</v>
      </c>
      <c r="T456" s="66">
        <f t="shared" si="432"/>
        <v>-0.40600000000000003</v>
      </c>
      <c r="U456" s="66">
        <f t="shared" si="433"/>
        <v>-1.0589999999999999</v>
      </c>
      <c r="V456" s="66">
        <f t="shared" si="434"/>
        <v>15.254</v>
      </c>
      <c r="W456" s="67">
        <f t="shared" si="435"/>
        <v>-0.64400000000000002</v>
      </c>
      <c r="Y456" s="29" t="s">
        <v>30</v>
      </c>
      <c r="Z456" s="34" t="s">
        <v>76</v>
      </c>
      <c r="AA456" s="66">
        <f t="shared" si="460"/>
        <v>100</v>
      </c>
      <c r="AB456" s="66">
        <f t="shared" si="436"/>
        <v>67.8</v>
      </c>
      <c r="AC456" s="66">
        <f t="shared" si="437"/>
        <v>57.6</v>
      </c>
      <c r="AD456" s="66">
        <f t="shared" si="438"/>
        <v>10.1</v>
      </c>
      <c r="AE456" s="66">
        <f t="shared" si="439"/>
        <v>15.9</v>
      </c>
      <c r="AF456" s="66">
        <f t="shared" si="440"/>
        <v>16.3</v>
      </c>
      <c r="AG456" s="66">
        <f t="shared" si="441"/>
        <v>5.6</v>
      </c>
      <c r="AH456" s="66">
        <f t="shared" si="442"/>
        <v>0.5</v>
      </c>
      <c r="AI456" s="67">
        <f t="shared" si="443"/>
        <v>10.3</v>
      </c>
      <c r="AK456" s="29" t="s">
        <v>30</v>
      </c>
      <c r="AL456" s="34" t="s">
        <v>76</v>
      </c>
      <c r="AM456" s="66">
        <f t="shared" si="461"/>
        <v>0.4</v>
      </c>
      <c r="AN456" s="66">
        <f t="shared" si="462"/>
        <v>0.4</v>
      </c>
      <c r="AO456" s="66">
        <f t="shared" si="463"/>
        <v>0.4</v>
      </c>
      <c r="AP456" s="66">
        <f t="shared" si="464"/>
        <v>0.4</v>
      </c>
      <c r="AQ456" s="66">
        <f t="shared" si="465"/>
        <v>0.9</v>
      </c>
      <c r="AR456" s="66">
        <f t="shared" si="466"/>
        <v>0.3</v>
      </c>
      <c r="AS456" s="66">
        <f t="shared" si="467"/>
        <v>0.2</v>
      </c>
      <c r="AT456" s="66">
        <f t="shared" si="468"/>
        <v>0.5</v>
      </c>
      <c r="AU456" s="67">
        <f t="shared" si="469"/>
        <v>0.5</v>
      </c>
      <c r="AW456" s="29" t="s">
        <v>30</v>
      </c>
      <c r="AX456" s="34" t="s">
        <v>76</v>
      </c>
      <c r="AY456" s="66">
        <f t="shared" si="470"/>
        <v>2.0110000000000001</v>
      </c>
      <c r="AZ456" s="66">
        <f t="shared" si="444"/>
        <v>2.371</v>
      </c>
      <c r="BA456" s="66">
        <f t="shared" si="445"/>
        <v>1.827</v>
      </c>
      <c r="BB456" s="66">
        <f t="shared" si="446"/>
        <v>0.54300000000000004</v>
      </c>
      <c r="BC456" s="66">
        <f t="shared" si="447"/>
        <v>-0.29199999999999998</v>
      </c>
      <c r="BD456" s="66">
        <f t="shared" si="448"/>
        <v>-6.8000000000000005E-2</v>
      </c>
      <c r="BE456" s="66">
        <f t="shared" si="449"/>
        <v>-6.0999999999999999E-2</v>
      </c>
      <c r="BF456" s="66">
        <f t="shared" si="450"/>
        <v>6.0999999999999999E-2</v>
      </c>
      <c r="BG456" s="67">
        <f t="shared" si="451"/>
        <v>-6.8000000000000005E-2</v>
      </c>
      <c r="BI456" s="29" t="s">
        <v>30</v>
      </c>
      <c r="BJ456" s="34" t="s">
        <v>76</v>
      </c>
      <c r="BK456" s="66">
        <f t="shared" si="471"/>
        <v>8.9999999999999993E-3</v>
      </c>
      <c r="BL456" s="66">
        <f t="shared" si="472"/>
        <v>1.4E-2</v>
      </c>
      <c r="BM456" s="66">
        <f t="shared" si="473"/>
        <v>1.2999999999999999E-2</v>
      </c>
      <c r="BN456" s="66">
        <f t="shared" si="474"/>
        <v>2.3E-2</v>
      </c>
      <c r="BO456" s="66">
        <f t="shared" si="475"/>
        <v>-1.7000000000000001E-2</v>
      </c>
      <c r="BP456" s="66">
        <f t="shared" si="476"/>
        <v>-1E-3</v>
      </c>
      <c r="BQ456" s="66">
        <f t="shared" si="477"/>
        <v>-2E-3</v>
      </c>
      <c r="BR456" s="66">
        <f t="shared" si="478"/>
        <v>7.8E-2</v>
      </c>
      <c r="BS456" s="67">
        <f t="shared" si="479"/>
        <v>-3.0000000000000001E-3</v>
      </c>
      <c r="BU456" s="29" t="s">
        <v>30</v>
      </c>
      <c r="BV456" s="34" t="s">
        <v>76</v>
      </c>
      <c r="BW456" s="48">
        <f t="shared" si="480"/>
        <v>14722</v>
      </c>
      <c r="BX456" s="48">
        <f t="shared" si="452"/>
        <v>9831</v>
      </c>
      <c r="BY456" s="48">
        <f t="shared" si="453"/>
        <v>8387</v>
      </c>
      <c r="BZ456" s="48">
        <f t="shared" si="454"/>
        <v>1444</v>
      </c>
      <c r="CA456" s="48">
        <f t="shared" si="455"/>
        <v>2428</v>
      </c>
      <c r="CB456" s="48">
        <f t="shared" si="456"/>
        <v>2463</v>
      </c>
      <c r="CC456" s="48">
        <f t="shared" si="457"/>
        <v>850</v>
      </c>
      <c r="CD456" s="48">
        <f t="shared" si="458"/>
        <v>59</v>
      </c>
      <c r="CE456" s="49">
        <f t="shared" si="459"/>
        <v>1554</v>
      </c>
    </row>
    <row r="457" spans="1:83" ht="16.5" customHeight="1">
      <c r="A457" s="29" t="s">
        <v>31</v>
      </c>
      <c r="B457" s="34" t="s">
        <v>77</v>
      </c>
      <c r="C457" s="40">
        <v>26508</v>
      </c>
      <c r="D457" s="40">
        <v>17065</v>
      </c>
      <c r="E457" s="40">
        <v>14598</v>
      </c>
      <c r="F457" s="40">
        <v>2467</v>
      </c>
      <c r="G457" s="40">
        <v>5028</v>
      </c>
      <c r="H457" s="40">
        <v>4415</v>
      </c>
      <c r="I457" s="40">
        <v>1704</v>
      </c>
      <c r="J457" s="40">
        <v>65</v>
      </c>
      <c r="K457" s="41">
        <v>2646</v>
      </c>
      <c r="M457" s="29" t="s">
        <v>31</v>
      </c>
      <c r="N457" s="34" t="s">
        <v>77</v>
      </c>
      <c r="O457" s="66">
        <f t="shared" si="427"/>
        <v>2.028</v>
      </c>
      <c r="P457" s="66">
        <f t="shared" si="428"/>
        <v>2.419</v>
      </c>
      <c r="Q457" s="66">
        <f t="shared" si="429"/>
        <v>2.0979999999999999</v>
      </c>
      <c r="R457" s="66">
        <f t="shared" si="430"/>
        <v>4.3570000000000002</v>
      </c>
      <c r="S457" s="66">
        <f t="shared" si="431"/>
        <v>-0.19800000000000001</v>
      </c>
      <c r="T457" s="66">
        <f t="shared" si="432"/>
        <v>3.13</v>
      </c>
      <c r="U457" s="66">
        <f t="shared" si="433"/>
        <v>1.429</v>
      </c>
      <c r="V457" s="66">
        <f t="shared" si="434"/>
        <v>306.25</v>
      </c>
      <c r="W457" s="67">
        <f t="shared" si="435"/>
        <v>2.36</v>
      </c>
      <c r="Y457" s="29" t="s">
        <v>31</v>
      </c>
      <c r="Z457" s="34" t="s">
        <v>77</v>
      </c>
      <c r="AA457" s="66">
        <f t="shared" si="460"/>
        <v>100</v>
      </c>
      <c r="AB457" s="66">
        <f t="shared" si="436"/>
        <v>64.400000000000006</v>
      </c>
      <c r="AC457" s="66">
        <f t="shared" si="437"/>
        <v>55.1</v>
      </c>
      <c r="AD457" s="66">
        <f t="shared" si="438"/>
        <v>9.3000000000000007</v>
      </c>
      <c r="AE457" s="66">
        <f t="shared" si="439"/>
        <v>19</v>
      </c>
      <c r="AF457" s="66">
        <f t="shared" si="440"/>
        <v>16.7</v>
      </c>
      <c r="AG457" s="66">
        <f t="shared" si="441"/>
        <v>6.4</v>
      </c>
      <c r="AH457" s="66">
        <f t="shared" si="442"/>
        <v>0.2</v>
      </c>
      <c r="AI457" s="67">
        <f t="shared" si="443"/>
        <v>10</v>
      </c>
      <c r="AK457" s="29" t="s">
        <v>31</v>
      </c>
      <c r="AL457" s="34" t="s">
        <v>77</v>
      </c>
      <c r="AM457" s="66">
        <f t="shared" si="461"/>
        <v>0.8</v>
      </c>
      <c r="AN457" s="66">
        <f t="shared" si="462"/>
        <v>0.7</v>
      </c>
      <c r="AO457" s="66">
        <f t="shared" si="463"/>
        <v>0.7</v>
      </c>
      <c r="AP457" s="66">
        <f t="shared" si="464"/>
        <v>0.7</v>
      </c>
      <c r="AQ457" s="66">
        <f t="shared" si="465"/>
        <v>2</v>
      </c>
      <c r="AR457" s="66">
        <f t="shared" si="466"/>
        <v>0.6</v>
      </c>
      <c r="AS457" s="66">
        <f t="shared" si="467"/>
        <v>0.4</v>
      </c>
      <c r="AT457" s="66">
        <f t="shared" si="468"/>
        <v>0.5</v>
      </c>
      <c r="AU457" s="67">
        <f t="shared" si="469"/>
        <v>0.8</v>
      </c>
      <c r="AW457" s="29" t="s">
        <v>31</v>
      </c>
      <c r="AX457" s="34" t="s">
        <v>77</v>
      </c>
      <c r="AY457" s="66">
        <f t="shared" si="470"/>
        <v>2.028</v>
      </c>
      <c r="AZ457" s="66">
        <f t="shared" si="444"/>
        <v>1.5509999999999999</v>
      </c>
      <c r="BA457" s="66">
        <f t="shared" si="445"/>
        <v>1.155</v>
      </c>
      <c r="BB457" s="66">
        <f t="shared" si="446"/>
        <v>0.39600000000000002</v>
      </c>
      <c r="BC457" s="66">
        <f t="shared" si="447"/>
        <v>-3.7999999999999999E-2</v>
      </c>
      <c r="BD457" s="66">
        <f t="shared" si="448"/>
        <v>0.51600000000000001</v>
      </c>
      <c r="BE457" s="66">
        <f t="shared" si="449"/>
        <v>9.1999999999999998E-2</v>
      </c>
      <c r="BF457" s="66">
        <f t="shared" si="450"/>
        <v>0.189</v>
      </c>
      <c r="BG457" s="67">
        <f t="shared" si="451"/>
        <v>0.23499999999999999</v>
      </c>
      <c r="BI457" s="29" t="s">
        <v>31</v>
      </c>
      <c r="BJ457" s="34" t="s">
        <v>77</v>
      </c>
      <c r="BK457" s="66">
        <f t="shared" si="471"/>
        <v>1.6E-2</v>
      </c>
      <c r="BL457" s="66">
        <f t="shared" si="472"/>
        <v>1.7000000000000001E-2</v>
      </c>
      <c r="BM457" s="66">
        <f t="shared" si="473"/>
        <v>1.4E-2</v>
      </c>
      <c r="BN457" s="66">
        <f t="shared" si="474"/>
        <v>0.03</v>
      </c>
      <c r="BO457" s="66">
        <f t="shared" si="475"/>
        <v>-4.0000000000000001E-3</v>
      </c>
      <c r="BP457" s="66">
        <f t="shared" si="476"/>
        <v>1.9E-2</v>
      </c>
      <c r="BQ457" s="66">
        <f t="shared" si="477"/>
        <v>6.0000000000000001E-3</v>
      </c>
      <c r="BR457" s="66">
        <f t="shared" si="478"/>
        <v>0.42399999999999999</v>
      </c>
      <c r="BS457" s="67">
        <f t="shared" si="479"/>
        <v>1.9E-2</v>
      </c>
      <c r="BU457" s="29" t="s">
        <v>31</v>
      </c>
      <c r="BV457" s="34" t="s">
        <v>77</v>
      </c>
      <c r="BW457" s="48">
        <f t="shared" si="480"/>
        <v>25981</v>
      </c>
      <c r="BX457" s="48">
        <f t="shared" si="452"/>
        <v>16662</v>
      </c>
      <c r="BY457" s="48">
        <f t="shared" si="453"/>
        <v>14298</v>
      </c>
      <c r="BZ457" s="48">
        <f t="shared" si="454"/>
        <v>2364</v>
      </c>
      <c r="CA457" s="48">
        <f t="shared" si="455"/>
        <v>5038</v>
      </c>
      <c r="CB457" s="48">
        <f t="shared" si="456"/>
        <v>4281</v>
      </c>
      <c r="CC457" s="48">
        <f t="shared" si="457"/>
        <v>1680</v>
      </c>
      <c r="CD457" s="48">
        <f t="shared" si="458"/>
        <v>16</v>
      </c>
      <c r="CE457" s="49">
        <f t="shared" si="459"/>
        <v>2585</v>
      </c>
    </row>
    <row r="458" spans="1:83" ht="16.5" customHeight="1">
      <c r="A458" s="30" t="s">
        <v>32</v>
      </c>
      <c r="B458" s="28" t="s">
        <v>78</v>
      </c>
      <c r="C458" s="44">
        <v>9137</v>
      </c>
      <c r="D458" s="44">
        <v>4943</v>
      </c>
      <c r="E458" s="44">
        <v>4219</v>
      </c>
      <c r="F458" s="44">
        <v>724</v>
      </c>
      <c r="G458" s="44">
        <v>1960</v>
      </c>
      <c r="H458" s="44">
        <v>2234</v>
      </c>
      <c r="I458" s="44">
        <v>539</v>
      </c>
      <c r="J458" s="44">
        <v>-166</v>
      </c>
      <c r="K458" s="45">
        <v>1861</v>
      </c>
      <c r="M458" s="30" t="s">
        <v>32</v>
      </c>
      <c r="N458" s="28" t="s">
        <v>78</v>
      </c>
      <c r="O458" s="70">
        <f t="shared" si="427"/>
        <v>-1.232</v>
      </c>
      <c r="P458" s="70">
        <f t="shared" si="428"/>
        <v>0.122</v>
      </c>
      <c r="Q458" s="70">
        <f t="shared" si="429"/>
        <v>-0.189</v>
      </c>
      <c r="R458" s="70">
        <f t="shared" si="430"/>
        <v>1.972</v>
      </c>
      <c r="S458" s="70">
        <f t="shared" si="431"/>
        <v>-0.91</v>
      </c>
      <c r="T458" s="70">
        <f t="shared" si="432"/>
        <v>-4.3659999999999997</v>
      </c>
      <c r="U458" s="70">
        <f t="shared" si="433"/>
        <v>-4.093</v>
      </c>
      <c r="V458" s="70">
        <f t="shared" si="434"/>
        <v>-155.38499999999999</v>
      </c>
      <c r="W458" s="71">
        <f t="shared" si="435"/>
        <v>1.196</v>
      </c>
      <c r="Y458" s="30" t="s">
        <v>32</v>
      </c>
      <c r="Z458" s="28" t="s">
        <v>78</v>
      </c>
      <c r="AA458" s="70">
        <f t="shared" si="460"/>
        <v>100</v>
      </c>
      <c r="AB458" s="70">
        <f t="shared" si="436"/>
        <v>54.1</v>
      </c>
      <c r="AC458" s="70">
        <f t="shared" si="437"/>
        <v>46.2</v>
      </c>
      <c r="AD458" s="70">
        <f t="shared" si="438"/>
        <v>7.9</v>
      </c>
      <c r="AE458" s="70">
        <f t="shared" si="439"/>
        <v>21.5</v>
      </c>
      <c r="AF458" s="70">
        <f t="shared" si="440"/>
        <v>24.5</v>
      </c>
      <c r="AG458" s="70">
        <f t="shared" si="441"/>
        <v>5.9</v>
      </c>
      <c r="AH458" s="70">
        <f t="shared" si="442"/>
        <v>-1.8</v>
      </c>
      <c r="AI458" s="71">
        <f t="shared" si="443"/>
        <v>20.399999999999999</v>
      </c>
      <c r="AK458" s="30" t="s">
        <v>32</v>
      </c>
      <c r="AL458" s="28" t="s">
        <v>78</v>
      </c>
      <c r="AM458" s="70">
        <f t="shared" si="461"/>
        <v>0.3</v>
      </c>
      <c r="AN458" s="70">
        <f t="shared" si="462"/>
        <v>0.2</v>
      </c>
      <c r="AO458" s="70">
        <f t="shared" si="463"/>
        <v>0.2</v>
      </c>
      <c r="AP458" s="70">
        <f t="shared" si="464"/>
        <v>0.2</v>
      </c>
      <c r="AQ458" s="70">
        <f t="shared" si="465"/>
        <v>0.8</v>
      </c>
      <c r="AR458" s="70">
        <f t="shared" si="466"/>
        <v>0.3</v>
      </c>
      <c r="AS458" s="70">
        <f t="shared" si="467"/>
        <v>0.1</v>
      </c>
      <c r="AT458" s="70">
        <f t="shared" si="468"/>
        <v>-1.3</v>
      </c>
      <c r="AU458" s="71">
        <f t="shared" si="469"/>
        <v>0.6</v>
      </c>
      <c r="AW458" s="30" t="s">
        <v>32</v>
      </c>
      <c r="AX458" s="28" t="s">
        <v>78</v>
      </c>
      <c r="AY458" s="70">
        <f t="shared" si="470"/>
        <v>-1.232</v>
      </c>
      <c r="AZ458" s="70">
        <f t="shared" si="444"/>
        <v>6.5000000000000002E-2</v>
      </c>
      <c r="BA458" s="70">
        <f t="shared" si="445"/>
        <v>-8.5999999999999993E-2</v>
      </c>
      <c r="BB458" s="70">
        <f t="shared" si="446"/>
        <v>0.151</v>
      </c>
      <c r="BC458" s="70">
        <f t="shared" si="447"/>
        <v>-0.19500000000000001</v>
      </c>
      <c r="BD458" s="70">
        <f t="shared" si="448"/>
        <v>-1.103</v>
      </c>
      <c r="BE458" s="70">
        <f t="shared" si="449"/>
        <v>-0.249</v>
      </c>
      <c r="BF458" s="70">
        <f t="shared" si="450"/>
        <v>-1.0920000000000001</v>
      </c>
      <c r="BG458" s="71">
        <f t="shared" si="451"/>
        <v>0.23799999999999999</v>
      </c>
      <c r="BI458" s="30" t="s">
        <v>32</v>
      </c>
      <c r="BJ458" s="28" t="s">
        <v>78</v>
      </c>
      <c r="BK458" s="70">
        <f t="shared" si="471"/>
        <v>-3.0000000000000001E-3</v>
      </c>
      <c r="BL458" s="70">
        <f t="shared" si="472"/>
        <v>0</v>
      </c>
      <c r="BM458" s="70">
        <f t="shared" si="473"/>
        <v>0</v>
      </c>
      <c r="BN458" s="70">
        <f t="shared" si="474"/>
        <v>4.0000000000000001E-3</v>
      </c>
      <c r="BO458" s="70">
        <f t="shared" si="475"/>
        <v>-7.0000000000000001E-3</v>
      </c>
      <c r="BP458" s="70">
        <f t="shared" si="476"/>
        <v>-1.4E-2</v>
      </c>
      <c r="BQ458" s="70">
        <f t="shared" si="477"/>
        <v>-6.0000000000000001E-3</v>
      </c>
      <c r="BR458" s="70">
        <f t="shared" si="478"/>
        <v>-0.873</v>
      </c>
      <c r="BS458" s="71">
        <f t="shared" si="479"/>
        <v>7.0000000000000001E-3</v>
      </c>
      <c r="BU458" s="30" t="s">
        <v>32</v>
      </c>
      <c r="BV458" s="28" t="s">
        <v>78</v>
      </c>
      <c r="BW458" s="52">
        <f t="shared" si="480"/>
        <v>9251</v>
      </c>
      <c r="BX458" s="52">
        <f t="shared" si="452"/>
        <v>4937</v>
      </c>
      <c r="BY458" s="52">
        <f t="shared" si="453"/>
        <v>4227</v>
      </c>
      <c r="BZ458" s="52">
        <f t="shared" si="454"/>
        <v>710</v>
      </c>
      <c r="CA458" s="52">
        <f t="shared" si="455"/>
        <v>1978</v>
      </c>
      <c r="CB458" s="52">
        <f t="shared" si="456"/>
        <v>2336</v>
      </c>
      <c r="CC458" s="52">
        <f t="shared" si="457"/>
        <v>562</v>
      </c>
      <c r="CD458" s="52">
        <f t="shared" si="458"/>
        <v>-65</v>
      </c>
      <c r="CE458" s="53">
        <f t="shared" si="459"/>
        <v>1839</v>
      </c>
    </row>
    <row r="459" spans="1:83" ht="16.5" customHeight="1">
      <c r="A459" s="29" t="s">
        <v>33</v>
      </c>
      <c r="B459" s="34" t="s">
        <v>79</v>
      </c>
      <c r="C459" s="40">
        <v>86573</v>
      </c>
      <c r="D459" s="40">
        <v>61275</v>
      </c>
      <c r="E459" s="40">
        <v>52410</v>
      </c>
      <c r="F459" s="40">
        <v>8865</v>
      </c>
      <c r="G459" s="40">
        <v>10208</v>
      </c>
      <c r="H459" s="40">
        <v>15090</v>
      </c>
      <c r="I459" s="40">
        <v>4647</v>
      </c>
      <c r="J459" s="40">
        <v>181</v>
      </c>
      <c r="K459" s="41">
        <v>10262</v>
      </c>
      <c r="M459" s="29" t="s">
        <v>33</v>
      </c>
      <c r="N459" s="34" t="s">
        <v>79</v>
      </c>
      <c r="O459" s="66">
        <f t="shared" si="427"/>
        <v>0.221</v>
      </c>
      <c r="P459" s="66">
        <f t="shared" si="428"/>
        <v>0.46700000000000003</v>
      </c>
      <c r="Q459" s="66">
        <f t="shared" si="429"/>
        <v>6.9000000000000006E-2</v>
      </c>
      <c r="R459" s="66">
        <f t="shared" si="430"/>
        <v>2.89</v>
      </c>
      <c r="S459" s="66">
        <f t="shared" si="431"/>
        <v>1.968</v>
      </c>
      <c r="T459" s="66">
        <f t="shared" si="432"/>
        <v>-1.8919999999999999</v>
      </c>
      <c r="U459" s="66">
        <f t="shared" si="433"/>
        <v>-1.212</v>
      </c>
      <c r="V459" s="66">
        <f t="shared" si="434"/>
        <v>4.0229999999999997</v>
      </c>
      <c r="W459" s="67">
        <f t="shared" si="435"/>
        <v>-2.2949999999999999</v>
      </c>
      <c r="Y459" s="29" t="s">
        <v>33</v>
      </c>
      <c r="Z459" s="34" t="s">
        <v>79</v>
      </c>
      <c r="AA459" s="66">
        <f t="shared" si="460"/>
        <v>100</v>
      </c>
      <c r="AB459" s="66">
        <f t="shared" si="436"/>
        <v>70.8</v>
      </c>
      <c r="AC459" s="66">
        <f t="shared" si="437"/>
        <v>60.5</v>
      </c>
      <c r="AD459" s="66">
        <f t="shared" si="438"/>
        <v>10.199999999999999</v>
      </c>
      <c r="AE459" s="66">
        <f t="shared" si="439"/>
        <v>11.8</v>
      </c>
      <c r="AF459" s="66">
        <f t="shared" si="440"/>
        <v>17.399999999999999</v>
      </c>
      <c r="AG459" s="66">
        <f t="shared" si="441"/>
        <v>5.4</v>
      </c>
      <c r="AH459" s="66">
        <f t="shared" si="442"/>
        <v>0.2</v>
      </c>
      <c r="AI459" s="67">
        <f t="shared" si="443"/>
        <v>11.9</v>
      </c>
      <c r="AK459" s="29" t="s">
        <v>33</v>
      </c>
      <c r="AL459" s="34" t="s">
        <v>79</v>
      </c>
      <c r="AM459" s="66">
        <f t="shared" si="461"/>
        <v>2.5</v>
      </c>
      <c r="AN459" s="66">
        <f t="shared" si="462"/>
        <v>2.5</v>
      </c>
      <c r="AO459" s="66">
        <f t="shared" si="463"/>
        <v>2.5</v>
      </c>
      <c r="AP459" s="66">
        <f t="shared" si="464"/>
        <v>2.5</v>
      </c>
      <c r="AQ459" s="66">
        <f t="shared" si="465"/>
        <v>4</v>
      </c>
      <c r="AR459" s="66">
        <f t="shared" si="466"/>
        <v>2.1</v>
      </c>
      <c r="AS459" s="66">
        <f t="shared" si="467"/>
        <v>1.2</v>
      </c>
      <c r="AT459" s="66">
        <f t="shared" si="468"/>
        <v>1.4</v>
      </c>
      <c r="AU459" s="67">
        <f t="shared" si="469"/>
        <v>3.2</v>
      </c>
      <c r="AW459" s="29" t="s">
        <v>33</v>
      </c>
      <c r="AX459" s="34" t="s">
        <v>79</v>
      </c>
      <c r="AY459" s="66">
        <f t="shared" si="470"/>
        <v>0.221</v>
      </c>
      <c r="AZ459" s="66">
        <f t="shared" si="444"/>
        <v>0.33</v>
      </c>
      <c r="BA459" s="66">
        <f t="shared" si="445"/>
        <v>4.2000000000000003E-2</v>
      </c>
      <c r="BB459" s="66">
        <f t="shared" si="446"/>
        <v>0.28799999999999998</v>
      </c>
      <c r="BC459" s="66">
        <f t="shared" si="447"/>
        <v>0.22800000000000001</v>
      </c>
      <c r="BD459" s="66">
        <f t="shared" si="448"/>
        <v>-0.33700000000000002</v>
      </c>
      <c r="BE459" s="66">
        <f t="shared" si="449"/>
        <v>-6.6000000000000003E-2</v>
      </c>
      <c r="BF459" s="66">
        <f t="shared" si="450"/>
        <v>8.0000000000000002E-3</v>
      </c>
      <c r="BG459" s="67">
        <f t="shared" si="451"/>
        <v>-0.27900000000000003</v>
      </c>
      <c r="BI459" s="29" t="s">
        <v>33</v>
      </c>
      <c r="BJ459" s="34" t="s">
        <v>79</v>
      </c>
      <c r="BK459" s="66">
        <f t="shared" si="471"/>
        <v>6.0000000000000001E-3</v>
      </c>
      <c r="BL459" s="66">
        <f t="shared" si="472"/>
        <v>1.2E-2</v>
      </c>
      <c r="BM459" s="66">
        <f t="shared" si="473"/>
        <v>2E-3</v>
      </c>
      <c r="BN459" s="66">
        <f t="shared" si="474"/>
        <v>7.2999999999999995E-2</v>
      </c>
      <c r="BO459" s="66">
        <f t="shared" si="475"/>
        <v>7.8E-2</v>
      </c>
      <c r="BP459" s="66">
        <f t="shared" si="476"/>
        <v>-4.1000000000000002E-2</v>
      </c>
      <c r="BQ459" s="66">
        <f t="shared" si="477"/>
        <v>-1.4999999999999999E-2</v>
      </c>
      <c r="BR459" s="66">
        <f t="shared" si="478"/>
        <v>6.0999999999999999E-2</v>
      </c>
      <c r="BS459" s="67">
        <f t="shared" si="479"/>
        <v>-7.4999999999999997E-2</v>
      </c>
      <c r="BU459" s="29" t="s">
        <v>33</v>
      </c>
      <c r="BV459" s="34" t="s">
        <v>79</v>
      </c>
      <c r="BW459" s="48">
        <f t="shared" si="480"/>
        <v>86382</v>
      </c>
      <c r="BX459" s="48">
        <f t="shared" si="452"/>
        <v>60990</v>
      </c>
      <c r="BY459" s="48">
        <f t="shared" si="453"/>
        <v>52374</v>
      </c>
      <c r="BZ459" s="48">
        <f t="shared" si="454"/>
        <v>8616</v>
      </c>
      <c r="CA459" s="48">
        <f t="shared" si="455"/>
        <v>10011</v>
      </c>
      <c r="CB459" s="48">
        <f t="shared" si="456"/>
        <v>15381</v>
      </c>
      <c r="CC459" s="48">
        <f t="shared" si="457"/>
        <v>4704</v>
      </c>
      <c r="CD459" s="48">
        <f t="shared" si="458"/>
        <v>174</v>
      </c>
      <c r="CE459" s="49">
        <f t="shared" si="459"/>
        <v>10503</v>
      </c>
    </row>
    <row r="460" spans="1:83" ht="16.5" customHeight="1">
      <c r="A460" s="29" t="s">
        <v>34</v>
      </c>
      <c r="B460" s="34" t="s">
        <v>80</v>
      </c>
      <c r="C460" s="40">
        <v>43588</v>
      </c>
      <c r="D460" s="40">
        <v>22038</v>
      </c>
      <c r="E460" s="40">
        <v>18719</v>
      </c>
      <c r="F460" s="40">
        <v>3319</v>
      </c>
      <c r="G460" s="40">
        <v>15892</v>
      </c>
      <c r="H460" s="40">
        <v>5658</v>
      </c>
      <c r="I460" s="40">
        <v>2810</v>
      </c>
      <c r="J460" s="40">
        <v>9</v>
      </c>
      <c r="K460" s="41">
        <v>2839</v>
      </c>
      <c r="M460" s="29" t="s">
        <v>34</v>
      </c>
      <c r="N460" s="34" t="s">
        <v>80</v>
      </c>
      <c r="O460" s="66">
        <f t="shared" si="427"/>
        <v>1.6419999999999999</v>
      </c>
      <c r="P460" s="66">
        <f t="shared" si="428"/>
        <v>0.71799999999999997</v>
      </c>
      <c r="Q460" s="66">
        <f t="shared" si="429"/>
        <v>0.44500000000000001</v>
      </c>
      <c r="R460" s="66">
        <f t="shared" si="430"/>
        <v>2.2799999999999998</v>
      </c>
      <c r="S460" s="66">
        <f t="shared" si="431"/>
        <v>0.30299999999999999</v>
      </c>
      <c r="T460" s="66">
        <f t="shared" si="432"/>
        <v>9.6720000000000006</v>
      </c>
      <c r="U460" s="66">
        <f t="shared" si="433"/>
        <v>22.015000000000001</v>
      </c>
      <c r="V460" s="66">
        <f t="shared" si="434"/>
        <v>50</v>
      </c>
      <c r="W460" s="67">
        <f t="shared" si="435"/>
        <v>-0.38600000000000001</v>
      </c>
      <c r="Y460" s="29" t="s">
        <v>34</v>
      </c>
      <c r="Z460" s="34" t="s">
        <v>80</v>
      </c>
      <c r="AA460" s="66">
        <f t="shared" si="460"/>
        <v>100</v>
      </c>
      <c r="AB460" s="66">
        <f t="shared" si="436"/>
        <v>50.6</v>
      </c>
      <c r="AC460" s="66">
        <f t="shared" si="437"/>
        <v>42.9</v>
      </c>
      <c r="AD460" s="66">
        <f t="shared" si="438"/>
        <v>7.6</v>
      </c>
      <c r="AE460" s="66">
        <f t="shared" si="439"/>
        <v>36.5</v>
      </c>
      <c r="AF460" s="66">
        <f t="shared" si="440"/>
        <v>13</v>
      </c>
      <c r="AG460" s="66">
        <f t="shared" si="441"/>
        <v>6.4</v>
      </c>
      <c r="AH460" s="66">
        <f t="shared" si="442"/>
        <v>0</v>
      </c>
      <c r="AI460" s="67">
        <f t="shared" si="443"/>
        <v>6.5</v>
      </c>
      <c r="AK460" s="29" t="s">
        <v>34</v>
      </c>
      <c r="AL460" s="34" t="s">
        <v>80</v>
      </c>
      <c r="AM460" s="66">
        <f t="shared" si="461"/>
        <v>1.3</v>
      </c>
      <c r="AN460" s="66">
        <f t="shared" si="462"/>
        <v>0.9</v>
      </c>
      <c r="AO460" s="66">
        <f t="shared" si="463"/>
        <v>0.9</v>
      </c>
      <c r="AP460" s="66">
        <f t="shared" si="464"/>
        <v>0.9</v>
      </c>
      <c r="AQ460" s="66">
        <f t="shared" si="465"/>
        <v>6.2</v>
      </c>
      <c r="AR460" s="66">
        <f t="shared" si="466"/>
        <v>0.8</v>
      </c>
      <c r="AS460" s="66">
        <f t="shared" si="467"/>
        <v>0.7</v>
      </c>
      <c r="AT460" s="66">
        <f t="shared" si="468"/>
        <v>0.1</v>
      </c>
      <c r="AU460" s="67">
        <f t="shared" si="469"/>
        <v>0.9</v>
      </c>
      <c r="AW460" s="29" t="s">
        <v>34</v>
      </c>
      <c r="AX460" s="34" t="s">
        <v>80</v>
      </c>
      <c r="AY460" s="66">
        <f t="shared" si="470"/>
        <v>1.6419999999999999</v>
      </c>
      <c r="AZ460" s="66">
        <f t="shared" si="444"/>
        <v>0.36599999999999999</v>
      </c>
      <c r="BA460" s="66">
        <f t="shared" si="445"/>
        <v>0.19400000000000001</v>
      </c>
      <c r="BB460" s="66">
        <f t="shared" si="446"/>
        <v>0.17299999999999999</v>
      </c>
      <c r="BC460" s="66">
        <f t="shared" si="447"/>
        <v>0.112</v>
      </c>
      <c r="BD460" s="66">
        <f t="shared" si="448"/>
        <v>1.1639999999999999</v>
      </c>
      <c r="BE460" s="66">
        <f t="shared" si="449"/>
        <v>1.1819999999999999</v>
      </c>
      <c r="BF460" s="66">
        <f t="shared" si="450"/>
        <v>7.0000000000000001E-3</v>
      </c>
      <c r="BG460" s="67">
        <f t="shared" si="451"/>
        <v>-2.5999999999999999E-2</v>
      </c>
      <c r="BI460" s="29" t="s">
        <v>34</v>
      </c>
      <c r="BJ460" s="34" t="s">
        <v>80</v>
      </c>
      <c r="BK460" s="66">
        <f t="shared" si="471"/>
        <v>2.1000000000000001E-2</v>
      </c>
      <c r="BL460" s="66">
        <f t="shared" si="472"/>
        <v>7.0000000000000001E-3</v>
      </c>
      <c r="BM460" s="66">
        <f t="shared" si="473"/>
        <v>4.0000000000000001E-3</v>
      </c>
      <c r="BN460" s="66">
        <f t="shared" si="474"/>
        <v>2.1999999999999999E-2</v>
      </c>
      <c r="BO460" s="66">
        <f t="shared" si="475"/>
        <v>1.9E-2</v>
      </c>
      <c r="BP460" s="66">
        <f t="shared" si="476"/>
        <v>7.0000000000000007E-2</v>
      </c>
      <c r="BQ460" s="66">
        <f t="shared" si="477"/>
        <v>0.13400000000000001</v>
      </c>
      <c r="BR460" s="66">
        <f t="shared" si="478"/>
        <v>2.5999999999999999E-2</v>
      </c>
      <c r="BS460" s="67">
        <f t="shared" si="479"/>
        <v>-3.0000000000000001E-3</v>
      </c>
      <c r="BU460" s="29" t="s">
        <v>34</v>
      </c>
      <c r="BV460" s="34" t="s">
        <v>80</v>
      </c>
      <c r="BW460" s="48">
        <f t="shared" si="480"/>
        <v>42884</v>
      </c>
      <c r="BX460" s="48">
        <f t="shared" si="452"/>
        <v>21881</v>
      </c>
      <c r="BY460" s="48">
        <f t="shared" si="453"/>
        <v>18636</v>
      </c>
      <c r="BZ460" s="48">
        <f t="shared" si="454"/>
        <v>3245</v>
      </c>
      <c r="CA460" s="48">
        <f t="shared" si="455"/>
        <v>15844</v>
      </c>
      <c r="CB460" s="48">
        <f t="shared" si="456"/>
        <v>5159</v>
      </c>
      <c r="CC460" s="48">
        <f t="shared" si="457"/>
        <v>2303</v>
      </c>
      <c r="CD460" s="48">
        <f t="shared" si="458"/>
        <v>6</v>
      </c>
      <c r="CE460" s="49">
        <f t="shared" si="459"/>
        <v>2850</v>
      </c>
    </row>
    <row r="461" spans="1:83" ht="16.5" customHeight="1">
      <c r="A461" s="29" t="s">
        <v>35</v>
      </c>
      <c r="B461" s="34" t="s">
        <v>81</v>
      </c>
      <c r="C461" s="40">
        <v>80198</v>
      </c>
      <c r="D461" s="40">
        <v>47187</v>
      </c>
      <c r="E461" s="40">
        <v>40370</v>
      </c>
      <c r="F461" s="40">
        <v>6817</v>
      </c>
      <c r="G461" s="40">
        <v>15176</v>
      </c>
      <c r="H461" s="40">
        <v>17835</v>
      </c>
      <c r="I461" s="40">
        <v>9774</v>
      </c>
      <c r="J461" s="40">
        <v>324</v>
      </c>
      <c r="K461" s="41">
        <v>7737</v>
      </c>
      <c r="M461" s="29" t="s">
        <v>35</v>
      </c>
      <c r="N461" s="34" t="s">
        <v>81</v>
      </c>
      <c r="O461" s="66">
        <f t="shared" si="427"/>
        <v>0.17</v>
      </c>
      <c r="P461" s="66">
        <f t="shared" si="428"/>
        <v>0.11</v>
      </c>
      <c r="Q461" s="66">
        <f t="shared" si="429"/>
        <v>-0.25</v>
      </c>
      <c r="R461" s="66">
        <f t="shared" si="430"/>
        <v>2.2959999999999998</v>
      </c>
      <c r="S461" s="66">
        <f t="shared" si="431"/>
        <v>0.75</v>
      </c>
      <c r="T461" s="66">
        <f t="shared" si="432"/>
        <v>-0.16200000000000001</v>
      </c>
      <c r="U461" s="66">
        <f t="shared" si="433"/>
        <v>4.1779999999999999</v>
      </c>
      <c r="V461" s="66">
        <f t="shared" si="434"/>
        <v>86.206999999999994</v>
      </c>
      <c r="W461" s="67">
        <f t="shared" si="435"/>
        <v>-6.8730000000000002</v>
      </c>
      <c r="Y461" s="29" t="s">
        <v>35</v>
      </c>
      <c r="Z461" s="34" t="s">
        <v>81</v>
      </c>
      <c r="AA461" s="66">
        <f t="shared" si="460"/>
        <v>100</v>
      </c>
      <c r="AB461" s="66">
        <f t="shared" si="436"/>
        <v>58.8</v>
      </c>
      <c r="AC461" s="66">
        <f t="shared" si="437"/>
        <v>50.3</v>
      </c>
      <c r="AD461" s="66">
        <f t="shared" si="438"/>
        <v>8.5</v>
      </c>
      <c r="AE461" s="66">
        <f t="shared" si="439"/>
        <v>18.899999999999999</v>
      </c>
      <c r="AF461" s="66">
        <f t="shared" si="440"/>
        <v>22.2</v>
      </c>
      <c r="AG461" s="66">
        <f t="shared" si="441"/>
        <v>12.2</v>
      </c>
      <c r="AH461" s="66">
        <f t="shared" si="442"/>
        <v>0.4</v>
      </c>
      <c r="AI461" s="67">
        <f t="shared" si="443"/>
        <v>9.6</v>
      </c>
      <c r="AK461" s="29" t="s">
        <v>35</v>
      </c>
      <c r="AL461" s="34" t="s">
        <v>81</v>
      </c>
      <c r="AM461" s="66">
        <f t="shared" si="461"/>
        <v>2.2999999999999998</v>
      </c>
      <c r="AN461" s="66">
        <f t="shared" si="462"/>
        <v>1.9</v>
      </c>
      <c r="AO461" s="66">
        <f t="shared" si="463"/>
        <v>1.9</v>
      </c>
      <c r="AP461" s="66">
        <f t="shared" si="464"/>
        <v>1.9</v>
      </c>
      <c r="AQ461" s="66">
        <f t="shared" si="465"/>
        <v>5.9</v>
      </c>
      <c r="AR461" s="66">
        <f t="shared" si="466"/>
        <v>2.5</v>
      </c>
      <c r="AS461" s="66">
        <f t="shared" si="467"/>
        <v>2.5</v>
      </c>
      <c r="AT461" s="66">
        <f t="shared" si="468"/>
        <v>2.5</v>
      </c>
      <c r="AU461" s="67">
        <f t="shared" si="469"/>
        <v>2.4</v>
      </c>
      <c r="AW461" s="29" t="s">
        <v>35</v>
      </c>
      <c r="AX461" s="34" t="s">
        <v>81</v>
      </c>
      <c r="AY461" s="66">
        <f t="shared" si="470"/>
        <v>0.17</v>
      </c>
      <c r="AZ461" s="66">
        <f t="shared" si="444"/>
        <v>6.5000000000000002E-2</v>
      </c>
      <c r="BA461" s="66">
        <f t="shared" si="445"/>
        <v>-0.126</v>
      </c>
      <c r="BB461" s="66">
        <f t="shared" si="446"/>
        <v>0.191</v>
      </c>
      <c r="BC461" s="66">
        <f t="shared" si="447"/>
        <v>0.14099999999999999</v>
      </c>
      <c r="BD461" s="66">
        <f t="shared" si="448"/>
        <v>-3.5999999999999997E-2</v>
      </c>
      <c r="BE461" s="66">
        <f t="shared" si="449"/>
        <v>0.49</v>
      </c>
      <c r="BF461" s="66">
        <f t="shared" si="450"/>
        <v>0.187</v>
      </c>
      <c r="BG461" s="67">
        <f t="shared" si="451"/>
        <v>-0.71299999999999997</v>
      </c>
      <c r="BI461" s="29" t="s">
        <v>35</v>
      </c>
      <c r="BJ461" s="34" t="s">
        <v>81</v>
      </c>
      <c r="BK461" s="66">
        <f t="shared" si="471"/>
        <v>4.0000000000000001E-3</v>
      </c>
      <c r="BL461" s="66">
        <f t="shared" si="472"/>
        <v>2E-3</v>
      </c>
      <c r="BM461" s="66">
        <f t="shared" si="473"/>
        <v>-5.0000000000000001E-3</v>
      </c>
      <c r="BN461" s="66">
        <f t="shared" si="474"/>
        <v>4.4999999999999998E-2</v>
      </c>
      <c r="BO461" s="66">
        <f t="shared" si="475"/>
        <v>4.4999999999999998E-2</v>
      </c>
      <c r="BP461" s="66">
        <f t="shared" si="476"/>
        <v>-4.0000000000000001E-3</v>
      </c>
      <c r="BQ461" s="66">
        <f t="shared" si="477"/>
        <v>0.104</v>
      </c>
      <c r="BR461" s="66">
        <f t="shared" si="478"/>
        <v>1.2969999999999999</v>
      </c>
      <c r="BS461" s="67">
        <f t="shared" si="479"/>
        <v>-0.17699999999999999</v>
      </c>
      <c r="BU461" s="29" t="s">
        <v>35</v>
      </c>
      <c r="BV461" s="34" t="s">
        <v>81</v>
      </c>
      <c r="BW461" s="48">
        <f t="shared" si="480"/>
        <v>80062</v>
      </c>
      <c r="BX461" s="48">
        <f t="shared" si="452"/>
        <v>47135</v>
      </c>
      <c r="BY461" s="48">
        <f t="shared" si="453"/>
        <v>40471</v>
      </c>
      <c r="BZ461" s="48">
        <f t="shared" si="454"/>
        <v>6664</v>
      </c>
      <c r="CA461" s="48">
        <f t="shared" si="455"/>
        <v>15063</v>
      </c>
      <c r="CB461" s="48">
        <f t="shared" si="456"/>
        <v>17864</v>
      </c>
      <c r="CC461" s="48">
        <f t="shared" si="457"/>
        <v>9382</v>
      </c>
      <c r="CD461" s="48">
        <f t="shared" si="458"/>
        <v>174</v>
      </c>
      <c r="CE461" s="49">
        <f t="shared" si="459"/>
        <v>8308</v>
      </c>
    </row>
    <row r="462" spans="1:83" ht="16.5" customHeight="1">
      <c r="A462" s="29" t="s">
        <v>108</v>
      </c>
      <c r="B462" s="34" t="s">
        <v>82</v>
      </c>
      <c r="C462" s="40">
        <v>43880</v>
      </c>
      <c r="D462" s="40">
        <v>29164</v>
      </c>
      <c r="E462" s="40">
        <v>24963</v>
      </c>
      <c r="F462" s="40">
        <v>4201</v>
      </c>
      <c r="G462" s="40">
        <v>4448</v>
      </c>
      <c r="H462" s="40">
        <v>10268</v>
      </c>
      <c r="I462" s="40">
        <v>5981</v>
      </c>
      <c r="J462" s="40">
        <v>27</v>
      </c>
      <c r="K462" s="41">
        <v>4260</v>
      </c>
      <c r="M462" s="29" t="s">
        <v>108</v>
      </c>
      <c r="N462" s="34" t="s">
        <v>82</v>
      </c>
      <c r="O462" s="66">
        <f t="shared" si="427"/>
        <v>5.1319999999999997</v>
      </c>
      <c r="P462" s="66">
        <f t="shared" si="428"/>
        <v>2.6829999999999998</v>
      </c>
      <c r="Q462" s="66">
        <f t="shared" si="429"/>
        <v>2.3159999999999998</v>
      </c>
      <c r="R462" s="66">
        <f t="shared" si="430"/>
        <v>4.92</v>
      </c>
      <c r="S462" s="66">
        <f t="shared" si="431"/>
        <v>1.5289999999999999</v>
      </c>
      <c r="T462" s="66">
        <f t="shared" si="432"/>
        <v>14.662000000000001</v>
      </c>
      <c r="U462" s="66">
        <f t="shared" si="433"/>
        <v>29.012</v>
      </c>
      <c r="V462" s="66">
        <f t="shared" si="434"/>
        <v>-6.8970000000000002</v>
      </c>
      <c r="W462" s="67">
        <f t="shared" si="435"/>
        <v>-0.69899999999999995</v>
      </c>
      <c r="Y462" s="29" t="s">
        <v>108</v>
      </c>
      <c r="Z462" s="34" t="s">
        <v>82</v>
      </c>
      <c r="AA462" s="66">
        <f t="shared" si="460"/>
        <v>100</v>
      </c>
      <c r="AB462" s="66">
        <f t="shared" si="436"/>
        <v>66.5</v>
      </c>
      <c r="AC462" s="66">
        <f t="shared" si="437"/>
        <v>56.9</v>
      </c>
      <c r="AD462" s="66">
        <f t="shared" si="438"/>
        <v>9.6</v>
      </c>
      <c r="AE462" s="66">
        <f t="shared" si="439"/>
        <v>10.1</v>
      </c>
      <c r="AF462" s="66">
        <f t="shared" si="440"/>
        <v>23.4</v>
      </c>
      <c r="AG462" s="66">
        <f t="shared" si="441"/>
        <v>13.6</v>
      </c>
      <c r="AH462" s="66">
        <f t="shared" si="442"/>
        <v>0.1</v>
      </c>
      <c r="AI462" s="67">
        <f t="shared" si="443"/>
        <v>9.6999999999999993</v>
      </c>
      <c r="AK462" s="29" t="s">
        <v>108</v>
      </c>
      <c r="AL462" s="34" t="s">
        <v>82</v>
      </c>
      <c r="AM462" s="66">
        <f t="shared" si="461"/>
        <v>1.3</v>
      </c>
      <c r="AN462" s="66">
        <f t="shared" si="462"/>
        <v>1.2</v>
      </c>
      <c r="AO462" s="66">
        <f t="shared" si="463"/>
        <v>1.2</v>
      </c>
      <c r="AP462" s="66">
        <f t="shared" si="464"/>
        <v>1.2</v>
      </c>
      <c r="AQ462" s="66">
        <f t="shared" si="465"/>
        <v>1.7</v>
      </c>
      <c r="AR462" s="66">
        <f t="shared" si="466"/>
        <v>1.4</v>
      </c>
      <c r="AS462" s="66">
        <f t="shared" si="467"/>
        <v>1.5</v>
      </c>
      <c r="AT462" s="66">
        <f t="shared" si="468"/>
        <v>0.2</v>
      </c>
      <c r="AU462" s="67">
        <f t="shared" si="469"/>
        <v>1.3</v>
      </c>
      <c r="AW462" s="29" t="s">
        <v>108</v>
      </c>
      <c r="AX462" s="34" t="s">
        <v>82</v>
      </c>
      <c r="AY462" s="66">
        <f t="shared" si="470"/>
        <v>5.1319999999999997</v>
      </c>
      <c r="AZ462" s="66">
        <f t="shared" si="444"/>
        <v>1.8260000000000001</v>
      </c>
      <c r="BA462" s="66">
        <f t="shared" si="445"/>
        <v>1.3540000000000001</v>
      </c>
      <c r="BB462" s="66">
        <f t="shared" si="446"/>
        <v>0.47199999999999998</v>
      </c>
      <c r="BC462" s="66">
        <f t="shared" si="447"/>
        <v>0.161</v>
      </c>
      <c r="BD462" s="66">
        <f t="shared" si="448"/>
        <v>3.1459999999999999</v>
      </c>
      <c r="BE462" s="66">
        <f t="shared" si="449"/>
        <v>3.222</v>
      </c>
      <c r="BF462" s="66">
        <f t="shared" si="450"/>
        <v>-5.0000000000000001E-3</v>
      </c>
      <c r="BG462" s="67">
        <f t="shared" si="451"/>
        <v>-7.1999999999999995E-2</v>
      </c>
      <c r="BI462" s="29" t="s">
        <v>108</v>
      </c>
      <c r="BJ462" s="34" t="s">
        <v>82</v>
      </c>
      <c r="BK462" s="66">
        <f t="shared" si="471"/>
        <v>6.3E-2</v>
      </c>
      <c r="BL462" s="66">
        <f t="shared" si="472"/>
        <v>3.2000000000000001E-2</v>
      </c>
      <c r="BM462" s="66">
        <f t="shared" si="473"/>
        <v>2.7E-2</v>
      </c>
      <c r="BN462" s="66">
        <f t="shared" si="474"/>
        <v>5.8000000000000003E-2</v>
      </c>
      <c r="BO462" s="66">
        <f t="shared" si="475"/>
        <v>2.7E-2</v>
      </c>
      <c r="BP462" s="66">
        <f t="shared" si="476"/>
        <v>0.184</v>
      </c>
      <c r="BQ462" s="66">
        <f t="shared" si="477"/>
        <v>0.35699999999999998</v>
      </c>
      <c r="BR462" s="66">
        <f t="shared" si="478"/>
        <v>-1.7000000000000001E-2</v>
      </c>
      <c r="BS462" s="67">
        <f t="shared" si="479"/>
        <v>-8.9999999999999993E-3</v>
      </c>
      <c r="BU462" s="29" t="s">
        <v>108</v>
      </c>
      <c r="BV462" s="34" t="s">
        <v>82</v>
      </c>
      <c r="BW462" s="48">
        <f t="shared" si="480"/>
        <v>41738</v>
      </c>
      <c r="BX462" s="48">
        <f t="shared" si="452"/>
        <v>28402</v>
      </c>
      <c r="BY462" s="48">
        <f t="shared" si="453"/>
        <v>24398</v>
      </c>
      <c r="BZ462" s="48">
        <f t="shared" si="454"/>
        <v>4004</v>
      </c>
      <c r="CA462" s="48">
        <f t="shared" si="455"/>
        <v>4381</v>
      </c>
      <c r="CB462" s="48">
        <f t="shared" si="456"/>
        <v>8955</v>
      </c>
      <c r="CC462" s="48">
        <f t="shared" si="457"/>
        <v>4636</v>
      </c>
      <c r="CD462" s="48">
        <f t="shared" si="458"/>
        <v>29</v>
      </c>
      <c r="CE462" s="49">
        <f t="shared" si="459"/>
        <v>4290</v>
      </c>
    </row>
    <row r="463" spans="1:83" ht="16.5" customHeight="1">
      <c r="A463" s="29" t="s">
        <v>109</v>
      </c>
      <c r="B463" s="34" t="s">
        <v>83</v>
      </c>
      <c r="C463" s="40">
        <v>52531</v>
      </c>
      <c r="D463" s="40">
        <v>41551</v>
      </c>
      <c r="E463" s="40">
        <v>35670</v>
      </c>
      <c r="F463" s="40">
        <v>5881</v>
      </c>
      <c r="G463" s="40">
        <v>2386</v>
      </c>
      <c r="H463" s="40">
        <v>8594</v>
      </c>
      <c r="I463" s="40">
        <v>3575</v>
      </c>
      <c r="J463" s="40">
        <v>183</v>
      </c>
      <c r="K463" s="41">
        <v>4836</v>
      </c>
      <c r="M463" s="29" t="s">
        <v>109</v>
      </c>
      <c r="N463" s="34" t="s">
        <v>83</v>
      </c>
      <c r="O463" s="66">
        <f t="shared" si="427"/>
        <v>1.4350000000000001</v>
      </c>
      <c r="P463" s="66">
        <f t="shared" si="428"/>
        <v>2.4529999999999998</v>
      </c>
      <c r="Q463" s="66">
        <f t="shared" si="429"/>
        <v>2.0339999999999998</v>
      </c>
      <c r="R463" s="66">
        <f t="shared" si="430"/>
        <v>5.0739999999999998</v>
      </c>
      <c r="S463" s="66">
        <f t="shared" si="431"/>
        <v>4.5119999999999996</v>
      </c>
      <c r="T463" s="66">
        <f t="shared" si="432"/>
        <v>-3.9670000000000001</v>
      </c>
      <c r="U463" s="66">
        <f t="shared" si="433"/>
        <v>-4.3609999999999998</v>
      </c>
      <c r="V463" s="66">
        <f t="shared" si="434"/>
        <v>-56.325000000000003</v>
      </c>
      <c r="W463" s="67">
        <f t="shared" si="435"/>
        <v>0.91800000000000004</v>
      </c>
      <c r="Y463" s="29" t="s">
        <v>109</v>
      </c>
      <c r="Z463" s="34" t="s">
        <v>83</v>
      </c>
      <c r="AA463" s="66">
        <f t="shared" si="460"/>
        <v>100</v>
      </c>
      <c r="AB463" s="66">
        <f t="shared" si="436"/>
        <v>79.099999999999994</v>
      </c>
      <c r="AC463" s="66">
        <f t="shared" si="437"/>
        <v>67.900000000000006</v>
      </c>
      <c r="AD463" s="66">
        <f t="shared" si="438"/>
        <v>11.2</v>
      </c>
      <c r="AE463" s="66">
        <f t="shared" si="439"/>
        <v>4.5</v>
      </c>
      <c r="AF463" s="66">
        <f t="shared" si="440"/>
        <v>16.399999999999999</v>
      </c>
      <c r="AG463" s="66">
        <f t="shared" si="441"/>
        <v>6.8</v>
      </c>
      <c r="AH463" s="66">
        <f t="shared" si="442"/>
        <v>0.3</v>
      </c>
      <c r="AI463" s="67">
        <f t="shared" si="443"/>
        <v>9.1999999999999993</v>
      </c>
      <c r="AK463" s="29" t="s">
        <v>109</v>
      </c>
      <c r="AL463" s="34" t="s">
        <v>83</v>
      </c>
      <c r="AM463" s="66">
        <f t="shared" si="461"/>
        <v>1.5</v>
      </c>
      <c r="AN463" s="66">
        <f t="shared" si="462"/>
        <v>1.7</v>
      </c>
      <c r="AO463" s="66">
        <f t="shared" si="463"/>
        <v>1.7</v>
      </c>
      <c r="AP463" s="66">
        <f t="shared" si="464"/>
        <v>1.7</v>
      </c>
      <c r="AQ463" s="66">
        <f t="shared" si="465"/>
        <v>0.9</v>
      </c>
      <c r="AR463" s="66">
        <f t="shared" si="466"/>
        <v>1.2</v>
      </c>
      <c r="AS463" s="66">
        <f t="shared" si="467"/>
        <v>0.9</v>
      </c>
      <c r="AT463" s="66">
        <f t="shared" si="468"/>
        <v>1.4</v>
      </c>
      <c r="AU463" s="67">
        <f t="shared" si="469"/>
        <v>1.5</v>
      </c>
      <c r="AW463" s="29" t="s">
        <v>109</v>
      </c>
      <c r="AX463" s="34" t="s">
        <v>83</v>
      </c>
      <c r="AY463" s="66">
        <f t="shared" si="470"/>
        <v>1.4350000000000001</v>
      </c>
      <c r="AZ463" s="66">
        <f t="shared" si="444"/>
        <v>1.921</v>
      </c>
      <c r="BA463" s="66">
        <f t="shared" si="445"/>
        <v>1.373</v>
      </c>
      <c r="BB463" s="66">
        <f t="shared" si="446"/>
        <v>0.54800000000000004</v>
      </c>
      <c r="BC463" s="66">
        <f t="shared" si="447"/>
        <v>0.19900000000000001</v>
      </c>
      <c r="BD463" s="66">
        <f t="shared" si="448"/>
        <v>-0.68500000000000005</v>
      </c>
      <c r="BE463" s="66">
        <f t="shared" si="449"/>
        <v>-0.315</v>
      </c>
      <c r="BF463" s="66">
        <f t="shared" si="450"/>
        <v>-0.45600000000000002</v>
      </c>
      <c r="BG463" s="67">
        <f t="shared" si="451"/>
        <v>8.5000000000000006E-2</v>
      </c>
      <c r="BI463" s="29" t="s">
        <v>109</v>
      </c>
      <c r="BJ463" s="34" t="s">
        <v>83</v>
      </c>
      <c r="BK463" s="66">
        <f t="shared" si="471"/>
        <v>2.1999999999999999E-2</v>
      </c>
      <c r="BL463" s="66">
        <f t="shared" si="472"/>
        <v>4.1000000000000002E-2</v>
      </c>
      <c r="BM463" s="66">
        <f t="shared" si="473"/>
        <v>3.4000000000000002E-2</v>
      </c>
      <c r="BN463" s="66">
        <f t="shared" si="474"/>
        <v>8.3000000000000004E-2</v>
      </c>
      <c r="BO463" s="66">
        <f t="shared" si="475"/>
        <v>4.1000000000000002E-2</v>
      </c>
      <c r="BP463" s="66">
        <f t="shared" si="476"/>
        <v>-0.05</v>
      </c>
      <c r="BQ463" s="66">
        <f t="shared" si="477"/>
        <v>-4.2999999999999997E-2</v>
      </c>
      <c r="BR463" s="66">
        <f t="shared" si="478"/>
        <v>-2.04</v>
      </c>
      <c r="BS463" s="67">
        <f t="shared" si="479"/>
        <v>1.4E-2</v>
      </c>
      <c r="BU463" s="29" t="s">
        <v>109</v>
      </c>
      <c r="BV463" s="34" t="s">
        <v>83</v>
      </c>
      <c r="BW463" s="48">
        <f t="shared" si="480"/>
        <v>51788</v>
      </c>
      <c r="BX463" s="48">
        <f t="shared" si="452"/>
        <v>40556</v>
      </c>
      <c r="BY463" s="48">
        <f t="shared" si="453"/>
        <v>34959</v>
      </c>
      <c r="BZ463" s="48">
        <f t="shared" si="454"/>
        <v>5597</v>
      </c>
      <c r="CA463" s="48">
        <f t="shared" si="455"/>
        <v>2283</v>
      </c>
      <c r="CB463" s="48">
        <f t="shared" si="456"/>
        <v>8949</v>
      </c>
      <c r="CC463" s="48">
        <f t="shared" si="457"/>
        <v>3738</v>
      </c>
      <c r="CD463" s="48">
        <f t="shared" si="458"/>
        <v>419</v>
      </c>
      <c r="CE463" s="49">
        <f t="shared" si="459"/>
        <v>4792</v>
      </c>
    </row>
    <row r="464" spans="1:83" ht="16.5" customHeight="1">
      <c r="A464" s="29" t="s">
        <v>110</v>
      </c>
      <c r="B464" s="34" t="s">
        <v>84</v>
      </c>
      <c r="C464" s="40">
        <v>80988</v>
      </c>
      <c r="D464" s="40">
        <v>63639</v>
      </c>
      <c r="E464" s="40">
        <v>54604</v>
      </c>
      <c r="F464" s="40">
        <v>9035</v>
      </c>
      <c r="G464" s="40">
        <v>3915</v>
      </c>
      <c r="H464" s="40">
        <v>13434</v>
      </c>
      <c r="I464" s="40">
        <v>8874</v>
      </c>
      <c r="J464" s="40">
        <v>-2557</v>
      </c>
      <c r="K464" s="41">
        <v>7117</v>
      </c>
      <c r="M464" s="29" t="s">
        <v>110</v>
      </c>
      <c r="N464" s="34" t="s">
        <v>84</v>
      </c>
      <c r="O464" s="66">
        <f t="shared" si="427"/>
        <v>0.62</v>
      </c>
      <c r="P464" s="66">
        <f t="shared" si="428"/>
        <v>-0.18</v>
      </c>
      <c r="Q464" s="66">
        <f t="shared" si="429"/>
        <v>-0.55200000000000005</v>
      </c>
      <c r="R464" s="66">
        <f t="shared" si="430"/>
        <v>2.125</v>
      </c>
      <c r="S464" s="66">
        <f t="shared" si="431"/>
        <v>2.1389999999999998</v>
      </c>
      <c r="T464" s="66">
        <f t="shared" si="432"/>
        <v>4.1230000000000002</v>
      </c>
      <c r="U464" s="66">
        <f t="shared" si="433"/>
        <v>5.3040000000000003</v>
      </c>
      <c r="V464" s="66">
        <f t="shared" si="434"/>
        <v>2.181</v>
      </c>
      <c r="W464" s="67">
        <f t="shared" si="435"/>
        <v>0.39500000000000002</v>
      </c>
      <c r="Y464" s="29" t="s">
        <v>110</v>
      </c>
      <c r="Z464" s="34" t="s">
        <v>84</v>
      </c>
      <c r="AA464" s="66">
        <f t="shared" si="460"/>
        <v>100</v>
      </c>
      <c r="AB464" s="66">
        <f t="shared" si="436"/>
        <v>78.599999999999994</v>
      </c>
      <c r="AC464" s="66">
        <f t="shared" si="437"/>
        <v>67.400000000000006</v>
      </c>
      <c r="AD464" s="66">
        <f t="shared" si="438"/>
        <v>11.2</v>
      </c>
      <c r="AE464" s="66">
        <f t="shared" si="439"/>
        <v>4.8</v>
      </c>
      <c r="AF464" s="66">
        <f t="shared" si="440"/>
        <v>16.600000000000001</v>
      </c>
      <c r="AG464" s="66">
        <f t="shared" si="441"/>
        <v>11</v>
      </c>
      <c r="AH464" s="66">
        <f t="shared" si="442"/>
        <v>-3.2</v>
      </c>
      <c r="AI464" s="67">
        <f t="shared" si="443"/>
        <v>8.8000000000000007</v>
      </c>
      <c r="AK464" s="29" t="s">
        <v>110</v>
      </c>
      <c r="AL464" s="34" t="s">
        <v>84</v>
      </c>
      <c r="AM464" s="66">
        <f t="shared" si="461"/>
        <v>2.4</v>
      </c>
      <c r="AN464" s="66">
        <f t="shared" si="462"/>
        <v>2.6</v>
      </c>
      <c r="AO464" s="66">
        <f t="shared" si="463"/>
        <v>2.6</v>
      </c>
      <c r="AP464" s="66">
        <f t="shared" si="464"/>
        <v>2.6</v>
      </c>
      <c r="AQ464" s="66">
        <f t="shared" si="465"/>
        <v>1.5</v>
      </c>
      <c r="AR464" s="66">
        <f t="shared" si="466"/>
        <v>1.9</v>
      </c>
      <c r="AS464" s="66">
        <f t="shared" si="467"/>
        <v>2.2999999999999998</v>
      </c>
      <c r="AT464" s="66">
        <f t="shared" si="468"/>
        <v>-19.399999999999999</v>
      </c>
      <c r="AU464" s="67">
        <f t="shared" si="469"/>
        <v>2.2000000000000002</v>
      </c>
      <c r="AW464" s="29" t="s">
        <v>110</v>
      </c>
      <c r="AX464" s="34" t="s">
        <v>84</v>
      </c>
      <c r="AY464" s="66">
        <f t="shared" si="470"/>
        <v>0.62</v>
      </c>
      <c r="AZ464" s="66">
        <f t="shared" si="444"/>
        <v>-0.14299999999999999</v>
      </c>
      <c r="BA464" s="66">
        <f t="shared" si="445"/>
        <v>-0.376</v>
      </c>
      <c r="BB464" s="66">
        <f t="shared" si="446"/>
        <v>0.23400000000000001</v>
      </c>
      <c r="BC464" s="66">
        <f t="shared" si="447"/>
        <v>0.10199999999999999</v>
      </c>
      <c r="BD464" s="66">
        <f t="shared" si="448"/>
        <v>0.66100000000000003</v>
      </c>
      <c r="BE464" s="66">
        <f t="shared" si="449"/>
        <v>0.55500000000000005</v>
      </c>
      <c r="BF464" s="66">
        <f t="shared" si="450"/>
        <v>7.0999999999999994E-2</v>
      </c>
      <c r="BG464" s="67">
        <f t="shared" si="451"/>
        <v>3.5000000000000003E-2</v>
      </c>
      <c r="BI464" s="29" t="s">
        <v>110</v>
      </c>
      <c r="BJ464" s="34" t="s">
        <v>84</v>
      </c>
      <c r="BK464" s="66">
        <f t="shared" si="471"/>
        <v>1.4999999999999999E-2</v>
      </c>
      <c r="BL464" s="66">
        <f t="shared" si="472"/>
        <v>-5.0000000000000001E-3</v>
      </c>
      <c r="BM464" s="66">
        <f t="shared" si="473"/>
        <v>-1.4999999999999999E-2</v>
      </c>
      <c r="BN464" s="66">
        <f t="shared" si="474"/>
        <v>5.5E-2</v>
      </c>
      <c r="BO464" s="66">
        <f t="shared" si="475"/>
        <v>3.3000000000000002E-2</v>
      </c>
      <c r="BP464" s="66">
        <f t="shared" si="476"/>
        <v>7.4999999999999997E-2</v>
      </c>
      <c r="BQ464" s="66">
        <f t="shared" si="477"/>
        <v>0.11899999999999999</v>
      </c>
      <c r="BR464" s="66">
        <f t="shared" si="478"/>
        <v>0.49299999999999999</v>
      </c>
      <c r="BS464" s="67">
        <f t="shared" si="479"/>
        <v>8.9999999999999993E-3</v>
      </c>
      <c r="BU464" s="29" t="s">
        <v>110</v>
      </c>
      <c r="BV464" s="34" t="s">
        <v>84</v>
      </c>
      <c r="BW464" s="48">
        <f t="shared" si="480"/>
        <v>80489</v>
      </c>
      <c r="BX464" s="48">
        <f t="shared" si="452"/>
        <v>63754</v>
      </c>
      <c r="BY464" s="48">
        <f t="shared" si="453"/>
        <v>54907</v>
      </c>
      <c r="BZ464" s="48">
        <f t="shared" si="454"/>
        <v>8847</v>
      </c>
      <c r="CA464" s="48">
        <f t="shared" si="455"/>
        <v>3833</v>
      </c>
      <c r="CB464" s="48">
        <f t="shared" si="456"/>
        <v>12902</v>
      </c>
      <c r="CC464" s="48">
        <f t="shared" si="457"/>
        <v>8427</v>
      </c>
      <c r="CD464" s="48">
        <f t="shared" si="458"/>
        <v>-2614</v>
      </c>
      <c r="CE464" s="49">
        <f t="shared" si="459"/>
        <v>7089</v>
      </c>
    </row>
    <row r="465" spans="1:83" ht="16.5" customHeight="1">
      <c r="A465" s="31" t="s">
        <v>111</v>
      </c>
      <c r="B465" s="33" t="s">
        <v>85</v>
      </c>
      <c r="C465" s="42">
        <v>42191</v>
      </c>
      <c r="D465" s="42">
        <v>32664</v>
      </c>
      <c r="E465" s="42">
        <v>28015</v>
      </c>
      <c r="F465" s="42">
        <v>4649</v>
      </c>
      <c r="G465" s="42">
        <v>2019</v>
      </c>
      <c r="H465" s="42">
        <v>7508</v>
      </c>
      <c r="I465" s="42">
        <v>3515</v>
      </c>
      <c r="J465" s="42">
        <v>51</v>
      </c>
      <c r="K465" s="43">
        <v>3942</v>
      </c>
      <c r="M465" s="31" t="s">
        <v>111</v>
      </c>
      <c r="N465" s="33" t="s">
        <v>85</v>
      </c>
      <c r="O465" s="68">
        <f t="shared" si="427"/>
        <v>1.175</v>
      </c>
      <c r="P465" s="68">
        <f t="shared" si="428"/>
        <v>1.2989999999999999</v>
      </c>
      <c r="Q465" s="68">
        <f t="shared" si="429"/>
        <v>0.96199999999999997</v>
      </c>
      <c r="R465" s="68">
        <f t="shared" si="430"/>
        <v>3.38</v>
      </c>
      <c r="S465" s="68">
        <f t="shared" si="431"/>
        <v>3.379</v>
      </c>
      <c r="T465" s="68">
        <f t="shared" si="432"/>
        <v>6.7000000000000004E-2</v>
      </c>
      <c r="U465" s="68">
        <f t="shared" si="433"/>
        <v>6.1609999999999996</v>
      </c>
      <c r="V465" s="68">
        <f t="shared" si="434"/>
        <v>10.87</v>
      </c>
      <c r="W465" s="69">
        <f t="shared" si="435"/>
        <v>-4.92</v>
      </c>
      <c r="Y465" s="31" t="s">
        <v>111</v>
      </c>
      <c r="Z465" s="33" t="s">
        <v>85</v>
      </c>
      <c r="AA465" s="68">
        <f t="shared" si="460"/>
        <v>100</v>
      </c>
      <c r="AB465" s="68">
        <f t="shared" si="436"/>
        <v>77.400000000000006</v>
      </c>
      <c r="AC465" s="68">
        <f t="shared" si="437"/>
        <v>66.400000000000006</v>
      </c>
      <c r="AD465" s="68">
        <f t="shared" si="438"/>
        <v>11</v>
      </c>
      <c r="AE465" s="68">
        <f t="shared" si="439"/>
        <v>4.8</v>
      </c>
      <c r="AF465" s="68">
        <f t="shared" si="440"/>
        <v>17.8</v>
      </c>
      <c r="AG465" s="68">
        <f t="shared" si="441"/>
        <v>8.3000000000000007</v>
      </c>
      <c r="AH465" s="68">
        <f t="shared" si="442"/>
        <v>0.1</v>
      </c>
      <c r="AI465" s="69">
        <f t="shared" si="443"/>
        <v>9.3000000000000007</v>
      </c>
      <c r="AK465" s="31" t="s">
        <v>111</v>
      </c>
      <c r="AL465" s="33" t="s">
        <v>85</v>
      </c>
      <c r="AM465" s="68">
        <f t="shared" si="461"/>
        <v>1.2</v>
      </c>
      <c r="AN465" s="68">
        <f t="shared" si="462"/>
        <v>1.3</v>
      </c>
      <c r="AO465" s="68">
        <f t="shared" si="463"/>
        <v>1.3</v>
      </c>
      <c r="AP465" s="68">
        <f t="shared" si="464"/>
        <v>1.3</v>
      </c>
      <c r="AQ465" s="68">
        <f t="shared" si="465"/>
        <v>0.8</v>
      </c>
      <c r="AR465" s="68">
        <f t="shared" si="466"/>
        <v>1</v>
      </c>
      <c r="AS465" s="68">
        <f t="shared" si="467"/>
        <v>0.9</v>
      </c>
      <c r="AT465" s="68">
        <f t="shared" si="468"/>
        <v>0.4</v>
      </c>
      <c r="AU465" s="69">
        <f t="shared" si="469"/>
        <v>1.2</v>
      </c>
      <c r="AW465" s="31" t="s">
        <v>111</v>
      </c>
      <c r="AX465" s="33" t="s">
        <v>85</v>
      </c>
      <c r="AY465" s="68">
        <f t="shared" si="470"/>
        <v>1.175</v>
      </c>
      <c r="AZ465" s="68">
        <f t="shared" si="444"/>
        <v>1.0049999999999999</v>
      </c>
      <c r="BA465" s="68">
        <f t="shared" si="445"/>
        <v>0.64</v>
      </c>
      <c r="BB465" s="68">
        <f t="shared" si="446"/>
        <v>0.36399999999999999</v>
      </c>
      <c r="BC465" s="68">
        <f t="shared" si="447"/>
        <v>0.158</v>
      </c>
      <c r="BD465" s="68">
        <f t="shared" si="448"/>
        <v>1.2E-2</v>
      </c>
      <c r="BE465" s="68">
        <f t="shared" si="449"/>
        <v>0.48899999999999999</v>
      </c>
      <c r="BF465" s="68">
        <f t="shared" si="450"/>
        <v>1.2E-2</v>
      </c>
      <c r="BG465" s="69">
        <f t="shared" si="451"/>
        <v>-0.48899999999999999</v>
      </c>
      <c r="BI465" s="31" t="s">
        <v>111</v>
      </c>
      <c r="BJ465" s="33" t="s">
        <v>85</v>
      </c>
      <c r="BK465" s="68">
        <f t="shared" si="471"/>
        <v>1.4999999999999999E-2</v>
      </c>
      <c r="BL465" s="68">
        <f t="shared" si="472"/>
        <v>1.7000000000000001E-2</v>
      </c>
      <c r="BM465" s="68">
        <f t="shared" si="473"/>
        <v>1.2999999999999999E-2</v>
      </c>
      <c r="BN465" s="68">
        <f t="shared" si="474"/>
        <v>4.4999999999999998E-2</v>
      </c>
      <c r="BO465" s="68">
        <f t="shared" si="475"/>
        <v>2.5999999999999999E-2</v>
      </c>
      <c r="BP465" s="68">
        <f t="shared" si="476"/>
        <v>1E-3</v>
      </c>
      <c r="BQ465" s="68">
        <f t="shared" si="477"/>
        <v>5.3999999999999999E-2</v>
      </c>
      <c r="BR465" s="68">
        <f t="shared" si="478"/>
        <v>4.2999999999999997E-2</v>
      </c>
      <c r="BS465" s="69">
        <f t="shared" si="479"/>
        <v>-6.3E-2</v>
      </c>
      <c r="BU465" s="31" t="s">
        <v>111</v>
      </c>
      <c r="BV465" s="33" t="s">
        <v>85</v>
      </c>
      <c r="BW465" s="50">
        <f t="shared" si="480"/>
        <v>41701</v>
      </c>
      <c r="BX465" s="50">
        <f t="shared" si="452"/>
        <v>32245</v>
      </c>
      <c r="BY465" s="50">
        <f t="shared" si="453"/>
        <v>27748</v>
      </c>
      <c r="BZ465" s="50">
        <f t="shared" si="454"/>
        <v>4497</v>
      </c>
      <c r="CA465" s="50">
        <f t="shared" si="455"/>
        <v>1953</v>
      </c>
      <c r="CB465" s="50">
        <f t="shared" si="456"/>
        <v>7503</v>
      </c>
      <c r="CC465" s="50">
        <f t="shared" si="457"/>
        <v>3311</v>
      </c>
      <c r="CD465" s="50">
        <f t="shared" si="458"/>
        <v>46</v>
      </c>
      <c r="CE465" s="51">
        <f t="shared" si="459"/>
        <v>4146</v>
      </c>
    </row>
    <row r="466" spans="1:83" ht="16.5" customHeight="1">
      <c r="A466" s="29" t="s">
        <v>112</v>
      </c>
      <c r="B466" s="34" t="s">
        <v>86</v>
      </c>
      <c r="C466" s="40">
        <v>96918</v>
      </c>
      <c r="D466" s="40">
        <v>75673</v>
      </c>
      <c r="E466" s="40">
        <v>64849</v>
      </c>
      <c r="F466" s="40">
        <v>10824</v>
      </c>
      <c r="G466" s="40">
        <v>4377</v>
      </c>
      <c r="H466" s="40">
        <v>16868</v>
      </c>
      <c r="I466" s="40">
        <v>8409</v>
      </c>
      <c r="J466" s="40">
        <v>776</v>
      </c>
      <c r="K466" s="41">
        <v>7683</v>
      </c>
      <c r="M466" s="29" t="s">
        <v>112</v>
      </c>
      <c r="N466" s="34" t="s">
        <v>86</v>
      </c>
      <c r="O466" s="66">
        <f t="shared" si="427"/>
        <v>2.0219999999999998</v>
      </c>
      <c r="P466" s="66">
        <f t="shared" si="428"/>
        <v>1.8180000000000001</v>
      </c>
      <c r="Q466" s="66">
        <f t="shared" si="429"/>
        <v>1.4490000000000001</v>
      </c>
      <c r="R466" s="66">
        <f t="shared" si="430"/>
        <v>4.0869999999999997</v>
      </c>
      <c r="S466" s="66">
        <f t="shared" si="431"/>
        <v>4.4130000000000003</v>
      </c>
      <c r="T466" s="66">
        <f t="shared" si="432"/>
        <v>2.3359999999999999</v>
      </c>
      <c r="U466" s="66">
        <f t="shared" si="433"/>
        <v>2.1749999999999998</v>
      </c>
      <c r="V466" s="66">
        <f t="shared" si="434"/>
        <v>89.268000000000001</v>
      </c>
      <c r="W466" s="67">
        <f t="shared" si="435"/>
        <v>-2.04</v>
      </c>
      <c r="Y466" s="29" t="s">
        <v>112</v>
      </c>
      <c r="Z466" s="34" t="s">
        <v>86</v>
      </c>
      <c r="AA466" s="66">
        <f t="shared" si="460"/>
        <v>100</v>
      </c>
      <c r="AB466" s="66">
        <f t="shared" si="436"/>
        <v>78.099999999999994</v>
      </c>
      <c r="AC466" s="66">
        <f t="shared" si="437"/>
        <v>66.900000000000006</v>
      </c>
      <c r="AD466" s="66">
        <f t="shared" si="438"/>
        <v>11.2</v>
      </c>
      <c r="AE466" s="66">
        <f t="shared" si="439"/>
        <v>4.5</v>
      </c>
      <c r="AF466" s="66">
        <f t="shared" si="440"/>
        <v>17.399999999999999</v>
      </c>
      <c r="AG466" s="66">
        <f t="shared" si="441"/>
        <v>8.6999999999999993</v>
      </c>
      <c r="AH466" s="66">
        <f t="shared" si="442"/>
        <v>0.8</v>
      </c>
      <c r="AI466" s="67">
        <f t="shared" si="443"/>
        <v>7.9</v>
      </c>
      <c r="AK466" s="29" t="s">
        <v>112</v>
      </c>
      <c r="AL466" s="34" t="s">
        <v>86</v>
      </c>
      <c r="AM466" s="66">
        <f t="shared" si="461"/>
        <v>2.8</v>
      </c>
      <c r="AN466" s="66">
        <f t="shared" si="462"/>
        <v>3.1</v>
      </c>
      <c r="AO466" s="66">
        <f t="shared" si="463"/>
        <v>3.1</v>
      </c>
      <c r="AP466" s="66">
        <f t="shared" si="464"/>
        <v>3.1</v>
      </c>
      <c r="AQ466" s="66">
        <f t="shared" si="465"/>
        <v>1.7</v>
      </c>
      <c r="AR466" s="66">
        <f t="shared" si="466"/>
        <v>2.2999999999999998</v>
      </c>
      <c r="AS466" s="66">
        <f t="shared" si="467"/>
        <v>2.2000000000000002</v>
      </c>
      <c r="AT466" s="66">
        <f t="shared" si="468"/>
        <v>5.9</v>
      </c>
      <c r="AU466" s="67">
        <f t="shared" si="469"/>
        <v>2.4</v>
      </c>
      <c r="AW466" s="29" t="s">
        <v>112</v>
      </c>
      <c r="AX466" s="34" t="s">
        <v>86</v>
      </c>
      <c r="AY466" s="66">
        <f t="shared" si="470"/>
        <v>2.0219999999999998</v>
      </c>
      <c r="AZ466" s="66">
        <f t="shared" si="444"/>
        <v>1.4219999999999999</v>
      </c>
      <c r="BA466" s="66">
        <f t="shared" si="445"/>
        <v>0.97499999999999998</v>
      </c>
      <c r="BB466" s="66">
        <f t="shared" si="446"/>
        <v>0.44700000000000001</v>
      </c>
      <c r="BC466" s="66">
        <f t="shared" si="447"/>
        <v>0.19500000000000001</v>
      </c>
      <c r="BD466" s="66">
        <f t="shared" si="448"/>
        <v>0.40500000000000003</v>
      </c>
      <c r="BE466" s="66">
        <f t="shared" si="449"/>
        <v>0.188</v>
      </c>
      <c r="BF466" s="66">
        <f t="shared" si="450"/>
        <v>0.38500000000000001</v>
      </c>
      <c r="BG466" s="67">
        <f t="shared" si="451"/>
        <v>-0.16800000000000001</v>
      </c>
      <c r="BI466" s="29" t="s">
        <v>112</v>
      </c>
      <c r="BJ466" s="34" t="s">
        <v>86</v>
      </c>
      <c r="BK466" s="66">
        <f t="shared" si="471"/>
        <v>5.7000000000000002E-2</v>
      </c>
      <c r="BL466" s="66">
        <f t="shared" si="472"/>
        <v>5.6000000000000001E-2</v>
      </c>
      <c r="BM466" s="66">
        <f t="shared" si="473"/>
        <v>4.4999999999999998E-2</v>
      </c>
      <c r="BN466" s="66">
        <f t="shared" si="474"/>
        <v>0.125</v>
      </c>
      <c r="BO466" s="66">
        <f t="shared" si="475"/>
        <v>7.3999999999999996E-2</v>
      </c>
      <c r="BP466" s="66">
        <f t="shared" si="476"/>
        <v>5.3999999999999999E-2</v>
      </c>
      <c r="BQ466" s="66">
        <f t="shared" si="477"/>
        <v>4.7E-2</v>
      </c>
      <c r="BR466" s="66">
        <f t="shared" si="478"/>
        <v>3.1640000000000001</v>
      </c>
      <c r="BS466" s="67">
        <f t="shared" si="479"/>
        <v>-0.05</v>
      </c>
      <c r="BU466" s="29" t="s">
        <v>112</v>
      </c>
      <c r="BV466" s="34" t="s">
        <v>86</v>
      </c>
      <c r="BW466" s="48">
        <f t="shared" si="480"/>
        <v>94997</v>
      </c>
      <c r="BX466" s="48">
        <f t="shared" si="452"/>
        <v>74322</v>
      </c>
      <c r="BY466" s="48">
        <f t="shared" si="453"/>
        <v>63923</v>
      </c>
      <c r="BZ466" s="48">
        <f t="shared" si="454"/>
        <v>10399</v>
      </c>
      <c r="CA466" s="48">
        <f t="shared" si="455"/>
        <v>4192</v>
      </c>
      <c r="CB466" s="48">
        <f t="shared" si="456"/>
        <v>16483</v>
      </c>
      <c r="CC466" s="48">
        <f t="shared" si="457"/>
        <v>8230</v>
      </c>
      <c r="CD466" s="48">
        <f t="shared" si="458"/>
        <v>410</v>
      </c>
      <c r="CE466" s="49">
        <f t="shared" si="459"/>
        <v>7843</v>
      </c>
    </row>
    <row r="467" spans="1:83" ht="16.5" customHeight="1">
      <c r="A467" s="29" t="s">
        <v>113</v>
      </c>
      <c r="B467" s="34" t="s">
        <v>87</v>
      </c>
      <c r="C467" s="40">
        <v>2113</v>
      </c>
      <c r="D467" s="40">
        <v>1611</v>
      </c>
      <c r="E467" s="40">
        <v>1361</v>
      </c>
      <c r="F467" s="40">
        <v>250</v>
      </c>
      <c r="G467" s="40">
        <v>120</v>
      </c>
      <c r="H467" s="40">
        <v>382</v>
      </c>
      <c r="I467" s="40">
        <v>176</v>
      </c>
      <c r="J467" s="40">
        <v>30</v>
      </c>
      <c r="K467" s="41">
        <v>176</v>
      </c>
      <c r="M467" s="29" t="s">
        <v>113</v>
      </c>
      <c r="N467" s="34" t="s">
        <v>87</v>
      </c>
      <c r="O467" s="66">
        <f t="shared" si="427"/>
        <v>6.7709999999999999</v>
      </c>
      <c r="P467" s="66">
        <f t="shared" si="428"/>
        <v>-0.248</v>
      </c>
      <c r="Q467" s="66">
        <f t="shared" si="429"/>
        <v>-0.65700000000000003</v>
      </c>
      <c r="R467" s="66">
        <f t="shared" si="430"/>
        <v>2.0409999999999999</v>
      </c>
      <c r="S467" s="66">
        <f t="shared" si="431"/>
        <v>1.6950000000000001</v>
      </c>
      <c r="T467" s="66">
        <f t="shared" si="432"/>
        <v>55.284999999999997</v>
      </c>
      <c r="U467" s="66">
        <f t="shared" si="433"/>
        <v>-1.1240000000000001</v>
      </c>
      <c r="V467" s="66">
        <f t="shared" si="434"/>
        <v>129.41200000000001</v>
      </c>
      <c r="W467" s="67">
        <f t="shared" si="435"/>
        <v>3.5289999999999999</v>
      </c>
      <c r="Y467" s="29" t="s">
        <v>113</v>
      </c>
      <c r="Z467" s="34" t="s">
        <v>87</v>
      </c>
      <c r="AA467" s="66">
        <f t="shared" si="460"/>
        <v>100</v>
      </c>
      <c r="AB467" s="66">
        <f t="shared" si="436"/>
        <v>76.2</v>
      </c>
      <c r="AC467" s="66">
        <f t="shared" si="437"/>
        <v>64.400000000000006</v>
      </c>
      <c r="AD467" s="66">
        <f t="shared" si="438"/>
        <v>11.8</v>
      </c>
      <c r="AE467" s="66">
        <f t="shared" si="439"/>
        <v>5.7</v>
      </c>
      <c r="AF467" s="66">
        <f t="shared" si="440"/>
        <v>18.100000000000001</v>
      </c>
      <c r="AG467" s="66">
        <f t="shared" si="441"/>
        <v>8.3000000000000007</v>
      </c>
      <c r="AH467" s="66">
        <f t="shared" si="442"/>
        <v>1.4</v>
      </c>
      <c r="AI467" s="67">
        <f t="shared" si="443"/>
        <v>8.3000000000000007</v>
      </c>
      <c r="AK467" s="29" t="s">
        <v>113</v>
      </c>
      <c r="AL467" s="34" t="s">
        <v>87</v>
      </c>
      <c r="AM467" s="66">
        <f t="shared" si="461"/>
        <v>0.1</v>
      </c>
      <c r="AN467" s="66">
        <f t="shared" si="462"/>
        <v>0.1</v>
      </c>
      <c r="AO467" s="66">
        <f t="shared" si="463"/>
        <v>0.1</v>
      </c>
      <c r="AP467" s="66">
        <f t="shared" si="464"/>
        <v>0.1</v>
      </c>
      <c r="AQ467" s="66">
        <f t="shared" si="465"/>
        <v>0</v>
      </c>
      <c r="AR467" s="66">
        <f t="shared" si="466"/>
        <v>0.1</v>
      </c>
      <c r="AS467" s="66">
        <f t="shared" si="467"/>
        <v>0</v>
      </c>
      <c r="AT467" s="66">
        <f t="shared" si="468"/>
        <v>0.2</v>
      </c>
      <c r="AU467" s="67">
        <f t="shared" si="469"/>
        <v>0.1</v>
      </c>
      <c r="AW467" s="29" t="s">
        <v>113</v>
      </c>
      <c r="AX467" s="34" t="s">
        <v>87</v>
      </c>
      <c r="AY467" s="66">
        <f t="shared" si="470"/>
        <v>6.7709999999999999</v>
      </c>
      <c r="AZ467" s="66">
        <f t="shared" si="444"/>
        <v>-0.20200000000000001</v>
      </c>
      <c r="BA467" s="66">
        <f t="shared" si="445"/>
        <v>-0.45500000000000002</v>
      </c>
      <c r="BB467" s="66">
        <f t="shared" si="446"/>
        <v>0.253</v>
      </c>
      <c r="BC467" s="66">
        <f t="shared" si="447"/>
        <v>0.10100000000000001</v>
      </c>
      <c r="BD467" s="66">
        <f t="shared" si="448"/>
        <v>6.8719999999999999</v>
      </c>
      <c r="BE467" s="66">
        <f t="shared" si="449"/>
        <v>-0.10100000000000001</v>
      </c>
      <c r="BF467" s="66">
        <f t="shared" si="450"/>
        <v>6.67</v>
      </c>
      <c r="BG467" s="67">
        <f t="shared" si="451"/>
        <v>0.30299999999999999</v>
      </c>
      <c r="BI467" s="29" t="s">
        <v>113</v>
      </c>
      <c r="BJ467" s="34" t="s">
        <v>87</v>
      </c>
      <c r="BK467" s="66">
        <f t="shared" si="471"/>
        <v>4.0000000000000001E-3</v>
      </c>
      <c r="BL467" s="66">
        <f t="shared" si="472"/>
        <v>0</v>
      </c>
      <c r="BM467" s="66">
        <f t="shared" si="473"/>
        <v>0</v>
      </c>
      <c r="BN467" s="66">
        <f t="shared" si="474"/>
        <v>1E-3</v>
      </c>
      <c r="BO467" s="66">
        <f t="shared" si="475"/>
        <v>1E-3</v>
      </c>
      <c r="BP467" s="66">
        <f t="shared" si="476"/>
        <v>1.9E-2</v>
      </c>
      <c r="BQ467" s="66">
        <f t="shared" si="477"/>
        <v>-1E-3</v>
      </c>
      <c r="BR467" s="66">
        <f t="shared" si="478"/>
        <v>1.141</v>
      </c>
      <c r="BS467" s="67">
        <f t="shared" si="479"/>
        <v>2E-3</v>
      </c>
      <c r="BU467" s="29" t="s">
        <v>113</v>
      </c>
      <c r="BV467" s="34" t="s">
        <v>87</v>
      </c>
      <c r="BW467" s="48">
        <f t="shared" si="480"/>
        <v>1979</v>
      </c>
      <c r="BX467" s="48">
        <f t="shared" si="452"/>
        <v>1615</v>
      </c>
      <c r="BY467" s="48">
        <f t="shared" si="453"/>
        <v>1370</v>
      </c>
      <c r="BZ467" s="48">
        <f t="shared" si="454"/>
        <v>245</v>
      </c>
      <c r="CA467" s="48">
        <f t="shared" si="455"/>
        <v>118</v>
      </c>
      <c r="CB467" s="48">
        <f t="shared" si="456"/>
        <v>246</v>
      </c>
      <c r="CC467" s="48">
        <f t="shared" si="457"/>
        <v>178</v>
      </c>
      <c r="CD467" s="48">
        <f t="shared" si="458"/>
        <v>-102</v>
      </c>
      <c r="CE467" s="49">
        <f t="shared" si="459"/>
        <v>170</v>
      </c>
    </row>
    <row r="468" spans="1:83" ht="16.5" customHeight="1">
      <c r="A468" s="29" t="s">
        <v>114</v>
      </c>
      <c r="B468" s="34" t="s">
        <v>88</v>
      </c>
      <c r="C468" s="40">
        <v>2449</v>
      </c>
      <c r="D468" s="40">
        <v>1665</v>
      </c>
      <c r="E468" s="40">
        <v>1415</v>
      </c>
      <c r="F468" s="40">
        <v>250</v>
      </c>
      <c r="G468" s="40">
        <v>127</v>
      </c>
      <c r="H468" s="40">
        <v>657</v>
      </c>
      <c r="I468" s="40">
        <v>181</v>
      </c>
      <c r="J468" s="40">
        <v>65</v>
      </c>
      <c r="K468" s="41">
        <v>411</v>
      </c>
      <c r="M468" s="29" t="s">
        <v>114</v>
      </c>
      <c r="N468" s="34" t="s">
        <v>88</v>
      </c>
      <c r="O468" s="66">
        <f t="shared" si="427"/>
        <v>-11.525</v>
      </c>
      <c r="P468" s="66">
        <f t="shared" si="428"/>
        <v>-3.141</v>
      </c>
      <c r="Q468" s="66">
        <f t="shared" si="429"/>
        <v>-3.4790000000000001</v>
      </c>
      <c r="R468" s="66">
        <f t="shared" si="430"/>
        <v>-1.1859999999999999</v>
      </c>
      <c r="S468" s="66">
        <f t="shared" si="431"/>
        <v>2.419</v>
      </c>
      <c r="T468" s="66">
        <f t="shared" si="432"/>
        <v>-28.972999999999999</v>
      </c>
      <c r="U468" s="66">
        <f t="shared" si="433"/>
        <v>12.422000000000001</v>
      </c>
      <c r="V468" s="66">
        <f t="shared" si="434"/>
        <v>-83.418000000000006</v>
      </c>
      <c r="W468" s="67">
        <f t="shared" si="435"/>
        <v>10.484</v>
      </c>
      <c r="Y468" s="29" t="s">
        <v>114</v>
      </c>
      <c r="Z468" s="34" t="s">
        <v>88</v>
      </c>
      <c r="AA468" s="66">
        <f t="shared" si="460"/>
        <v>100</v>
      </c>
      <c r="AB468" s="66">
        <f t="shared" si="436"/>
        <v>68</v>
      </c>
      <c r="AC468" s="66">
        <f t="shared" si="437"/>
        <v>57.8</v>
      </c>
      <c r="AD468" s="66">
        <f t="shared" si="438"/>
        <v>10.199999999999999</v>
      </c>
      <c r="AE468" s="66">
        <f t="shared" si="439"/>
        <v>5.2</v>
      </c>
      <c r="AF468" s="66">
        <f t="shared" si="440"/>
        <v>26.8</v>
      </c>
      <c r="AG468" s="66">
        <f t="shared" si="441"/>
        <v>7.4</v>
      </c>
      <c r="AH468" s="66">
        <f t="shared" si="442"/>
        <v>2.7</v>
      </c>
      <c r="AI468" s="67">
        <f t="shared" si="443"/>
        <v>16.8</v>
      </c>
      <c r="AK468" s="29" t="s">
        <v>114</v>
      </c>
      <c r="AL468" s="34" t="s">
        <v>88</v>
      </c>
      <c r="AM468" s="66">
        <f t="shared" si="461"/>
        <v>0.1</v>
      </c>
      <c r="AN468" s="66">
        <f t="shared" si="462"/>
        <v>0.1</v>
      </c>
      <c r="AO468" s="66">
        <f t="shared" si="463"/>
        <v>0.1</v>
      </c>
      <c r="AP468" s="66">
        <f t="shared" si="464"/>
        <v>0.1</v>
      </c>
      <c r="AQ468" s="66">
        <f t="shared" si="465"/>
        <v>0</v>
      </c>
      <c r="AR468" s="66">
        <f t="shared" si="466"/>
        <v>0.1</v>
      </c>
      <c r="AS468" s="66">
        <f t="shared" si="467"/>
        <v>0</v>
      </c>
      <c r="AT468" s="66">
        <f t="shared" si="468"/>
        <v>0.5</v>
      </c>
      <c r="AU468" s="67">
        <f t="shared" si="469"/>
        <v>0.1</v>
      </c>
      <c r="AW468" s="29" t="s">
        <v>114</v>
      </c>
      <c r="AX468" s="34" t="s">
        <v>88</v>
      </c>
      <c r="AY468" s="66">
        <f t="shared" si="470"/>
        <v>-11.525</v>
      </c>
      <c r="AZ468" s="66">
        <f t="shared" si="444"/>
        <v>-1.9510000000000001</v>
      </c>
      <c r="BA468" s="66">
        <f t="shared" si="445"/>
        <v>-1.8420000000000001</v>
      </c>
      <c r="BB468" s="66">
        <f t="shared" si="446"/>
        <v>-0.108</v>
      </c>
      <c r="BC468" s="66">
        <f t="shared" si="447"/>
        <v>0.108</v>
      </c>
      <c r="BD468" s="66">
        <f t="shared" si="448"/>
        <v>-9.6820000000000004</v>
      </c>
      <c r="BE468" s="66">
        <f t="shared" si="449"/>
        <v>0.72299999999999998</v>
      </c>
      <c r="BF468" s="66">
        <f t="shared" si="450"/>
        <v>-11.814</v>
      </c>
      <c r="BG468" s="67">
        <f t="shared" si="451"/>
        <v>1.409</v>
      </c>
      <c r="BI468" s="29" t="s">
        <v>114</v>
      </c>
      <c r="BJ468" s="34" t="s">
        <v>88</v>
      </c>
      <c r="BK468" s="66">
        <f t="shared" si="471"/>
        <v>-8.9999999999999993E-3</v>
      </c>
      <c r="BL468" s="66">
        <f t="shared" si="472"/>
        <v>-2E-3</v>
      </c>
      <c r="BM468" s="66">
        <f t="shared" si="473"/>
        <v>-2E-3</v>
      </c>
      <c r="BN468" s="66">
        <f t="shared" si="474"/>
        <v>-1E-3</v>
      </c>
      <c r="BO468" s="66">
        <f t="shared" si="475"/>
        <v>1E-3</v>
      </c>
      <c r="BP468" s="66">
        <f t="shared" si="476"/>
        <v>-3.7999999999999999E-2</v>
      </c>
      <c r="BQ468" s="66">
        <f t="shared" si="477"/>
        <v>5.0000000000000001E-3</v>
      </c>
      <c r="BR468" s="66">
        <f t="shared" si="478"/>
        <v>-2.827</v>
      </c>
      <c r="BS468" s="67">
        <f t="shared" si="479"/>
        <v>1.2E-2</v>
      </c>
      <c r="BU468" s="29" t="s">
        <v>114</v>
      </c>
      <c r="BV468" s="34" t="s">
        <v>88</v>
      </c>
      <c r="BW468" s="48">
        <f t="shared" si="480"/>
        <v>2768</v>
      </c>
      <c r="BX468" s="48">
        <f t="shared" si="452"/>
        <v>1719</v>
      </c>
      <c r="BY468" s="48">
        <f t="shared" si="453"/>
        <v>1466</v>
      </c>
      <c r="BZ468" s="48">
        <f t="shared" si="454"/>
        <v>253</v>
      </c>
      <c r="CA468" s="48">
        <f t="shared" si="455"/>
        <v>124</v>
      </c>
      <c r="CB468" s="48">
        <f t="shared" si="456"/>
        <v>925</v>
      </c>
      <c r="CC468" s="48">
        <f t="shared" si="457"/>
        <v>161</v>
      </c>
      <c r="CD468" s="48">
        <f t="shared" si="458"/>
        <v>392</v>
      </c>
      <c r="CE468" s="49">
        <f t="shared" si="459"/>
        <v>372</v>
      </c>
    </row>
    <row r="469" spans="1:83" ht="16.5" customHeight="1">
      <c r="A469" s="29" t="s">
        <v>115</v>
      </c>
      <c r="B469" s="34" t="s">
        <v>89</v>
      </c>
      <c r="C469" s="40">
        <v>1548</v>
      </c>
      <c r="D469" s="40">
        <v>1161</v>
      </c>
      <c r="E469" s="40">
        <v>983</v>
      </c>
      <c r="F469" s="40">
        <v>178</v>
      </c>
      <c r="G469" s="40">
        <v>80</v>
      </c>
      <c r="H469" s="40">
        <v>307</v>
      </c>
      <c r="I469" s="40">
        <v>127</v>
      </c>
      <c r="J469" s="40">
        <v>7</v>
      </c>
      <c r="K469" s="41">
        <v>173</v>
      </c>
      <c r="M469" s="29" t="s">
        <v>115</v>
      </c>
      <c r="N469" s="34" t="s">
        <v>89</v>
      </c>
      <c r="O469" s="66">
        <f t="shared" si="427"/>
        <v>7.1280000000000001</v>
      </c>
      <c r="P469" s="66">
        <f t="shared" si="428"/>
        <v>-2.0249999999999999</v>
      </c>
      <c r="Q469" s="66">
        <f t="shared" si="429"/>
        <v>-2.383</v>
      </c>
      <c r="R469" s="66">
        <f t="shared" si="430"/>
        <v>0</v>
      </c>
      <c r="S469" s="66">
        <f t="shared" si="431"/>
        <v>-1.2350000000000001</v>
      </c>
      <c r="T469" s="66">
        <f t="shared" si="432"/>
        <v>71.507999999999996</v>
      </c>
      <c r="U469" s="66">
        <f t="shared" si="433"/>
        <v>-1.55</v>
      </c>
      <c r="V469" s="66">
        <f t="shared" si="434"/>
        <v>105</v>
      </c>
      <c r="W469" s="67">
        <f t="shared" si="435"/>
        <v>-8.9469999999999992</v>
      </c>
      <c r="Y469" s="29" t="s">
        <v>115</v>
      </c>
      <c r="Z469" s="34" t="s">
        <v>89</v>
      </c>
      <c r="AA469" s="66">
        <f t="shared" si="460"/>
        <v>100</v>
      </c>
      <c r="AB469" s="66">
        <f t="shared" si="436"/>
        <v>75</v>
      </c>
      <c r="AC469" s="66">
        <f t="shared" si="437"/>
        <v>63.5</v>
      </c>
      <c r="AD469" s="66">
        <f t="shared" si="438"/>
        <v>11.5</v>
      </c>
      <c r="AE469" s="66">
        <f t="shared" si="439"/>
        <v>5.2</v>
      </c>
      <c r="AF469" s="66">
        <f t="shared" si="440"/>
        <v>19.8</v>
      </c>
      <c r="AG469" s="66">
        <f t="shared" si="441"/>
        <v>8.1999999999999993</v>
      </c>
      <c r="AH469" s="66">
        <f t="shared" si="442"/>
        <v>0.5</v>
      </c>
      <c r="AI469" s="67">
        <f t="shared" si="443"/>
        <v>11.2</v>
      </c>
      <c r="AK469" s="29" t="s">
        <v>115</v>
      </c>
      <c r="AL469" s="34" t="s">
        <v>89</v>
      </c>
      <c r="AM469" s="66">
        <f t="shared" si="461"/>
        <v>0</v>
      </c>
      <c r="AN469" s="66">
        <f t="shared" si="462"/>
        <v>0</v>
      </c>
      <c r="AO469" s="66">
        <f t="shared" si="463"/>
        <v>0</v>
      </c>
      <c r="AP469" s="66">
        <f t="shared" si="464"/>
        <v>0.1</v>
      </c>
      <c r="AQ469" s="66">
        <f t="shared" si="465"/>
        <v>0</v>
      </c>
      <c r="AR469" s="66">
        <f t="shared" si="466"/>
        <v>0</v>
      </c>
      <c r="AS469" s="66">
        <f t="shared" si="467"/>
        <v>0</v>
      </c>
      <c r="AT469" s="66">
        <f t="shared" si="468"/>
        <v>0.1</v>
      </c>
      <c r="AU469" s="67">
        <f t="shared" si="469"/>
        <v>0.1</v>
      </c>
      <c r="AW469" s="29" t="s">
        <v>115</v>
      </c>
      <c r="AX469" s="34" t="s">
        <v>89</v>
      </c>
      <c r="AY469" s="66">
        <f t="shared" si="470"/>
        <v>7.1280000000000001</v>
      </c>
      <c r="AZ469" s="66">
        <f t="shared" si="444"/>
        <v>-1.661</v>
      </c>
      <c r="BA469" s="66">
        <f t="shared" si="445"/>
        <v>-1.661</v>
      </c>
      <c r="BB469" s="66">
        <f t="shared" si="446"/>
        <v>0</v>
      </c>
      <c r="BC469" s="66">
        <f t="shared" si="447"/>
        <v>-6.9000000000000006E-2</v>
      </c>
      <c r="BD469" s="66">
        <f t="shared" si="448"/>
        <v>8.8580000000000005</v>
      </c>
      <c r="BE469" s="66">
        <f t="shared" si="449"/>
        <v>-0.13800000000000001</v>
      </c>
      <c r="BF469" s="66">
        <f t="shared" si="450"/>
        <v>10.173</v>
      </c>
      <c r="BG469" s="67">
        <f t="shared" si="451"/>
        <v>-1.1759999999999999</v>
      </c>
      <c r="BI469" s="29" t="s">
        <v>115</v>
      </c>
      <c r="BJ469" s="34" t="s">
        <v>89</v>
      </c>
      <c r="BK469" s="66">
        <f t="shared" si="471"/>
        <v>3.0000000000000001E-3</v>
      </c>
      <c r="BL469" s="66">
        <f t="shared" si="472"/>
        <v>-1E-3</v>
      </c>
      <c r="BM469" s="66">
        <f t="shared" si="473"/>
        <v>-1E-3</v>
      </c>
      <c r="BN469" s="66">
        <f t="shared" si="474"/>
        <v>0</v>
      </c>
      <c r="BO469" s="66">
        <f t="shared" si="475"/>
        <v>0</v>
      </c>
      <c r="BP469" s="66">
        <f t="shared" si="476"/>
        <v>1.7999999999999999E-2</v>
      </c>
      <c r="BQ469" s="66">
        <f t="shared" si="477"/>
        <v>-1E-3</v>
      </c>
      <c r="BR469" s="66">
        <f t="shared" si="478"/>
        <v>1.2709999999999999</v>
      </c>
      <c r="BS469" s="67">
        <f t="shared" si="479"/>
        <v>-5.0000000000000001E-3</v>
      </c>
      <c r="BU469" s="29" t="s">
        <v>115</v>
      </c>
      <c r="BV469" s="34" t="s">
        <v>89</v>
      </c>
      <c r="BW469" s="48">
        <f t="shared" si="480"/>
        <v>1445</v>
      </c>
      <c r="BX469" s="48">
        <f t="shared" si="452"/>
        <v>1185</v>
      </c>
      <c r="BY469" s="48">
        <f t="shared" si="453"/>
        <v>1007</v>
      </c>
      <c r="BZ469" s="48">
        <f t="shared" si="454"/>
        <v>178</v>
      </c>
      <c r="CA469" s="48">
        <f t="shared" si="455"/>
        <v>81</v>
      </c>
      <c r="CB469" s="48">
        <f t="shared" si="456"/>
        <v>179</v>
      </c>
      <c r="CC469" s="48">
        <f t="shared" si="457"/>
        <v>129</v>
      </c>
      <c r="CD469" s="48">
        <f t="shared" si="458"/>
        <v>-140</v>
      </c>
      <c r="CE469" s="49">
        <f t="shared" si="459"/>
        <v>190</v>
      </c>
    </row>
    <row r="470" spans="1:83" ht="16.5" customHeight="1">
      <c r="A470" s="29" t="s">
        <v>116</v>
      </c>
      <c r="B470" s="34" t="s">
        <v>90</v>
      </c>
      <c r="C470" s="40">
        <v>1271</v>
      </c>
      <c r="D470" s="40">
        <v>998</v>
      </c>
      <c r="E470" s="40">
        <v>852</v>
      </c>
      <c r="F470" s="40">
        <v>146</v>
      </c>
      <c r="G470" s="40">
        <v>66</v>
      </c>
      <c r="H470" s="40">
        <v>207</v>
      </c>
      <c r="I470" s="40">
        <v>107</v>
      </c>
      <c r="J470" s="40">
        <v>20</v>
      </c>
      <c r="K470" s="41">
        <v>80</v>
      </c>
      <c r="M470" s="29" t="s">
        <v>116</v>
      </c>
      <c r="N470" s="34" t="s">
        <v>90</v>
      </c>
      <c r="O470" s="66">
        <f t="shared" si="427"/>
        <v>-18.263999999999999</v>
      </c>
      <c r="P470" s="66">
        <f t="shared" si="428"/>
        <v>-0.69699999999999995</v>
      </c>
      <c r="Q470" s="66">
        <f t="shared" si="429"/>
        <v>-0.93</v>
      </c>
      <c r="R470" s="66">
        <f t="shared" si="430"/>
        <v>0.69</v>
      </c>
      <c r="S470" s="66">
        <f t="shared" si="431"/>
        <v>1.538</v>
      </c>
      <c r="T470" s="66">
        <f t="shared" si="432"/>
        <v>-57.32</v>
      </c>
      <c r="U470" s="66">
        <f t="shared" si="433"/>
        <v>3.883</v>
      </c>
      <c r="V470" s="66">
        <f t="shared" si="434"/>
        <v>-93.289000000000001</v>
      </c>
      <c r="W470" s="67">
        <f t="shared" si="435"/>
        <v>-4.7619999999999996</v>
      </c>
      <c r="Y470" s="29" t="s">
        <v>116</v>
      </c>
      <c r="Z470" s="34" t="s">
        <v>90</v>
      </c>
      <c r="AA470" s="66">
        <f t="shared" si="460"/>
        <v>100</v>
      </c>
      <c r="AB470" s="66">
        <f t="shared" si="436"/>
        <v>78.5</v>
      </c>
      <c r="AC470" s="66">
        <f t="shared" si="437"/>
        <v>67</v>
      </c>
      <c r="AD470" s="66">
        <f t="shared" si="438"/>
        <v>11.5</v>
      </c>
      <c r="AE470" s="66">
        <f t="shared" si="439"/>
        <v>5.2</v>
      </c>
      <c r="AF470" s="66">
        <f t="shared" si="440"/>
        <v>16.3</v>
      </c>
      <c r="AG470" s="66">
        <f t="shared" si="441"/>
        <v>8.4</v>
      </c>
      <c r="AH470" s="66">
        <f t="shared" si="442"/>
        <v>1.6</v>
      </c>
      <c r="AI470" s="67">
        <f t="shared" si="443"/>
        <v>6.3</v>
      </c>
      <c r="AK470" s="29" t="s">
        <v>116</v>
      </c>
      <c r="AL470" s="34" t="s">
        <v>90</v>
      </c>
      <c r="AM470" s="66">
        <f t="shared" si="461"/>
        <v>0</v>
      </c>
      <c r="AN470" s="66">
        <f t="shared" si="462"/>
        <v>0</v>
      </c>
      <c r="AO470" s="66">
        <f t="shared" si="463"/>
        <v>0</v>
      </c>
      <c r="AP470" s="66">
        <f t="shared" si="464"/>
        <v>0</v>
      </c>
      <c r="AQ470" s="66">
        <f t="shared" si="465"/>
        <v>0</v>
      </c>
      <c r="AR470" s="66">
        <f t="shared" si="466"/>
        <v>0</v>
      </c>
      <c r="AS470" s="66">
        <f t="shared" si="467"/>
        <v>0</v>
      </c>
      <c r="AT470" s="66">
        <f t="shared" si="468"/>
        <v>0.2</v>
      </c>
      <c r="AU470" s="67">
        <f t="shared" si="469"/>
        <v>0</v>
      </c>
      <c r="AW470" s="29" t="s">
        <v>116</v>
      </c>
      <c r="AX470" s="34" t="s">
        <v>90</v>
      </c>
      <c r="AY470" s="66">
        <f t="shared" si="470"/>
        <v>-18.263999999999999</v>
      </c>
      <c r="AZ470" s="66">
        <f t="shared" si="444"/>
        <v>-0.45</v>
      </c>
      <c r="BA470" s="66">
        <f t="shared" si="445"/>
        <v>-0.51400000000000001</v>
      </c>
      <c r="BB470" s="66">
        <f t="shared" si="446"/>
        <v>6.4000000000000001E-2</v>
      </c>
      <c r="BC470" s="66">
        <f t="shared" si="447"/>
        <v>6.4000000000000001E-2</v>
      </c>
      <c r="BD470" s="66">
        <f t="shared" si="448"/>
        <v>-17.878</v>
      </c>
      <c r="BE470" s="66">
        <f t="shared" si="449"/>
        <v>0.25700000000000001</v>
      </c>
      <c r="BF470" s="66">
        <f t="shared" si="450"/>
        <v>-17.878</v>
      </c>
      <c r="BG470" s="67">
        <f t="shared" si="451"/>
        <v>-0.25700000000000001</v>
      </c>
      <c r="BI470" s="29" t="s">
        <v>116</v>
      </c>
      <c r="BJ470" s="34" t="s">
        <v>90</v>
      </c>
      <c r="BK470" s="66">
        <f t="shared" si="471"/>
        <v>-8.0000000000000002E-3</v>
      </c>
      <c r="BL470" s="66">
        <f t="shared" si="472"/>
        <v>0</v>
      </c>
      <c r="BM470" s="66">
        <f t="shared" si="473"/>
        <v>0</v>
      </c>
      <c r="BN470" s="66">
        <f t="shared" si="474"/>
        <v>0</v>
      </c>
      <c r="BO470" s="66">
        <f t="shared" si="475"/>
        <v>0</v>
      </c>
      <c r="BP470" s="66">
        <f t="shared" si="476"/>
        <v>-3.9E-2</v>
      </c>
      <c r="BQ470" s="66">
        <f t="shared" si="477"/>
        <v>1E-3</v>
      </c>
      <c r="BR470" s="66">
        <f t="shared" si="478"/>
        <v>-2.4039999999999999</v>
      </c>
      <c r="BS470" s="67">
        <f t="shared" si="479"/>
        <v>-1E-3</v>
      </c>
      <c r="BU470" s="29" t="s">
        <v>116</v>
      </c>
      <c r="BV470" s="34" t="s">
        <v>90</v>
      </c>
      <c r="BW470" s="48">
        <f t="shared" si="480"/>
        <v>1555</v>
      </c>
      <c r="BX470" s="48">
        <f t="shared" si="452"/>
        <v>1005</v>
      </c>
      <c r="BY470" s="48">
        <f t="shared" si="453"/>
        <v>860</v>
      </c>
      <c r="BZ470" s="48">
        <f t="shared" si="454"/>
        <v>145</v>
      </c>
      <c r="CA470" s="48">
        <f t="shared" si="455"/>
        <v>65</v>
      </c>
      <c r="CB470" s="48">
        <f t="shared" si="456"/>
        <v>485</v>
      </c>
      <c r="CC470" s="48">
        <f t="shared" si="457"/>
        <v>103</v>
      </c>
      <c r="CD470" s="48">
        <f t="shared" si="458"/>
        <v>298</v>
      </c>
      <c r="CE470" s="49">
        <f t="shared" si="459"/>
        <v>84</v>
      </c>
    </row>
    <row r="471" spans="1:83" ht="16.5" customHeight="1">
      <c r="A471" s="29" t="s">
        <v>117</v>
      </c>
      <c r="B471" s="34" t="s">
        <v>91</v>
      </c>
      <c r="C471" s="40">
        <v>4727</v>
      </c>
      <c r="D471" s="40">
        <v>3428</v>
      </c>
      <c r="E471" s="40">
        <v>2934</v>
      </c>
      <c r="F471" s="40">
        <v>494</v>
      </c>
      <c r="G471" s="40">
        <v>229</v>
      </c>
      <c r="H471" s="40">
        <v>1070</v>
      </c>
      <c r="I471" s="40">
        <v>449</v>
      </c>
      <c r="J471" s="40">
        <v>28</v>
      </c>
      <c r="K471" s="41">
        <v>593</v>
      </c>
      <c r="M471" s="29" t="s">
        <v>117</v>
      </c>
      <c r="N471" s="34" t="s">
        <v>91</v>
      </c>
      <c r="O471" s="66">
        <f t="shared" si="427"/>
        <v>-8.5329999999999995</v>
      </c>
      <c r="P471" s="66">
        <f t="shared" si="428"/>
        <v>-2.6970000000000001</v>
      </c>
      <c r="Q471" s="66">
        <f t="shared" si="429"/>
        <v>-3.0720000000000001</v>
      </c>
      <c r="R471" s="66">
        <f t="shared" si="430"/>
        <v>-0.40300000000000002</v>
      </c>
      <c r="S471" s="66">
        <f t="shared" si="431"/>
        <v>4.0910000000000002</v>
      </c>
      <c r="T471" s="66">
        <f t="shared" si="432"/>
        <v>-24.911999999999999</v>
      </c>
      <c r="U471" s="66">
        <f t="shared" si="433"/>
        <v>-17.614999999999998</v>
      </c>
      <c r="V471" s="66">
        <f t="shared" si="434"/>
        <v>-91.953999999999994</v>
      </c>
      <c r="W471" s="67">
        <f t="shared" si="435"/>
        <v>11.465999999999999</v>
      </c>
      <c r="Y471" s="29" t="s">
        <v>117</v>
      </c>
      <c r="Z471" s="34" t="s">
        <v>91</v>
      </c>
      <c r="AA471" s="66">
        <f t="shared" si="460"/>
        <v>100</v>
      </c>
      <c r="AB471" s="66">
        <f t="shared" si="436"/>
        <v>72.5</v>
      </c>
      <c r="AC471" s="66">
        <f t="shared" si="437"/>
        <v>62.1</v>
      </c>
      <c r="AD471" s="66">
        <f t="shared" si="438"/>
        <v>10.5</v>
      </c>
      <c r="AE471" s="66">
        <f t="shared" si="439"/>
        <v>4.8</v>
      </c>
      <c r="AF471" s="66">
        <f t="shared" si="440"/>
        <v>22.6</v>
      </c>
      <c r="AG471" s="66">
        <f t="shared" si="441"/>
        <v>9.5</v>
      </c>
      <c r="AH471" s="66">
        <f t="shared" si="442"/>
        <v>0.6</v>
      </c>
      <c r="AI471" s="67">
        <f t="shared" si="443"/>
        <v>12.5</v>
      </c>
      <c r="AK471" s="29" t="s">
        <v>117</v>
      </c>
      <c r="AL471" s="34" t="s">
        <v>91</v>
      </c>
      <c r="AM471" s="66">
        <f t="shared" si="461"/>
        <v>0.1</v>
      </c>
      <c r="AN471" s="66">
        <f t="shared" si="462"/>
        <v>0.1</v>
      </c>
      <c r="AO471" s="66">
        <f t="shared" si="463"/>
        <v>0.1</v>
      </c>
      <c r="AP471" s="66">
        <f t="shared" si="464"/>
        <v>0.1</v>
      </c>
      <c r="AQ471" s="66">
        <f t="shared" si="465"/>
        <v>0.1</v>
      </c>
      <c r="AR471" s="66">
        <f t="shared" si="466"/>
        <v>0.1</v>
      </c>
      <c r="AS471" s="66">
        <f t="shared" si="467"/>
        <v>0.1</v>
      </c>
      <c r="AT471" s="66">
        <f t="shared" si="468"/>
        <v>0.2</v>
      </c>
      <c r="AU471" s="67">
        <f t="shared" si="469"/>
        <v>0.2</v>
      </c>
      <c r="AW471" s="29" t="s">
        <v>117</v>
      </c>
      <c r="AX471" s="34" t="s">
        <v>91</v>
      </c>
      <c r="AY471" s="66">
        <f t="shared" si="470"/>
        <v>-8.5329999999999995</v>
      </c>
      <c r="AZ471" s="66">
        <f t="shared" si="444"/>
        <v>-1.8380000000000001</v>
      </c>
      <c r="BA471" s="66">
        <f t="shared" si="445"/>
        <v>-1.8</v>
      </c>
      <c r="BB471" s="66">
        <f t="shared" si="446"/>
        <v>-3.9E-2</v>
      </c>
      <c r="BC471" s="66">
        <f t="shared" si="447"/>
        <v>0.17399999999999999</v>
      </c>
      <c r="BD471" s="66">
        <f t="shared" si="448"/>
        <v>-6.8689999999999998</v>
      </c>
      <c r="BE471" s="66">
        <f t="shared" si="449"/>
        <v>-1.8580000000000001</v>
      </c>
      <c r="BF471" s="66">
        <f t="shared" si="450"/>
        <v>-6.1920000000000002</v>
      </c>
      <c r="BG471" s="67">
        <f t="shared" si="451"/>
        <v>1.18</v>
      </c>
      <c r="BI471" s="29" t="s">
        <v>117</v>
      </c>
      <c r="BJ471" s="34" t="s">
        <v>91</v>
      </c>
      <c r="BK471" s="66">
        <f t="shared" si="471"/>
        <v>-1.2999999999999999E-2</v>
      </c>
      <c r="BL471" s="66">
        <f t="shared" si="472"/>
        <v>-4.0000000000000001E-3</v>
      </c>
      <c r="BM471" s="66">
        <f t="shared" si="473"/>
        <v>-4.0000000000000001E-3</v>
      </c>
      <c r="BN471" s="66">
        <f t="shared" si="474"/>
        <v>-1E-3</v>
      </c>
      <c r="BO471" s="66">
        <f t="shared" si="475"/>
        <v>4.0000000000000001E-3</v>
      </c>
      <c r="BP471" s="66">
        <f t="shared" si="476"/>
        <v>-0.05</v>
      </c>
      <c r="BQ471" s="66">
        <f t="shared" si="477"/>
        <v>-2.5000000000000001E-2</v>
      </c>
      <c r="BR471" s="66">
        <f t="shared" si="478"/>
        <v>-2.7669999999999999</v>
      </c>
      <c r="BS471" s="67">
        <f t="shared" si="479"/>
        <v>1.9E-2</v>
      </c>
      <c r="BU471" s="29" t="s">
        <v>117</v>
      </c>
      <c r="BV471" s="34" t="s">
        <v>91</v>
      </c>
      <c r="BW471" s="48">
        <f t="shared" si="480"/>
        <v>5168</v>
      </c>
      <c r="BX471" s="48">
        <f t="shared" si="452"/>
        <v>3523</v>
      </c>
      <c r="BY471" s="48">
        <f t="shared" si="453"/>
        <v>3027</v>
      </c>
      <c r="BZ471" s="48">
        <f t="shared" si="454"/>
        <v>496</v>
      </c>
      <c r="CA471" s="48">
        <f t="shared" si="455"/>
        <v>220</v>
      </c>
      <c r="CB471" s="48">
        <f t="shared" si="456"/>
        <v>1425</v>
      </c>
      <c r="CC471" s="48">
        <f t="shared" si="457"/>
        <v>545</v>
      </c>
      <c r="CD471" s="48">
        <f t="shared" si="458"/>
        <v>348</v>
      </c>
      <c r="CE471" s="49">
        <f t="shared" si="459"/>
        <v>532</v>
      </c>
    </row>
    <row r="472" spans="1:83" ht="16.5" customHeight="1">
      <c r="A472" s="29" t="s">
        <v>118</v>
      </c>
      <c r="B472" s="34" t="s">
        <v>92</v>
      </c>
      <c r="C472" s="40">
        <v>2733</v>
      </c>
      <c r="D472" s="40">
        <v>2156</v>
      </c>
      <c r="E472" s="40">
        <v>1843</v>
      </c>
      <c r="F472" s="40">
        <v>313</v>
      </c>
      <c r="G472" s="40">
        <v>148</v>
      </c>
      <c r="H472" s="40">
        <v>429</v>
      </c>
      <c r="I472" s="40">
        <v>222</v>
      </c>
      <c r="J472" s="40">
        <v>2</v>
      </c>
      <c r="K472" s="41">
        <v>205</v>
      </c>
      <c r="M472" s="29" t="s">
        <v>118</v>
      </c>
      <c r="N472" s="34" t="s">
        <v>92</v>
      </c>
      <c r="O472" s="66">
        <f t="shared" si="427"/>
        <v>-10.217000000000001</v>
      </c>
      <c r="P472" s="66">
        <f t="shared" si="428"/>
        <v>-4.5999999999999999E-2</v>
      </c>
      <c r="Q472" s="66">
        <f t="shared" si="429"/>
        <v>-0.48599999999999999</v>
      </c>
      <c r="R472" s="66">
        <f t="shared" si="430"/>
        <v>2.6230000000000002</v>
      </c>
      <c r="S472" s="66">
        <f t="shared" si="431"/>
        <v>2.069</v>
      </c>
      <c r="T472" s="66">
        <f t="shared" si="432"/>
        <v>-42.183</v>
      </c>
      <c r="U472" s="66">
        <f t="shared" si="433"/>
        <v>50</v>
      </c>
      <c r="V472" s="66">
        <f t="shared" si="434"/>
        <v>-99.486999999999995</v>
      </c>
      <c r="W472" s="67">
        <f t="shared" si="435"/>
        <v>0.49</v>
      </c>
      <c r="Y472" s="29" t="s">
        <v>118</v>
      </c>
      <c r="Z472" s="34" t="s">
        <v>92</v>
      </c>
      <c r="AA472" s="66">
        <f t="shared" si="460"/>
        <v>100</v>
      </c>
      <c r="AB472" s="66">
        <f t="shared" si="436"/>
        <v>78.900000000000006</v>
      </c>
      <c r="AC472" s="66">
        <f t="shared" si="437"/>
        <v>67.400000000000006</v>
      </c>
      <c r="AD472" s="66">
        <f t="shared" si="438"/>
        <v>11.5</v>
      </c>
      <c r="AE472" s="66">
        <f t="shared" si="439"/>
        <v>5.4</v>
      </c>
      <c r="AF472" s="66">
        <f t="shared" si="440"/>
        <v>15.7</v>
      </c>
      <c r="AG472" s="66">
        <f t="shared" si="441"/>
        <v>8.1</v>
      </c>
      <c r="AH472" s="66">
        <f t="shared" si="442"/>
        <v>0.1</v>
      </c>
      <c r="AI472" s="67">
        <f t="shared" si="443"/>
        <v>7.5</v>
      </c>
      <c r="AK472" s="29" t="s">
        <v>118</v>
      </c>
      <c r="AL472" s="34" t="s">
        <v>92</v>
      </c>
      <c r="AM472" s="66">
        <f t="shared" si="461"/>
        <v>0.1</v>
      </c>
      <c r="AN472" s="66">
        <f t="shared" si="462"/>
        <v>0.1</v>
      </c>
      <c r="AO472" s="66">
        <f t="shared" si="463"/>
        <v>0.1</v>
      </c>
      <c r="AP472" s="66">
        <f t="shared" si="464"/>
        <v>0.1</v>
      </c>
      <c r="AQ472" s="66">
        <f t="shared" si="465"/>
        <v>0.1</v>
      </c>
      <c r="AR472" s="66">
        <f t="shared" si="466"/>
        <v>0.1</v>
      </c>
      <c r="AS472" s="66">
        <f t="shared" si="467"/>
        <v>0.1</v>
      </c>
      <c r="AT472" s="66">
        <f t="shared" si="468"/>
        <v>0</v>
      </c>
      <c r="AU472" s="67">
        <f t="shared" si="469"/>
        <v>0.1</v>
      </c>
      <c r="AW472" s="29" t="s">
        <v>118</v>
      </c>
      <c r="AX472" s="34" t="s">
        <v>92</v>
      </c>
      <c r="AY472" s="66">
        <f t="shared" si="470"/>
        <v>-10.217000000000001</v>
      </c>
      <c r="AZ472" s="66">
        <f t="shared" si="444"/>
        <v>-3.3000000000000002E-2</v>
      </c>
      <c r="BA472" s="66">
        <f t="shared" si="445"/>
        <v>-0.29599999999999999</v>
      </c>
      <c r="BB472" s="66">
        <f t="shared" si="446"/>
        <v>0.26300000000000001</v>
      </c>
      <c r="BC472" s="66">
        <f t="shared" si="447"/>
        <v>9.9000000000000005E-2</v>
      </c>
      <c r="BD472" s="66">
        <f t="shared" si="448"/>
        <v>-10.282999999999999</v>
      </c>
      <c r="BE472" s="66">
        <f t="shared" si="449"/>
        <v>2.431</v>
      </c>
      <c r="BF472" s="66">
        <f t="shared" si="450"/>
        <v>-12.746</v>
      </c>
      <c r="BG472" s="67">
        <f t="shared" si="451"/>
        <v>3.3000000000000002E-2</v>
      </c>
      <c r="BI472" s="29" t="s">
        <v>118</v>
      </c>
      <c r="BJ472" s="34" t="s">
        <v>92</v>
      </c>
      <c r="BK472" s="66">
        <f t="shared" si="471"/>
        <v>-8.9999999999999993E-3</v>
      </c>
      <c r="BL472" s="66">
        <f t="shared" si="472"/>
        <v>0</v>
      </c>
      <c r="BM472" s="66">
        <f t="shared" si="473"/>
        <v>0</v>
      </c>
      <c r="BN472" s="66">
        <f t="shared" si="474"/>
        <v>2E-3</v>
      </c>
      <c r="BO472" s="66">
        <f t="shared" si="475"/>
        <v>1E-3</v>
      </c>
      <c r="BP472" s="66">
        <f t="shared" si="476"/>
        <v>-4.3999999999999997E-2</v>
      </c>
      <c r="BQ472" s="66">
        <f t="shared" si="477"/>
        <v>0.02</v>
      </c>
      <c r="BR472" s="66">
        <f t="shared" si="478"/>
        <v>-3.355</v>
      </c>
      <c r="BS472" s="67">
        <f t="shared" si="479"/>
        <v>0</v>
      </c>
      <c r="BU472" s="29" t="s">
        <v>118</v>
      </c>
      <c r="BV472" s="34" t="s">
        <v>92</v>
      </c>
      <c r="BW472" s="48">
        <f t="shared" si="480"/>
        <v>3044</v>
      </c>
      <c r="BX472" s="48">
        <f t="shared" si="452"/>
        <v>2157</v>
      </c>
      <c r="BY472" s="48">
        <f t="shared" si="453"/>
        <v>1852</v>
      </c>
      <c r="BZ472" s="48">
        <f t="shared" si="454"/>
        <v>305</v>
      </c>
      <c r="CA472" s="48">
        <f t="shared" si="455"/>
        <v>145</v>
      </c>
      <c r="CB472" s="48">
        <f t="shared" si="456"/>
        <v>742</v>
      </c>
      <c r="CC472" s="48">
        <f t="shared" si="457"/>
        <v>148</v>
      </c>
      <c r="CD472" s="48">
        <f t="shared" si="458"/>
        <v>390</v>
      </c>
      <c r="CE472" s="49">
        <f t="shared" si="459"/>
        <v>204</v>
      </c>
    </row>
    <row r="473" spans="1:83" ht="16.5" customHeight="1">
      <c r="A473" s="29" t="s">
        <v>119</v>
      </c>
      <c r="B473" s="34" t="s">
        <v>93</v>
      </c>
      <c r="C473" s="40">
        <v>2842</v>
      </c>
      <c r="D473" s="40">
        <v>2207</v>
      </c>
      <c r="E473" s="40">
        <v>1879</v>
      </c>
      <c r="F473" s="40">
        <v>328</v>
      </c>
      <c r="G473" s="40">
        <v>162</v>
      </c>
      <c r="H473" s="40">
        <v>473</v>
      </c>
      <c r="I473" s="40">
        <v>209</v>
      </c>
      <c r="J473" s="40">
        <v>-5</v>
      </c>
      <c r="K473" s="41">
        <v>269</v>
      </c>
      <c r="M473" s="29" t="s">
        <v>119</v>
      </c>
      <c r="N473" s="34" t="s">
        <v>93</v>
      </c>
      <c r="O473" s="66">
        <f t="shared" si="427"/>
        <v>2.3039999999999998</v>
      </c>
      <c r="P473" s="66">
        <f t="shared" si="428"/>
        <v>9.5289999999999999</v>
      </c>
      <c r="Q473" s="66">
        <f t="shared" si="429"/>
        <v>9.2439999999999998</v>
      </c>
      <c r="R473" s="66">
        <f t="shared" si="430"/>
        <v>11.186</v>
      </c>
      <c r="S473" s="66">
        <f t="shared" si="431"/>
        <v>9.4589999999999996</v>
      </c>
      <c r="T473" s="66">
        <f t="shared" si="432"/>
        <v>-23.088999999999999</v>
      </c>
      <c r="U473" s="66">
        <f t="shared" si="433"/>
        <v>8.2899999999999991</v>
      </c>
      <c r="V473" s="66">
        <f t="shared" si="434"/>
        <v>-103.333</v>
      </c>
      <c r="W473" s="67">
        <f t="shared" si="435"/>
        <v>-1.103</v>
      </c>
      <c r="Y473" s="29" t="s">
        <v>119</v>
      </c>
      <c r="Z473" s="34" t="s">
        <v>93</v>
      </c>
      <c r="AA473" s="66">
        <f t="shared" si="460"/>
        <v>100</v>
      </c>
      <c r="AB473" s="66">
        <f t="shared" si="436"/>
        <v>77.7</v>
      </c>
      <c r="AC473" s="66">
        <f t="shared" si="437"/>
        <v>66.099999999999994</v>
      </c>
      <c r="AD473" s="66">
        <f t="shared" si="438"/>
        <v>11.5</v>
      </c>
      <c r="AE473" s="66">
        <f t="shared" si="439"/>
        <v>5.7</v>
      </c>
      <c r="AF473" s="66">
        <f t="shared" si="440"/>
        <v>16.600000000000001</v>
      </c>
      <c r="AG473" s="66">
        <f t="shared" si="441"/>
        <v>7.4</v>
      </c>
      <c r="AH473" s="66">
        <f t="shared" si="442"/>
        <v>-0.2</v>
      </c>
      <c r="AI473" s="67">
        <f t="shared" si="443"/>
        <v>9.5</v>
      </c>
      <c r="AK473" s="29" t="s">
        <v>119</v>
      </c>
      <c r="AL473" s="34" t="s">
        <v>93</v>
      </c>
      <c r="AM473" s="66">
        <f t="shared" si="461"/>
        <v>0.1</v>
      </c>
      <c r="AN473" s="66">
        <f t="shared" si="462"/>
        <v>0.1</v>
      </c>
      <c r="AO473" s="66">
        <f t="shared" si="463"/>
        <v>0.1</v>
      </c>
      <c r="AP473" s="66">
        <f t="shared" si="464"/>
        <v>0.1</v>
      </c>
      <c r="AQ473" s="66">
        <f t="shared" si="465"/>
        <v>0.1</v>
      </c>
      <c r="AR473" s="66">
        <f t="shared" si="466"/>
        <v>0.1</v>
      </c>
      <c r="AS473" s="66">
        <f t="shared" si="467"/>
        <v>0.1</v>
      </c>
      <c r="AT473" s="66">
        <f t="shared" si="468"/>
        <v>0</v>
      </c>
      <c r="AU473" s="67">
        <f t="shared" si="469"/>
        <v>0.1</v>
      </c>
      <c r="AW473" s="29" t="s">
        <v>119</v>
      </c>
      <c r="AX473" s="34" t="s">
        <v>93</v>
      </c>
      <c r="AY473" s="66">
        <f t="shared" si="470"/>
        <v>2.3039999999999998</v>
      </c>
      <c r="AZ473" s="66">
        <f t="shared" si="444"/>
        <v>6.9109999999999996</v>
      </c>
      <c r="BA473" s="66">
        <f t="shared" si="445"/>
        <v>5.7240000000000002</v>
      </c>
      <c r="BB473" s="66">
        <f t="shared" si="446"/>
        <v>1.1879999999999999</v>
      </c>
      <c r="BC473" s="66">
        <f t="shared" si="447"/>
        <v>0.504</v>
      </c>
      <c r="BD473" s="66">
        <f t="shared" si="448"/>
        <v>-5.1120000000000001</v>
      </c>
      <c r="BE473" s="66">
        <f t="shared" si="449"/>
        <v>0.57599999999999996</v>
      </c>
      <c r="BF473" s="66">
        <f t="shared" si="450"/>
        <v>-5.58</v>
      </c>
      <c r="BG473" s="67">
        <f t="shared" si="451"/>
        <v>-0.108</v>
      </c>
      <c r="BI473" s="29" t="s">
        <v>119</v>
      </c>
      <c r="BJ473" s="34" t="s">
        <v>93</v>
      </c>
      <c r="BK473" s="66">
        <f t="shared" si="471"/>
        <v>2E-3</v>
      </c>
      <c r="BL473" s="66">
        <f t="shared" si="472"/>
        <v>8.0000000000000002E-3</v>
      </c>
      <c r="BM473" s="66">
        <f t="shared" si="473"/>
        <v>8.0000000000000002E-3</v>
      </c>
      <c r="BN473" s="66">
        <f t="shared" si="474"/>
        <v>0.01</v>
      </c>
      <c r="BO473" s="66">
        <f t="shared" si="475"/>
        <v>6.0000000000000001E-3</v>
      </c>
      <c r="BP473" s="66">
        <f t="shared" si="476"/>
        <v>-0.02</v>
      </c>
      <c r="BQ473" s="66">
        <f t="shared" si="477"/>
        <v>4.0000000000000001E-3</v>
      </c>
      <c r="BR473" s="66">
        <f t="shared" si="478"/>
        <v>-1.34</v>
      </c>
      <c r="BS473" s="67">
        <f t="shared" si="479"/>
        <v>-1E-3</v>
      </c>
      <c r="BU473" s="29" t="s">
        <v>119</v>
      </c>
      <c r="BV473" s="34" t="s">
        <v>93</v>
      </c>
      <c r="BW473" s="48">
        <f t="shared" si="480"/>
        <v>2778</v>
      </c>
      <c r="BX473" s="48">
        <f t="shared" si="452"/>
        <v>2015</v>
      </c>
      <c r="BY473" s="48">
        <f t="shared" si="453"/>
        <v>1720</v>
      </c>
      <c r="BZ473" s="48">
        <f t="shared" si="454"/>
        <v>295</v>
      </c>
      <c r="CA473" s="48">
        <f t="shared" si="455"/>
        <v>148</v>
      </c>
      <c r="CB473" s="48">
        <f t="shared" si="456"/>
        <v>615</v>
      </c>
      <c r="CC473" s="48">
        <f t="shared" si="457"/>
        <v>193</v>
      </c>
      <c r="CD473" s="48">
        <f t="shared" si="458"/>
        <v>150</v>
      </c>
      <c r="CE473" s="49">
        <f t="shared" si="459"/>
        <v>272</v>
      </c>
    </row>
    <row r="474" spans="1:83" ht="16.5" customHeight="1">
      <c r="A474" s="29" t="s">
        <v>120</v>
      </c>
      <c r="B474" s="34" t="s">
        <v>94</v>
      </c>
      <c r="C474" s="40">
        <v>3432</v>
      </c>
      <c r="D474" s="40">
        <v>2413</v>
      </c>
      <c r="E474" s="40">
        <v>2058</v>
      </c>
      <c r="F474" s="40">
        <v>355</v>
      </c>
      <c r="G474" s="40">
        <v>155</v>
      </c>
      <c r="H474" s="40">
        <v>864</v>
      </c>
      <c r="I474" s="40">
        <v>426</v>
      </c>
      <c r="J474" s="40">
        <v>44</v>
      </c>
      <c r="K474" s="41">
        <v>394</v>
      </c>
      <c r="M474" s="29" t="s">
        <v>120</v>
      </c>
      <c r="N474" s="34" t="s">
        <v>94</v>
      </c>
      <c r="O474" s="66">
        <f t="shared" si="427"/>
        <v>24.890999999999998</v>
      </c>
      <c r="P474" s="66">
        <f t="shared" si="428"/>
        <v>-0.98499999999999999</v>
      </c>
      <c r="Q474" s="66">
        <f t="shared" si="429"/>
        <v>-1.39</v>
      </c>
      <c r="R474" s="66">
        <f t="shared" si="430"/>
        <v>1.429</v>
      </c>
      <c r="S474" s="66">
        <f t="shared" si="431"/>
        <v>1.3069999999999999</v>
      </c>
      <c r="T474" s="66">
        <f t="shared" si="432"/>
        <v>446.83499999999998</v>
      </c>
      <c r="U474" s="66">
        <f t="shared" si="433"/>
        <v>7.5759999999999996</v>
      </c>
      <c r="V474" s="66">
        <f t="shared" si="434"/>
        <v>106.718</v>
      </c>
      <c r="W474" s="67">
        <f t="shared" si="435"/>
        <v>-5.516</v>
      </c>
      <c r="Y474" s="29" t="s">
        <v>120</v>
      </c>
      <c r="Z474" s="34" t="s">
        <v>94</v>
      </c>
      <c r="AA474" s="66">
        <f t="shared" si="460"/>
        <v>100</v>
      </c>
      <c r="AB474" s="66">
        <f t="shared" si="436"/>
        <v>70.3</v>
      </c>
      <c r="AC474" s="66">
        <f t="shared" si="437"/>
        <v>60</v>
      </c>
      <c r="AD474" s="66">
        <f t="shared" si="438"/>
        <v>10.3</v>
      </c>
      <c r="AE474" s="66">
        <f t="shared" si="439"/>
        <v>4.5</v>
      </c>
      <c r="AF474" s="66">
        <f t="shared" si="440"/>
        <v>25.2</v>
      </c>
      <c r="AG474" s="66">
        <f t="shared" si="441"/>
        <v>12.4</v>
      </c>
      <c r="AH474" s="66">
        <f t="shared" si="442"/>
        <v>1.3</v>
      </c>
      <c r="AI474" s="67">
        <f t="shared" si="443"/>
        <v>11.5</v>
      </c>
      <c r="AK474" s="29" t="s">
        <v>120</v>
      </c>
      <c r="AL474" s="34" t="s">
        <v>94</v>
      </c>
      <c r="AM474" s="66">
        <f t="shared" si="461"/>
        <v>0.1</v>
      </c>
      <c r="AN474" s="66">
        <f t="shared" si="462"/>
        <v>0.1</v>
      </c>
      <c r="AO474" s="66">
        <f t="shared" si="463"/>
        <v>0.1</v>
      </c>
      <c r="AP474" s="66">
        <f t="shared" si="464"/>
        <v>0.1</v>
      </c>
      <c r="AQ474" s="66">
        <f t="shared" si="465"/>
        <v>0.1</v>
      </c>
      <c r="AR474" s="66">
        <f t="shared" si="466"/>
        <v>0.1</v>
      </c>
      <c r="AS474" s="66">
        <f t="shared" si="467"/>
        <v>0.1</v>
      </c>
      <c r="AT474" s="66">
        <f t="shared" si="468"/>
        <v>0.3</v>
      </c>
      <c r="AU474" s="67">
        <f t="shared" si="469"/>
        <v>0.1</v>
      </c>
      <c r="AW474" s="29" t="s">
        <v>120</v>
      </c>
      <c r="AX474" s="34" t="s">
        <v>94</v>
      </c>
      <c r="AY474" s="66">
        <f t="shared" si="470"/>
        <v>24.890999999999998</v>
      </c>
      <c r="AZ474" s="66">
        <f t="shared" si="444"/>
        <v>-0.873</v>
      </c>
      <c r="BA474" s="66">
        <f t="shared" si="445"/>
        <v>-1.0549999999999999</v>
      </c>
      <c r="BB474" s="66">
        <f t="shared" si="446"/>
        <v>0.182</v>
      </c>
      <c r="BC474" s="66">
        <f t="shared" si="447"/>
        <v>7.2999999999999995E-2</v>
      </c>
      <c r="BD474" s="66">
        <f t="shared" si="448"/>
        <v>25.690999999999999</v>
      </c>
      <c r="BE474" s="66">
        <f t="shared" si="449"/>
        <v>1.0920000000000001</v>
      </c>
      <c r="BF474" s="66">
        <f t="shared" si="450"/>
        <v>25.437000000000001</v>
      </c>
      <c r="BG474" s="67">
        <f t="shared" si="451"/>
        <v>-0.83699999999999997</v>
      </c>
      <c r="BI474" s="29" t="s">
        <v>120</v>
      </c>
      <c r="BJ474" s="34" t="s">
        <v>94</v>
      </c>
      <c r="BK474" s="66">
        <f t="shared" si="471"/>
        <v>0.02</v>
      </c>
      <c r="BL474" s="66">
        <f t="shared" si="472"/>
        <v>-1E-3</v>
      </c>
      <c r="BM474" s="66">
        <f t="shared" si="473"/>
        <v>-1E-3</v>
      </c>
      <c r="BN474" s="66">
        <f t="shared" si="474"/>
        <v>1E-3</v>
      </c>
      <c r="BO474" s="66">
        <f t="shared" si="475"/>
        <v>1E-3</v>
      </c>
      <c r="BP474" s="66">
        <f t="shared" si="476"/>
        <v>9.9000000000000005E-2</v>
      </c>
      <c r="BQ474" s="66">
        <f t="shared" si="477"/>
        <v>8.0000000000000002E-3</v>
      </c>
      <c r="BR474" s="66">
        <f t="shared" si="478"/>
        <v>6.0439999999999996</v>
      </c>
      <c r="BS474" s="67">
        <f t="shared" si="479"/>
        <v>-7.0000000000000001E-3</v>
      </c>
      <c r="BU474" s="29" t="s">
        <v>120</v>
      </c>
      <c r="BV474" s="34" t="s">
        <v>94</v>
      </c>
      <c r="BW474" s="48">
        <f t="shared" si="480"/>
        <v>2748</v>
      </c>
      <c r="BX474" s="48">
        <f t="shared" si="452"/>
        <v>2437</v>
      </c>
      <c r="BY474" s="48">
        <f t="shared" si="453"/>
        <v>2087</v>
      </c>
      <c r="BZ474" s="48">
        <f t="shared" si="454"/>
        <v>350</v>
      </c>
      <c r="CA474" s="48">
        <f t="shared" si="455"/>
        <v>153</v>
      </c>
      <c r="CB474" s="48">
        <f t="shared" si="456"/>
        <v>158</v>
      </c>
      <c r="CC474" s="48">
        <f t="shared" si="457"/>
        <v>396</v>
      </c>
      <c r="CD474" s="48">
        <f t="shared" si="458"/>
        <v>-655</v>
      </c>
      <c r="CE474" s="49">
        <f t="shared" si="459"/>
        <v>417</v>
      </c>
    </row>
    <row r="475" spans="1:83" ht="16.5" customHeight="1">
      <c r="A475" s="29" t="s">
        <v>121</v>
      </c>
      <c r="B475" s="34" t="s">
        <v>95</v>
      </c>
      <c r="C475" s="40">
        <v>16051</v>
      </c>
      <c r="D475" s="40">
        <v>11372</v>
      </c>
      <c r="E475" s="40">
        <v>9665</v>
      </c>
      <c r="F475" s="40">
        <v>1707</v>
      </c>
      <c r="G475" s="40">
        <v>721</v>
      </c>
      <c r="H475" s="40">
        <v>3958</v>
      </c>
      <c r="I475" s="40">
        <v>1515</v>
      </c>
      <c r="J475" s="40">
        <v>58</v>
      </c>
      <c r="K475" s="41">
        <v>2385</v>
      </c>
      <c r="M475" s="29" t="s">
        <v>121</v>
      </c>
      <c r="N475" s="34" t="s">
        <v>95</v>
      </c>
      <c r="O475" s="66">
        <f t="shared" si="427"/>
        <v>5.6000000000000001E-2</v>
      </c>
      <c r="P475" s="66">
        <f t="shared" si="428"/>
        <v>-1.07</v>
      </c>
      <c r="Q475" s="66">
        <f t="shared" si="429"/>
        <v>-1.4279999999999999</v>
      </c>
      <c r="R475" s="66">
        <f t="shared" si="430"/>
        <v>1.006</v>
      </c>
      <c r="S475" s="66">
        <f t="shared" si="431"/>
        <v>3.4430000000000001</v>
      </c>
      <c r="T475" s="66">
        <f t="shared" si="432"/>
        <v>2.8050000000000002</v>
      </c>
      <c r="U475" s="66">
        <f t="shared" si="433"/>
        <v>2.851</v>
      </c>
      <c r="V475" s="66">
        <f t="shared" si="434"/>
        <v>13.725</v>
      </c>
      <c r="W475" s="67">
        <f t="shared" si="435"/>
        <v>2.5369999999999999</v>
      </c>
      <c r="Y475" s="29" t="s">
        <v>121</v>
      </c>
      <c r="Z475" s="34" t="s">
        <v>95</v>
      </c>
      <c r="AA475" s="66">
        <f t="shared" si="460"/>
        <v>100</v>
      </c>
      <c r="AB475" s="66">
        <f t="shared" si="436"/>
        <v>70.8</v>
      </c>
      <c r="AC475" s="66">
        <f t="shared" si="437"/>
        <v>60.2</v>
      </c>
      <c r="AD475" s="66">
        <f t="shared" si="438"/>
        <v>10.6</v>
      </c>
      <c r="AE475" s="66">
        <f t="shared" si="439"/>
        <v>4.5</v>
      </c>
      <c r="AF475" s="66">
        <f t="shared" si="440"/>
        <v>24.7</v>
      </c>
      <c r="AG475" s="66">
        <f t="shared" si="441"/>
        <v>9.4</v>
      </c>
      <c r="AH475" s="66">
        <f t="shared" si="442"/>
        <v>0.4</v>
      </c>
      <c r="AI475" s="67">
        <f t="shared" si="443"/>
        <v>14.9</v>
      </c>
      <c r="AK475" s="29" t="s">
        <v>121</v>
      </c>
      <c r="AL475" s="34" t="s">
        <v>95</v>
      </c>
      <c r="AM475" s="66">
        <f t="shared" si="461"/>
        <v>0.5</v>
      </c>
      <c r="AN475" s="66">
        <f t="shared" si="462"/>
        <v>0.5</v>
      </c>
      <c r="AO475" s="66">
        <f t="shared" si="463"/>
        <v>0.5</v>
      </c>
      <c r="AP475" s="66">
        <f t="shared" si="464"/>
        <v>0.5</v>
      </c>
      <c r="AQ475" s="66">
        <f t="shared" si="465"/>
        <v>0.3</v>
      </c>
      <c r="AR475" s="66">
        <f t="shared" si="466"/>
        <v>0.5</v>
      </c>
      <c r="AS475" s="66">
        <f t="shared" si="467"/>
        <v>0.4</v>
      </c>
      <c r="AT475" s="66">
        <f t="shared" si="468"/>
        <v>0.4</v>
      </c>
      <c r="AU475" s="67">
        <f t="shared" si="469"/>
        <v>0.7</v>
      </c>
      <c r="AW475" s="29" t="s">
        <v>121</v>
      </c>
      <c r="AX475" s="34" t="s">
        <v>95</v>
      </c>
      <c r="AY475" s="66">
        <f t="shared" si="470"/>
        <v>5.6000000000000001E-2</v>
      </c>
      <c r="AZ475" s="66">
        <f t="shared" si="444"/>
        <v>-0.76700000000000002</v>
      </c>
      <c r="BA475" s="66">
        <f t="shared" si="445"/>
        <v>-0.873</v>
      </c>
      <c r="BB475" s="66">
        <f t="shared" si="446"/>
        <v>0.106</v>
      </c>
      <c r="BC475" s="66">
        <f t="shared" si="447"/>
        <v>0.15</v>
      </c>
      <c r="BD475" s="66">
        <f t="shared" si="448"/>
        <v>0.67300000000000004</v>
      </c>
      <c r="BE475" s="66">
        <f t="shared" si="449"/>
        <v>0.26200000000000001</v>
      </c>
      <c r="BF475" s="66">
        <f t="shared" si="450"/>
        <v>4.3999999999999997E-2</v>
      </c>
      <c r="BG475" s="67">
        <f t="shared" si="451"/>
        <v>0.36799999999999999</v>
      </c>
      <c r="BI475" s="29" t="s">
        <v>121</v>
      </c>
      <c r="BJ475" s="34" t="s">
        <v>95</v>
      </c>
      <c r="BK475" s="66">
        <f t="shared" si="471"/>
        <v>0</v>
      </c>
      <c r="BL475" s="66">
        <f t="shared" si="472"/>
        <v>-5.0000000000000001E-3</v>
      </c>
      <c r="BM475" s="66">
        <f t="shared" si="473"/>
        <v>-7.0000000000000001E-3</v>
      </c>
      <c r="BN475" s="66">
        <f t="shared" si="474"/>
        <v>5.0000000000000001E-3</v>
      </c>
      <c r="BO475" s="66">
        <f t="shared" si="475"/>
        <v>0.01</v>
      </c>
      <c r="BP475" s="66">
        <f t="shared" si="476"/>
        <v>1.4999999999999999E-2</v>
      </c>
      <c r="BQ475" s="66">
        <f t="shared" si="477"/>
        <v>1.0999999999999999E-2</v>
      </c>
      <c r="BR475" s="66">
        <f t="shared" si="478"/>
        <v>6.0999999999999999E-2</v>
      </c>
      <c r="BS475" s="67">
        <f t="shared" si="479"/>
        <v>1.7999999999999999E-2</v>
      </c>
      <c r="BU475" s="29" t="s">
        <v>121</v>
      </c>
      <c r="BV475" s="34" t="s">
        <v>95</v>
      </c>
      <c r="BW475" s="48">
        <f t="shared" si="480"/>
        <v>16042</v>
      </c>
      <c r="BX475" s="48">
        <f t="shared" si="452"/>
        <v>11495</v>
      </c>
      <c r="BY475" s="48">
        <f t="shared" si="453"/>
        <v>9805</v>
      </c>
      <c r="BZ475" s="48">
        <f t="shared" si="454"/>
        <v>1690</v>
      </c>
      <c r="CA475" s="48">
        <f t="shared" si="455"/>
        <v>697</v>
      </c>
      <c r="CB475" s="48">
        <f t="shared" si="456"/>
        <v>3850</v>
      </c>
      <c r="CC475" s="48">
        <f t="shared" si="457"/>
        <v>1473</v>
      </c>
      <c r="CD475" s="48">
        <f t="shared" si="458"/>
        <v>51</v>
      </c>
      <c r="CE475" s="49">
        <f t="shared" si="459"/>
        <v>2326</v>
      </c>
    </row>
    <row r="476" spans="1:83" ht="16.5" customHeight="1">
      <c r="A476" s="29" t="s">
        <v>122</v>
      </c>
      <c r="B476" s="34" t="s">
        <v>96</v>
      </c>
      <c r="C476" s="40">
        <v>68266</v>
      </c>
      <c r="D476" s="40">
        <v>52274</v>
      </c>
      <c r="E476" s="40">
        <v>44707</v>
      </c>
      <c r="F476" s="40">
        <v>7567</v>
      </c>
      <c r="G476" s="40">
        <v>3333</v>
      </c>
      <c r="H476" s="40">
        <v>12659</v>
      </c>
      <c r="I476" s="40">
        <v>5033</v>
      </c>
      <c r="J476" s="40">
        <v>287</v>
      </c>
      <c r="K476" s="41">
        <v>7339</v>
      </c>
      <c r="M476" s="29" t="s">
        <v>122</v>
      </c>
      <c r="N476" s="34" t="s">
        <v>96</v>
      </c>
      <c r="O476" s="66">
        <f t="shared" si="427"/>
        <v>4.33</v>
      </c>
      <c r="P476" s="66">
        <f t="shared" si="428"/>
        <v>2.7029999999999998</v>
      </c>
      <c r="Q476" s="66">
        <f t="shared" si="429"/>
        <v>2.3650000000000002</v>
      </c>
      <c r="R476" s="66">
        <f t="shared" si="430"/>
        <v>4.7480000000000002</v>
      </c>
      <c r="S476" s="66">
        <f t="shared" si="431"/>
        <v>4.7130000000000001</v>
      </c>
      <c r="T476" s="66">
        <f t="shared" si="432"/>
        <v>11.513</v>
      </c>
      <c r="U476" s="66">
        <f t="shared" si="433"/>
        <v>36.137</v>
      </c>
      <c r="V476" s="66">
        <f t="shared" si="434"/>
        <v>0.70199999999999996</v>
      </c>
      <c r="W476" s="67">
        <f t="shared" si="435"/>
        <v>-0.42099999999999999</v>
      </c>
      <c r="Y476" s="29" t="s">
        <v>122</v>
      </c>
      <c r="Z476" s="34" t="s">
        <v>96</v>
      </c>
      <c r="AA476" s="66">
        <f t="shared" si="460"/>
        <v>100</v>
      </c>
      <c r="AB476" s="66">
        <f t="shared" si="436"/>
        <v>76.599999999999994</v>
      </c>
      <c r="AC476" s="66">
        <f t="shared" si="437"/>
        <v>65.5</v>
      </c>
      <c r="AD476" s="66">
        <f t="shared" si="438"/>
        <v>11.1</v>
      </c>
      <c r="AE476" s="66">
        <f t="shared" si="439"/>
        <v>4.9000000000000004</v>
      </c>
      <c r="AF476" s="66">
        <f t="shared" si="440"/>
        <v>18.5</v>
      </c>
      <c r="AG476" s="66">
        <f t="shared" si="441"/>
        <v>7.4</v>
      </c>
      <c r="AH476" s="66">
        <f t="shared" si="442"/>
        <v>0.4</v>
      </c>
      <c r="AI476" s="67">
        <f t="shared" si="443"/>
        <v>10.8</v>
      </c>
      <c r="AK476" s="29" t="s">
        <v>122</v>
      </c>
      <c r="AL476" s="34" t="s">
        <v>96</v>
      </c>
      <c r="AM476" s="66">
        <f t="shared" si="461"/>
        <v>2</v>
      </c>
      <c r="AN476" s="66">
        <f t="shared" si="462"/>
        <v>2.1</v>
      </c>
      <c r="AO476" s="66">
        <f t="shared" si="463"/>
        <v>2.1</v>
      </c>
      <c r="AP476" s="66">
        <f t="shared" si="464"/>
        <v>2.2000000000000002</v>
      </c>
      <c r="AQ476" s="66">
        <f t="shared" si="465"/>
        <v>1.3</v>
      </c>
      <c r="AR476" s="66">
        <f t="shared" si="466"/>
        <v>1.8</v>
      </c>
      <c r="AS476" s="66">
        <f t="shared" si="467"/>
        <v>1.3</v>
      </c>
      <c r="AT476" s="66">
        <f t="shared" si="468"/>
        <v>2.2000000000000002</v>
      </c>
      <c r="AU476" s="67">
        <f t="shared" si="469"/>
        <v>2.2999999999999998</v>
      </c>
      <c r="AW476" s="29" t="s">
        <v>122</v>
      </c>
      <c r="AX476" s="34" t="s">
        <v>96</v>
      </c>
      <c r="AY476" s="66">
        <f t="shared" si="470"/>
        <v>4.33</v>
      </c>
      <c r="AZ476" s="66">
        <f t="shared" si="444"/>
        <v>2.1030000000000002</v>
      </c>
      <c r="BA476" s="66">
        <f t="shared" si="445"/>
        <v>1.579</v>
      </c>
      <c r="BB476" s="66">
        <f t="shared" si="446"/>
        <v>0.52400000000000002</v>
      </c>
      <c r="BC476" s="66">
        <f t="shared" si="447"/>
        <v>0.22900000000000001</v>
      </c>
      <c r="BD476" s="66">
        <f t="shared" si="448"/>
        <v>1.9970000000000001</v>
      </c>
      <c r="BE476" s="66">
        <f t="shared" si="449"/>
        <v>2.0419999999999998</v>
      </c>
      <c r="BF476" s="66">
        <f t="shared" si="450"/>
        <v>3.0000000000000001E-3</v>
      </c>
      <c r="BG476" s="67">
        <f t="shared" si="451"/>
        <v>-4.7E-2</v>
      </c>
      <c r="BI476" s="29" t="s">
        <v>122</v>
      </c>
      <c r="BJ476" s="34" t="s">
        <v>96</v>
      </c>
      <c r="BK476" s="66">
        <f t="shared" si="471"/>
        <v>8.4000000000000005E-2</v>
      </c>
      <c r="BL476" s="66">
        <f t="shared" si="472"/>
        <v>5.7000000000000002E-2</v>
      </c>
      <c r="BM476" s="66">
        <f t="shared" si="473"/>
        <v>0.05</v>
      </c>
      <c r="BN476" s="66">
        <f t="shared" si="474"/>
        <v>0.10100000000000001</v>
      </c>
      <c r="BO476" s="66">
        <f t="shared" si="475"/>
        <v>0.06</v>
      </c>
      <c r="BP476" s="66">
        <f t="shared" si="476"/>
        <v>0.184</v>
      </c>
      <c r="BQ476" s="66">
        <f t="shared" si="477"/>
        <v>0.35399999999999998</v>
      </c>
      <c r="BR476" s="66">
        <f t="shared" si="478"/>
        <v>1.7000000000000001E-2</v>
      </c>
      <c r="BS476" s="67">
        <f t="shared" si="479"/>
        <v>-0.01</v>
      </c>
      <c r="BU476" s="29" t="s">
        <v>122</v>
      </c>
      <c r="BV476" s="34" t="s">
        <v>96</v>
      </c>
      <c r="BW476" s="48">
        <f t="shared" si="480"/>
        <v>65433</v>
      </c>
      <c r="BX476" s="48">
        <f t="shared" si="452"/>
        <v>50898</v>
      </c>
      <c r="BY476" s="48">
        <f t="shared" si="453"/>
        <v>43674</v>
      </c>
      <c r="BZ476" s="48">
        <f t="shared" si="454"/>
        <v>7224</v>
      </c>
      <c r="CA476" s="48">
        <f t="shared" si="455"/>
        <v>3183</v>
      </c>
      <c r="CB476" s="48">
        <f t="shared" si="456"/>
        <v>11352</v>
      </c>
      <c r="CC476" s="48">
        <f t="shared" si="457"/>
        <v>3697</v>
      </c>
      <c r="CD476" s="48">
        <f t="shared" si="458"/>
        <v>285</v>
      </c>
      <c r="CE476" s="49">
        <f t="shared" si="459"/>
        <v>7370</v>
      </c>
    </row>
    <row r="477" spans="1:83" ht="16.5" customHeight="1">
      <c r="A477" s="32" t="s">
        <v>123</v>
      </c>
      <c r="B477" s="35" t="s">
        <v>97</v>
      </c>
      <c r="C477" s="46">
        <v>2413</v>
      </c>
      <c r="D477" s="46">
        <v>1602</v>
      </c>
      <c r="E477" s="46">
        <v>1362</v>
      </c>
      <c r="F477" s="46">
        <v>240</v>
      </c>
      <c r="G477" s="46">
        <v>123</v>
      </c>
      <c r="H477" s="46">
        <v>688</v>
      </c>
      <c r="I477" s="46">
        <v>232</v>
      </c>
      <c r="J477" s="46">
        <v>20</v>
      </c>
      <c r="K477" s="47">
        <v>436</v>
      </c>
      <c r="M477" s="32" t="s">
        <v>123</v>
      </c>
      <c r="N477" s="35" t="s">
        <v>97</v>
      </c>
      <c r="O477" s="72">
        <f t="shared" si="427"/>
        <v>7.4829999999999997</v>
      </c>
      <c r="P477" s="72">
        <f t="shared" si="428"/>
        <v>2.4950000000000001</v>
      </c>
      <c r="Q477" s="72">
        <f t="shared" si="429"/>
        <v>2.0990000000000002</v>
      </c>
      <c r="R477" s="72">
        <f t="shared" si="430"/>
        <v>4.8029999999999999</v>
      </c>
      <c r="S477" s="72">
        <f t="shared" si="431"/>
        <v>4.2370000000000001</v>
      </c>
      <c r="T477" s="72">
        <f t="shared" si="432"/>
        <v>21.986000000000001</v>
      </c>
      <c r="U477" s="72">
        <f t="shared" si="433"/>
        <v>4.0359999999999996</v>
      </c>
      <c r="V477" s="72">
        <f t="shared" si="434"/>
        <v>116.393</v>
      </c>
      <c r="W477" s="73">
        <f t="shared" si="435"/>
        <v>-5.8319999999999999</v>
      </c>
      <c r="Y477" s="32" t="s">
        <v>123</v>
      </c>
      <c r="Z477" s="35" t="s">
        <v>97</v>
      </c>
      <c r="AA477" s="72">
        <f t="shared" si="460"/>
        <v>100</v>
      </c>
      <c r="AB477" s="72">
        <f t="shared" si="436"/>
        <v>66.400000000000006</v>
      </c>
      <c r="AC477" s="72">
        <f t="shared" si="437"/>
        <v>56.4</v>
      </c>
      <c r="AD477" s="72">
        <f t="shared" si="438"/>
        <v>9.9</v>
      </c>
      <c r="AE477" s="72">
        <f t="shared" si="439"/>
        <v>5.0999999999999996</v>
      </c>
      <c r="AF477" s="72">
        <f t="shared" si="440"/>
        <v>28.5</v>
      </c>
      <c r="AG477" s="72">
        <f t="shared" si="441"/>
        <v>9.6</v>
      </c>
      <c r="AH477" s="72">
        <f t="shared" si="442"/>
        <v>0.8</v>
      </c>
      <c r="AI477" s="73">
        <f t="shared" si="443"/>
        <v>18.100000000000001</v>
      </c>
      <c r="AK477" s="32" t="s">
        <v>123</v>
      </c>
      <c r="AL477" s="35" t="s">
        <v>97</v>
      </c>
      <c r="AM477" s="72">
        <f t="shared" si="461"/>
        <v>0.1</v>
      </c>
      <c r="AN477" s="72">
        <f t="shared" si="462"/>
        <v>0.1</v>
      </c>
      <c r="AO477" s="72">
        <f t="shared" si="463"/>
        <v>0.1</v>
      </c>
      <c r="AP477" s="72">
        <f t="shared" si="464"/>
        <v>0.1</v>
      </c>
      <c r="AQ477" s="72">
        <f t="shared" si="465"/>
        <v>0</v>
      </c>
      <c r="AR477" s="72">
        <f t="shared" si="466"/>
        <v>0.1</v>
      </c>
      <c r="AS477" s="72">
        <f t="shared" si="467"/>
        <v>0.1</v>
      </c>
      <c r="AT477" s="72">
        <f t="shared" si="468"/>
        <v>0.2</v>
      </c>
      <c r="AU477" s="73">
        <f t="shared" si="469"/>
        <v>0.1</v>
      </c>
      <c r="AW477" s="32" t="s">
        <v>123</v>
      </c>
      <c r="AX477" s="35" t="s">
        <v>97</v>
      </c>
      <c r="AY477" s="72">
        <f t="shared" si="470"/>
        <v>7.4829999999999997</v>
      </c>
      <c r="AZ477" s="72">
        <f t="shared" si="444"/>
        <v>1.7370000000000001</v>
      </c>
      <c r="BA477" s="72">
        <f t="shared" si="445"/>
        <v>1.2470000000000001</v>
      </c>
      <c r="BB477" s="72">
        <f t="shared" si="446"/>
        <v>0.49</v>
      </c>
      <c r="BC477" s="72">
        <f t="shared" si="447"/>
        <v>0.223</v>
      </c>
      <c r="BD477" s="72">
        <f t="shared" si="448"/>
        <v>5.5229999999999997</v>
      </c>
      <c r="BE477" s="72">
        <f t="shared" si="449"/>
        <v>0.40100000000000002</v>
      </c>
      <c r="BF477" s="72">
        <f t="shared" si="450"/>
        <v>6.3250000000000002</v>
      </c>
      <c r="BG477" s="73">
        <f t="shared" si="451"/>
        <v>-1.2030000000000001</v>
      </c>
      <c r="BI477" s="32" t="s">
        <v>123</v>
      </c>
      <c r="BJ477" s="35" t="s">
        <v>97</v>
      </c>
      <c r="BK477" s="72">
        <f t="shared" si="471"/>
        <v>5.0000000000000001E-3</v>
      </c>
      <c r="BL477" s="72">
        <f t="shared" si="472"/>
        <v>2E-3</v>
      </c>
      <c r="BM477" s="72">
        <f t="shared" si="473"/>
        <v>1E-3</v>
      </c>
      <c r="BN477" s="72">
        <f t="shared" si="474"/>
        <v>3.0000000000000001E-3</v>
      </c>
      <c r="BO477" s="72">
        <f t="shared" si="475"/>
        <v>2E-3</v>
      </c>
      <c r="BP477" s="72">
        <f t="shared" si="476"/>
        <v>1.7000000000000001E-2</v>
      </c>
      <c r="BQ477" s="72">
        <f t="shared" si="477"/>
        <v>2E-3</v>
      </c>
      <c r="BR477" s="72">
        <f t="shared" si="478"/>
        <v>1.228</v>
      </c>
      <c r="BS477" s="73">
        <f t="shared" si="479"/>
        <v>-8.0000000000000002E-3</v>
      </c>
      <c r="BU477" s="32" t="s">
        <v>123</v>
      </c>
      <c r="BV477" s="35" t="s">
        <v>97</v>
      </c>
      <c r="BW477" s="54">
        <f t="shared" si="480"/>
        <v>2245</v>
      </c>
      <c r="BX477" s="54">
        <f t="shared" si="452"/>
        <v>1563</v>
      </c>
      <c r="BY477" s="54">
        <f t="shared" si="453"/>
        <v>1334</v>
      </c>
      <c r="BZ477" s="54">
        <f t="shared" si="454"/>
        <v>229</v>
      </c>
      <c r="CA477" s="54">
        <f t="shared" si="455"/>
        <v>118</v>
      </c>
      <c r="CB477" s="54">
        <f t="shared" si="456"/>
        <v>564</v>
      </c>
      <c r="CC477" s="54">
        <f t="shared" si="457"/>
        <v>223</v>
      </c>
      <c r="CD477" s="54">
        <f t="shared" si="458"/>
        <v>-122</v>
      </c>
      <c r="CE477" s="55">
        <f t="shared" si="459"/>
        <v>463</v>
      </c>
    </row>
    <row r="478" spans="1:83" ht="16.5" customHeight="1">
      <c r="A478" s="31" t="s">
        <v>124</v>
      </c>
      <c r="B478" s="33" t="s">
        <v>98</v>
      </c>
      <c r="C478" s="42">
        <v>10034</v>
      </c>
      <c r="D478" s="42">
        <v>6702</v>
      </c>
      <c r="E478" s="42">
        <v>5719</v>
      </c>
      <c r="F478" s="42">
        <v>983</v>
      </c>
      <c r="G478" s="42">
        <v>488</v>
      </c>
      <c r="H478" s="42">
        <v>2844</v>
      </c>
      <c r="I478" s="42">
        <v>1056</v>
      </c>
      <c r="J478" s="42">
        <v>19</v>
      </c>
      <c r="K478" s="43">
        <v>1769</v>
      </c>
      <c r="M478" s="31" t="s">
        <v>124</v>
      </c>
      <c r="N478" s="33" t="s">
        <v>98</v>
      </c>
      <c r="O478" s="68">
        <f t="shared" si="427"/>
        <v>3.8180000000000001</v>
      </c>
      <c r="P478" s="68">
        <f t="shared" si="428"/>
        <v>1.669</v>
      </c>
      <c r="Q478" s="68">
        <f t="shared" si="429"/>
        <v>1.2030000000000001</v>
      </c>
      <c r="R478" s="68">
        <f t="shared" si="430"/>
        <v>4.4630000000000001</v>
      </c>
      <c r="S478" s="68">
        <f t="shared" si="431"/>
        <v>4.274</v>
      </c>
      <c r="T478" s="68">
        <f t="shared" si="432"/>
        <v>9.1750000000000007</v>
      </c>
      <c r="U478" s="68">
        <f t="shared" si="433"/>
        <v>-9.4339999999999993</v>
      </c>
      <c r="V478" s="68">
        <f t="shared" si="434"/>
        <v>105.292</v>
      </c>
      <c r="W478" s="69">
        <f t="shared" si="435"/>
        <v>-1.613</v>
      </c>
      <c r="Y478" s="31" t="s">
        <v>124</v>
      </c>
      <c r="Z478" s="33" t="s">
        <v>98</v>
      </c>
      <c r="AA478" s="68">
        <f t="shared" si="460"/>
        <v>100</v>
      </c>
      <c r="AB478" s="68">
        <f t="shared" si="436"/>
        <v>66.8</v>
      </c>
      <c r="AC478" s="68">
        <f t="shared" si="437"/>
        <v>57</v>
      </c>
      <c r="AD478" s="68">
        <f t="shared" si="438"/>
        <v>9.8000000000000007</v>
      </c>
      <c r="AE478" s="68">
        <f t="shared" si="439"/>
        <v>4.9000000000000004</v>
      </c>
      <c r="AF478" s="68">
        <f t="shared" si="440"/>
        <v>28.3</v>
      </c>
      <c r="AG478" s="68">
        <f t="shared" si="441"/>
        <v>10.5</v>
      </c>
      <c r="AH478" s="68">
        <f t="shared" si="442"/>
        <v>0.2</v>
      </c>
      <c r="AI478" s="69">
        <f t="shared" si="443"/>
        <v>17.600000000000001</v>
      </c>
      <c r="AK478" s="31" t="s">
        <v>124</v>
      </c>
      <c r="AL478" s="33" t="s">
        <v>98</v>
      </c>
      <c r="AM478" s="68">
        <f t="shared" si="461"/>
        <v>0.3</v>
      </c>
      <c r="AN478" s="68">
        <f t="shared" si="462"/>
        <v>0.3</v>
      </c>
      <c r="AO478" s="68">
        <f t="shared" si="463"/>
        <v>0.3</v>
      </c>
      <c r="AP478" s="68">
        <f t="shared" si="464"/>
        <v>0.3</v>
      </c>
      <c r="AQ478" s="68">
        <f t="shared" si="465"/>
        <v>0.2</v>
      </c>
      <c r="AR478" s="68">
        <f t="shared" si="466"/>
        <v>0.4</v>
      </c>
      <c r="AS478" s="68">
        <f t="shared" si="467"/>
        <v>0.3</v>
      </c>
      <c r="AT478" s="68">
        <f t="shared" si="468"/>
        <v>0.1</v>
      </c>
      <c r="AU478" s="69">
        <f t="shared" si="469"/>
        <v>0.6</v>
      </c>
      <c r="AW478" s="31" t="s">
        <v>124</v>
      </c>
      <c r="AX478" s="33" t="s">
        <v>98</v>
      </c>
      <c r="AY478" s="68">
        <f t="shared" si="470"/>
        <v>3.8180000000000001</v>
      </c>
      <c r="AZ478" s="68">
        <f t="shared" si="444"/>
        <v>1.1379999999999999</v>
      </c>
      <c r="BA478" s="68">
        <f t="shared" si="445"/>
        <v>0.70399999999999996</v>
      </c>
      <c r="BB478" s="68">
        <f t="shared" si="446"/>
        <v>0.435</v>
      </c>
      <c r="BC478" s="68">
        <f t="shared" si="447"/>
        <v>0.20699999999999999</v>
      </c>
      <c r="BD478" s="68">
        <f t="shared" si="448"/>
        <v>2.4729999999999999</v>
      </c>
      <c r="BE478" s="68">
        <f t="shared" si="449"/>
        <v>-1.1379999999999999</v>
      </c>
      <c r="BF478" s="68">
        <f t="shared" si="450"/>
        <v>3.911</v>
      </c>
      <c r="BG478" s="69">
        <f t="shared" si="451"/>
        <v>-0.3</v>
      </c>
      <c r="BI478" s="31" t="s">
        <v>124</v>
      </c>
      <c r="BJ478" s="33" t="s">
        <v>98</v>
      </c>
      <c r="BK478" s="68">
        <f t="shared" si="471"/>
        <v>1.0999999999999999E-2</v>
      </c>
      <c r="BL478" s="68">
        <f t="shared" si="472"/>
        <v>5.0000000000000001E-3</v>
      </c>
      <c r="BM478" s="68">
        <f t="shared" si="473"/>
        <v>3.0000000000000001E-3</v>
      </c>
      <c r="BN478" s="68">
        <f t="shared" si="474"/>
        <v>1.2E-2</v>
      </c>
      <c r="BO478" s="68">
        <f t="shared" si="475"/>
        <v>8.0000000000000002E-3</v>
      </c>
      <c r="BP478" s="68">
        <f t="shared" si="476"/>
        <v>3.4000000000000002E-2</v>
      </c>
      <c r="BQ478" s="68">
        <f t="shared" si="477"/>
        <v>-2.9000000000000001E-2</v>
      </c>
      <c r="BR478" s="68">
        <f t="shared" si="478"/>
        <v>3.2679999999999998</v>
      </c>
      <c r="BS478" s="69">
        <f t="shared" si="479"/>
        <v>-8.9999999999999993E-3</v>
      </c>
      <c r="BU478" s="31" t="s">
        <v>124</v>
      </c>
      <c r="BV478" s="33" t="s">
        <v>98</v>
      </c>
      <c r="BW478" s="50">
        <f t="shared" si="480"/>
        <v>9665</v>
      </c>
      <c r="BX478" s="50">
        <f t="shared" si="452"/>
        <v>6592</v>
      </c>
      <c r="BY478" s="50">
        <f t="shared" si="453"/>
        <v>5651</v>
      </c>
      <c r="BZ478" s="50">
        <f t="shared" si="454"/>
        <v>941</v>
      </c>
      <c r="CA478" s="50">
        <f t="shared" si="455"/>
        <v>468</v>
      </c>
      <c r="CB478" s="50">
        <f t="shared" si="456"/>
        <v>2605</v>
      </c>
      <c r="CC478" s="50">
        <f t="shared" si="457"/>
        <v>1166</v>
      </c>
      <c r="CD478" s="50">
        <f t="shared" si="458"/>
        <v>-359</v>
      </c>
      <c r="CE478" s="51">
        <f t="shared" si="459"/>
        <v>1798</v>
      </c>
    </row>
    <row r="479" spans="1:83" ht="16.5" customHeight="1">
      <c r="A479" s="30" t="s">
        <v>125</v>
      </c>
      <c r="B479" s="28" t="s">
        <v>99</v>
      </c>
      <c r="C479" s="44">
        <v>6498</v>
      </c>
      <c r="D479" s="44">
        <v>5198</v>
      </c>
      <c r="E479" s="44">
        <v>4361</v>
      </c>
      <c r="F479" s="44">
        <v>837</v>
      </c>
      <c r="G479" s="44">
        <v>325</v>
      </c>
      <c r="H479" s="44">
        <v>975</v>
      </c>
      <c r="I479" s="44">
        <v>503</v>
      </c>
      <c r="J479" s="44">
        <v>5</v>
      </c>
      <c r="K479" s="45">
        <v>467</v>
      </c>
      <c r="M479" s="30" t="s">
        <v>125</v>
      </c>
      <c r="N479" s="28" t="s">
        <v>99</v>
      </c>
      <c r="O479" s="70">
        <f t="shared" si="427"/>
        <v>-9.17</v>
      </c>
      <c r="P479" s="70">
        <f t="shared" si="428"/>
        <v>-5.6280000000000001</v>
      </c>
      <c r="Q479" s="70">
        <f t="shared" si="429"/>
        <v>-6.0529999999999999</v>
      </c>
      <c r="R479" s="70">
        <f t="shared" si="430"/>
        <v>-3.3490000000000002</v>
      </c>
      <c r="S479" s="70">
        <f t="shared" si="431"/>
        <v>-3.274</v>
      </c>
      <c r="T479" s="70">
        <f t="shared" si="432"/>
        <v>-25.573</v>
      </c>
      <c r="U479" s="70">
        <f t="shared" si="433"/>
        <v>12.026999999999999</v>
      </c>
      <c r="V479" s="70">
        <f t="shared" si="434"/>
        <v>-98.525000000000006</v>
      </c>
      <c r="W479" s="71">
        <f t="shared" si="435"/>
        <v>-10.536</v>
      </c>
      <c r="Y479" s="30" t="s">
        <v>125</v>
      </c>
      <c r="Z479" s="28" t="s">
        <v>99</v>
      </c>
      <c r="AA479" s="70">
        <f t="shared" si="460"/>
        <v>100</v>
      </c>
      <c r="AB479" s="70">
        <f t="shared" si="436"/>
        <v>80</v>
      </c>
      <c r="AC479" s="70">
        <f t="shared" si="437"/>
        <v>67.099999999999994</v>
      </c>
      <c r="AD479" s="70">
        <f t="shared" si="438"/>
        <v>12.9</v>
      </c>
      <c r="AE479" s="70">
        <f t="shared" si="439"/>
        <v>5</v>
      </c>
      <c r="AF479" s="70">
        <f t="shared" si="440"/>
        <v>15</v>
      </c>
      <c r="AG479" s="70">
        <f t="shared" si="441"/>
        <v>7.7</v>
      </c>
      <c r="AH479" s="70">
        <f t="shared" si="442"/>
        <v>0.1</v>
      </c>
      <c r="AI479" s="71">
        <f t="shared" si="443"/>
        <v>7.2</v>
      </c>
      <c r="AK479" s="30" t="s">
        <v>125</v>
      </c>
      <c r="AL479" s="28" t="s">
        <v>99</v>
      </c>
      <c r="AM479" s="70">
        <f t="shared" si="461"/>
        <v>0.2</v>
      </c>
      <c r="AN479" s="70">
        <f t="shared" si="462"/>
        <v>0.2</v>
      </c>
      <c r="AO479" s="70">
        <f t="shared" si="463"/>
        <v>0.2</v>
      </c>
      <c r="AP479" s="70">
        <f t="shared" si="464"/>
        <v>0.2</v>
      </c>
      <c r="AQ479" s="70">
        <f t="shared" si="465"/>
        <v>0.1</v>
      </c>
      <c r="AR479" s="70">
        <f t="shared" si="466"/>
        <v>0.1</v>
      </c>
      <c r="AS479" s="70">
        <f t="shared" si="467"/>
        <v>0.1</v>
      </c>
      <c r="AT479" s="70">
        <f t="shared" si="468"/>
        <v>0</v>
      </c>
      <c r="AU479" s="71">
        <f t="shared" si="469"/>
        <v>0.1</v>
      </c>
      <c r="AW479" s="30" t="s">
        <v>125</v>
      </c>
      <c r="AX479" s="28" t="s">
        <v>99</v>
      </c>
      <c r="AY479" s="70">
        <f t="shared" si="470"/>
        <v>-9.17</v>
      </c>
      <c r="AZ479" s="70">
        <f t="shared" si="444"/>
        <v>-4.3330000000000002</v>
      </c>
      <c r="BA479" s="70">
        <f t="shared" si="445"/>
        <v>-3.9279999999999999</v>
      </c>
      <c r="BB479" s="70">
        <f t="shared" si="446"/>
        <v>-0.40500000000000003</v>
      </c>
      <c r="BC479" s="70">
        <f t="shared" si="447"/>
        <v>-0.154</v>
      </c>
      <c r="BD479" s="70">
        <f t="shared" si="448"/>
        <v>-4.6829999999999998</v>
      </c>
      <c r="BE479" s="70">
        <f t="shared" si="449"/>
        <v>0.755</v>
      </c>
      <c r="BF479" s="70">
        <f t="shared" si="450"/>
        <v>-4.6689999999999996</v>
      </c>
      <c r="BG479" s="71">
        <f t="shared" si="451"/>
        <v>-0.76900000000000002</v>
      </c>
      <c r="BI479" s="30" t="s">
        <v>125</v>
      </c>
      <c r="BJ479" s="28" t="s">
        <v>99</v>
      </c>
      <c r="BK479" s="70">
        <f t="shared" si="471"/>
        <v>-1.9E-2</v>
      </c>
      <c r="BL479" s="70">
        <f t="shared" si="472"/>
        <v>-1.2999999999999999E-2</v>
      </c>
      <c r="BM479" s="70">
        <f t="shared" si="473"/>
        <v>-1.4E-2</v>
      </c>
      <c r="BN479" s="70">
        <f t="shared" si="474"/>
        <v>-8.9999999999999993E-3</v>
      </c>
      <c r="BO479" s="70">
        <f t="shared" si="475"/>
        <v>-4.0000000000000001E-3</v>
      </c>
      <c r="BP479" s="70">
        <f t="shared" si="476"/>
        <v>-4.7E-2</v>
      </c>
      <c r="BQ479" s="70">
        <f t="shared" si="477"/>
        <v>1.4E-2</v>
      </c>
      <c r="BR479" s="70">
        <f t="shared" si="478"/>
        <v>-2.8879999999999999</v>
      </c>
      <c r="BS479" s="71">
        <f t="shared" si="479"/>
        <v>-1.7000000000000001E-2</v>
      </c>
      <c r="BU479" s="30" t="s">
        <v>125</v>
      </c>
      <c r="BV479" s="28" t="s">
        <v>99</v>
      </c>
      <c r="BW479" s="52">
        <f t="shared" si="480"/>
        <v>7154</v>
      </c>
      <c r="BX479" s="52">
        <f t="shared" si="452"/>
        <v>5508</v>
      </c>
      <c r="BY479" s="52">
        <f t="shared" si="453"/>
        <v>4642</v>
      </c>
      <c r="BZ479" s="52">
        <f t="shared" si="454"/>
        <v>866</v>
      </c>
      <c r="CA479" s="52">
        <f t="shared" si="455"/>
        <v>336</v>
      </c>
      <c r="CB479" s="52">
        <f t="shared" si="456"/>
        <v>1310</v>
      </c>
      <c r="CC479" s="52">
        <f t="shared" si="457"/>
        <v>449</v>
      </c>
      <c r="CD479" s="52">
        <f t="shared" si="458"/>
        <v>339</v>
      </c>
      <c r="CE479" s="53">
        <f t="shared" si="459"/>
        <v>522</v>
      </c>
    </row>
    <row r="480" spans="1:83" ht="16.5" customHeight="1">
      <c r="A480" s="31" t="s">
        <v>126</v>
      </c>
      <c r="B480" s="33" t="s">
        <v>100</v>
      </c>
      <c r="C480" s="42">
        <v>285437</v>
      </c>
      <c r="D480" s="42">
        <v>196919</v>
      </c>
      <c r="E480" s="42">
        <v>168536</v>
      </c>
      <c r="F480" s="42">
        <v>28383</v>
      </c>
      <c r="G480" s="42">
        <v>25409</v>
      </c>
      <c r="H480" s="42">
        <v>63109</v>
      </c>
      <c r="I480" s="42">
        <v>29508</v>
      </c>
      <c r="J480" s="42">
        <v>1374</v>
      </c>
      <c r="K480" s="43">
        <v>32227</v>
      </c>
      <c r="M480" s="31" t="s">
        <v>126</v>
      </c>
      <c r="N480" s="33" t="s">
        <v>100</v>
      </c>
      <c r="O480" s="68">
        <f t="shared" si="427"/>
        <v>0.22</v>
      </c>
      <c r="P480" s="68">
        <f t="shared" si="428"/>
        <v>0.48599999999999999</v>
      </c>
      <c r="Q480" s="68">
        <f t="shared" si="429"/>
        <v>0.127</v>
      </c>
      <c r="R480" s="68">
        <f t="shared" si="430"/>
        <v>2.673</v>
      </c>
      <c r="S480" s="68">
        <f t="shared" si="431"/>
        <v>-0.23899999999999999</v>
      </c>
      <c r="T480" s="68">
        <f t="shared" si="432"/>
        <v>-0.42</v>
      </c>
      <c r="U480" s="68">
        <f t="shared" si="433"/>
        <v>-1.7509999999999999</v>
      </c>
      <c r="V480" s="68">
        <f t="shared" si="434"/>
        <v>533.17999999999995</v>
      </c>
      <c r="W480" s="69">
        <f t="shared" si="435"/>
        <v>-2.7080000000000002</v>
      </c>
      <c r="Y480" s="31" t="s">
        <v>126</v>
      </c>
      <c r="Z480" s="33" t="s">
        <v>100</v>
      </c>
      <c r="AA480" s="68">
        <f t="shared" si="460"/>
        <v>100</v>
      </c>
      <c r="AB480" s="68">
        <f t="shared" si="436"/>
        <v>69</v>
      </c>
      <c r="AC480" s="68">
        <f t="shared" si="437"/>
        <v>59</v>
      </c>
      <c r="AD480" s="68">
        <f t="shared" si="438"/>
        <v>9.9</v>
      </c>
      <c r="AE480" s="68">
        <f t="shared" si="439"/>
        <v>8.9</v>
      </c>
      <c r="AF480" s="68">
        <f t="shared" si="440"/>
        <v>22.1</v>
      </c>
      <c r="AG480" s="68">
        <f t="shared" si="441"/>
        <v>10.3</v>
      </c>
      <c r="AH480" s="68">
        <f t="shared" si="442"/>
        <v>0.5</v>
      </c>
      <c r="AI480" s="69">
        <f t="shared" si="443"/>
        <v>11.3</v>
      </c>
      <c r="AK480" s="31" t="s">
        <v>126</v>
      </c>
      <c r="AL480" s="33" t="s">
        <v>100</v>
      </c>
      <c r="AM480" s="68">
        <f t="shared" si="461"/>
        <v>8.4</v>
      </c>
      <c r="AN480" s="68">
        <f t="shared" si="462"/>
        <v>8.1</v>
      </c>
      <c r="AO480" s="68">
        <f t="shared" si="463"/>
        <v>8.1</v>
      </c>
      <c r="AP480" s="68">
        <f t="shared" si="464"/>
        <v>8.1</v>
      </c>
      <c r="AQ480" s="68">
        <f t="shared" si="465"/>
        <v>9.9</v>
      </c>
      <c r="AR480" s="68">
        <f t="shared" si="466"/>
        <v>8.6999999999999993</v>
      </c>
      <c r="AS480" s="68">
        <f t="shared" si="467"/>
        <v>7.6</v>
      </c>
      <c r="AT480" s="68">
        <f t="shared" si="468"/>
        <v>10.4</v>
      </c>
      <c r="AU480" s="69">
        <f t="shared" si="469"/>
        <v>10.1</v>
      </c>
      <c r="AW480" s="31" t="s">
        <v>126</v>
      </c>
      <c r="AX480" s="33" t="s">
        <v>100</v>
      </c>
      <c r="AY480" s="68">
        <f t="shared" si="470"/>
        <v>0.22</v>
      </c>
      <c r="AZ480" s="68">
        <f t="shared" si="444"/>
        <v>0.33500000000000002</v>
      </c>
      <c r="BA480" s="68">
        <f t="shared" si="445"/>
        <v>7.4999999999999997E-2</v>
      </c>
      <c r="BB480" s="68">
        <f t="shared" si="446"/>
        <v>0.25900000000000001</v>
      </c>
      <c r="BC480" s="68">
        <f t="shared" si="447"/>
        <v>-2.1000000000000001E-2</v>
      </c>
      <c r="BD480" s="68">
        <f t="shared" si="448"/>
        <v>-9.2999999999999999E-2</v>
      </c>
      <c r="BE480" s="68">
        <f t="shared" si="449"/>
        <v>-0.185</v>
      </c>
      <c r="BF480" s="68">
        <f t="shared" si="450"/>
        <v>0.40600000000000003</v>
      </c>
      <c r="BG480" s="69">
        <f t="shared" si="451"/>
        <v>-0.315</v>
      </c>
      <c r="BI480" s="31" t="s">
        <v>126</v>
      </c>
      <c r="BJ480" s="33" t="s">
        <v>100</v>
      </c>
      <c r="BK480" s="68">
        <f t="shared" si="471"/>
        <v>1.9E-2</v>
      </c>
      <c r="BL480" s="68">
        <f t="shared" si="472"/>
        <v>3.9E-2</v>
      </c>
      <c r="BM480" s="68">
        <f t="shared" si="473"/>
        <v>0.01</v>
      </c>
      <c r="BN480" s="68">
        <f t="shared" si="474"/>
        <v>0.217</v>
      </c>
      <c r="BO480" s="68">
        <f t="shared" si="475"/>
        <v>-2.4E-2</v>
      </c>
      <c r="BP480" s="68">
        <f t="shared" si="476"/>
        <v>-3.6999999999999998E-2</v>
      </c>
      <c r="BQ480" s="68">
        <f t="shared" si="477"/>
        <v>-0.13900000000000001</v>
      </c>
      <c r="BR480" s="68">
        <f t="shared" si="478"/>
        <v>10.003</v>
      </c>
      <c r="BS480" s="69">
        <f t="shared" si="479"/>
        <v>-0.27800000000000002</v>
      </c>
      <c r="BU480" s="31" t="s">
        <v>126</v>
      </c>
      <c r="BV480" s="33" t="s">
        <v>100</v>
      </c>
      <c r="BW480" s="50">
        <f t="shared" si="480"/>
        <v>284811</v>
      </c>
      <c r="BX480" s="50">
        <f t="shared" si="452"/>
        <v>195966</v>
      </c>
      <c r="BY480" s="50">
        <f t="shared" si="453"/>
        <v>168322</v>
      </c>
      <c r="BZ480" s="50">
        <f t="shared" si="454"/>
        <v>27644</v>
      </c>
      <c r="CA480" s="50">
        <f t="shared" si="455"/>
        <v>25470</v>
      </c>
      <c r="CB480" s="50">
        <f t="shared" si="456"/>
        <v>63375</v>
      </c>
      <c r="CC480" s="50">
        <f t="shared" si="457"/>
        <v>30034</v>
      </c>
      <c r="CD480" s="50">
        <f t="shared" si="458"/>
        <v>217</v>
      </c>
      <c r="CE480" s="51">
        <f t="shared" si="459"/>
        <v>33124</v>
      </c>
    </row>
    <row r="481" spans="1:83" ht="16.5" customHeight="1">
      <c r="A481" s="29" t="s">
        <v>36</v>
      </c>
      <c r="B481" s="34" t="s">
        <v>101</v>
      </c>
      <c r="C481" s="40">
        <v>1405664</v>
      </c>
      <c r="D481" s="40">
        <v>994988</v>
      </c>
      <c r="E481" s="40">
        <v>852261</v>
      </c>
      <c r="F481" s="40">
        <v>142727</v>
      </c>
      <c r="G481" s="40">
        <v>135074</v>
      </c>
      <c r="H481" s="40">
        <v>275602</v>
      </c>
      <c r="I481" s="40">
        <v>138291</v>
      </c>
      <c r="J481" s="40">
        <v>7005</v>
      </c>
      <c r="K481" s="41">
        <v>130306</v>
      </c>
      <c r="M481" s="29" t="s">
        <v>36</v>
      </c>
      <c r="N481" s="34" t="s">
        <v>101</v>
      </c>
      <c r="O481" s="66">
        <f t="shared" si="427"/>
        <v>1.2110000000000001</v>
      </c>
      <c r="P481" s="66">
        <f t="shared" si="428"/>
        <v>0.80200000000000005</v>
      </c>
      <c r="Q481" s="66">
        <f t="shared" si="429"/>
        <v>0.435</v>
      </c>
      <c r="R481" s="66">
        <f t="shared" si="430"/>
        <v>3.0510000000000002</v>
      </c>
      <c r="S481" s="66">
        <f t="shared" si="431"/>
        <v>1.4279999999999999</v>
      </c>
      <c r="T481" s="66">
        <f t="shared" si="432"/>
        <v>2.6040000000000001</v>
      </c>
      <c r="U481" s="66">
        <f t="shared" si="433"/>
        <v>6.5330000000000004</v>
      </c>
      <c r="V481" s="66">
        <f t="shared" si="434"/>
        <v>-1.601</v>
      </c>
      <c r="W481" s="67">
        <f t="shared" si="435"/>
        <v>-1.0409999999999999</v>
      </c>
      <c r="Y481" s="29" t="s">
        <v>36</v>
      </c>
      <c r="Z481" s="34" t="s">
        <v>101</v>
      </c>
      <c r="AA481" s="66">
        <f t="shared" si="460"/>
        <v>100</v>
      </c>
      <c r="AB481" s="66">
        <f t="shared" si="436"/>
        <v>70.8</v>
      </c>
      <c r="AC481" s="66">
        <f t="shared" si="437"/>
        <v>60.6</v>
      </c>
      <c r="AD481" s="66">
        <f t="shared" si="438"/>
        <v>10.199999999999999</v>
      </c>
      <c r="AE481" s="66">
        <f t="shared" si="439"/>
        <v>9.6</v>
      </c>
      <c r="AF481" s="66">
        <f t="shared" si="440"/>
        <v>19.600000000000001</v>
      </c>
      <c r="AG481" s="66">
        <f t="shared" si="441"/>
        <v>9.8000000000000007</v>
      </c>
      <c r="AH481" s="66">
        <f t="shared" si="442"/>
        <v>0.5</v>
      </c>
      <c r="AI481" s="67">
        <f t="shared" si="443"/>
        <v>9.3000000000000007</v>
      </c>
      <c r="AK481" s="29" t="s">
        <v>36</v>
      </c>
      <c r="AL481" s="34" t="s">
        <v>101</v>
      </c>
      <c r="AM481" s="66">
        <f t="shared" si="461"/>
        <v>41.2</v>
      </c>
      <c r="AN481" s="66">
        <f t="shared" si="462"/>
        <v>40.799999999999997</v>
      </c>
      <c r="AO481" s="66">
        <f t="shared" si="463"/>
        <v>40.9</v>
      </c>
      <c r="AP481" s="66">
        <f t="shared" si="464"/>
        <v>40.6</v>
      </c>
      <c r="AQ481" s="66">
        <f t="shared" si="465"/>
        <v>52.8</v>
      </c>
      <c r="AR481" s="66">
        <f t="shared" si="466"/>
        <v>38.200000000000003</v>
      </c>
      <c r="AS481" s="66">
        <f t="shared" si="467"/>
        <v>35.5</v>
      </c>
      <c r="AT481" s="66">
        <f t="shared" si="468"/>
        <v>53.1</v>
      </c>
      <c r="AU481" s="67">
        <f t="shared" si="469"/>
        <v>40.9</v>
      </c>
      <c r="AW481" s="29" t="s">
        <v>36</v>
      </c>
      <c r="AX481" s="34" t="s">
        <v>101</v>
      </c>
      <c r="AY481" s="66">
        <f t="shared" si="470"/>
        <v>1.2110000000000001</v>
      </c>
      <c r="AZ481" s="66">
        <f t="shared" si="444"/>
        <v>0.56999999999999995</v>
      </c>
      <c r="BA481" s="66">
        <f t="shared" si="445"/>
        <v>0.26600000000000001</v>
      </c>
      <c r="BB481" s="66">
        <f t="shared" si="446"/>
        <v>0.30399999999999999</v>
      </c>
      <c r="BC481" s="66">
        <f t="shared" si="447"/>
        <v>0.13700000000000001</v>
      </c>
      <c r="BD481" s="66">
        <f t="shared" si="448"/>
        <v>0.504</v>
      </c>
      <c r="BE481" s="66">
        <f t="shared" si="449"/>
        <v>0.61099999999999999</v>
      </c>
      <c r="BF481" s="66">
        <f t="shared" si="450"/>
        <v>-8.0000000000000002E-3</v>
      </c>
      <c r="BG481" s="67">
        <f t="shared" si="451"/>
        <v>-9.9000000000000005E-2</v>
      </c>
      <c r="BI481" s="29" t="s">
        <v>36</v>
      </c>
      <c r="BJ481" s="34" t="s">
        <v>101</v>
      </c>
      <c r="BK481" s="66">
        <f t="shared" si="471"/>
        <v>0.498</v>
      </c>
      <c r="BL481" s="66">
        <f t="shared" si="472"/>
        <v>0.32800000000000001</v>
      </c>
      <c r="BM481" s="66">
        <f t="shared" si="473"/>
        <v>0.17799999999999999</v>
      </c>
      <c r="BN481" s="66">
        <f t="shared" si="474"/>
        <v>1.24</v>
      </c>
      <c r="BO481" s="66">
        <f t="shared" si="475"/>
        <v>0.75600000000000001</v>
      </c>
      <c r="BP481" s="66">
        <f t="shared" si="476"/>
        <v>0.98299999999999998</v>
      </c>
      <c r="BQ481" s="66">
        <f t="shared" si="477"/>
        <v>2.2490000000000001</v>
      </c>
      <c r="BR481" s="66">
        <f t="shared" si="478"/>
        <v>-0.98599999999999999</v>
      </c>
      <c r="BS481" s="67">
        <f t="shared" si="479"/>
        <v>-0.42399999999999999</v>
      </c>
      <c r="BU481" s="29" t="s">
        <v>36</v>
      </c>
      <c r="BV481" s="34" t="s">
        <v>101</v>
      </c>
      <c r="BW481" s="48">
        <f t="shared" si="480"/>
        <v>1388846</v>
      </c>
      <c r="BX481" s="48">
        <f t="shared" si="452"/>
        <v>987067</v>
      </c>
      <c r="BY481" s="48">
        <f t="shared" si="453"/>
        <v>848566</v>
      </c>
      <c r="BZ481" s="48">
        <f t="shared" si="454"/>
        <v>138501</v>
      </c>
      <c r="CA481" s="48">
        <f t="shared" si="455"/>
        <v>133172</v>
      </c>
      <c r="CB481" s="48">
        <f t="shared" si="456"/>
        <v>268607</v>
      </c>
      <c r="CC481" s="48">
        <f t="shared" si="457"/>
        <v>129811</v>
      </c>
      <c r="CD481" s="48">
        <f t="shared" si="458"/>
        <v>7119</v>
      </c>
      <c r="CE481" s="49">
        <f t="shared" si="459"/>
        <v>131677</v>
      </c>
    </row>
    <row r="482" spans="1:83" ht="16.5" customHeight="1">
      <c r="A482" s="29" t="s">
        <v>37</v>
      </c>
      <c r="B482" s="34" t="s">
        <v>102</v>
      </c>
      <c r="C482" s="40">
        <v>605062</v>
      </c>
      <c r="D482" s="40">
        <v>461775</v>
      </c>
      <c r="E482" s="40">
        <v>395580</v>
      </c>
      <c r="F482" s="40">
        <v>66195</v>
      </c>
      <c r="G482" s="40">
        <v>29478</v>
      </c>
      <c r="H482" s="40">
        <v>113809</v>
      </c>
      <c r="I482" s="40">
        <v>52311</v>
      </c>
      <c r="J482" s="40">
        <v>2171</v>
      </c>
      <c r="K482" s="41">
        <v>59327</v>
      </c>
      <c r="M482" s="29" t="s">
        <v>37</v>
      </c>
      <c r="N482" s="34" t="s">
        <v>102</v>
      </c>
      <c r="O482" s="66">
        <f t="shared" si="427"/>
        <v>1.3819999999999999</v>
      </c>
      <c r="P482" s="66">
        <f t="shared" si="428"/>
        <v>1.08</v>
      </c>
      <c r="Q482" s="66">
        <f t="shared" si="429"/>
        <v>0.73099999999999998</v>
      </c>
      <c r="R482" s="66">
        <f t="shared" si="430"/>
        <v>3.2170000000000001</v>
      </c>
      <c r="S482" s="66">
        <f t="shared" si="431"/>
        <v>3.4060000000000001</v>
      </c>
      <c r="T482" s="66">
        <f t="shared" si="432"/>
        <v>2.1030000000000002</v>
      </c>
      <c r="U482" s="66">
        <f t="shared" si="433"/>
        <v>6.8860000000000001</v>
      </c>
      <c r="V482" s="66">
        <f t="shared" si="434"/>
        <v>-19.829999999999998</v>
      </c>
      <c r="W482" s="67">
        <f t="shared" si="435"/>
        <v>-0.81799999999999995</v>
      </c>
      <c r="Y482" s="29" t="s">
        <v>37</v>
      </c>
      <c r="Z482" s="34" t="s">
        <v>102</v>
      </c>
      <c r="AA482" s="66">
        <f t="shared" si="460"/>
        <v>100</v>
      </c>
      <c r="AB482" s="66">
        <f t="shared" si="436"/>
        <v>76.3</v>
      </c>
      <c r="AC482" s="66">
        <f t="shared" si="437"/>
        <v>65.400000000000006</v>
      </c>
      <c r="AD482" s="66">
        <f t="shared" si="438"/>
        <v>10.9</v>
      </c>
      <c r="AE482" s="66">
        <f t="shared" si="439"/>
        <v>4.9000000000000004</v>
      </c>
      <c r="AF482" s="66">
        <f t="shared" si="440"/>
        <v>18.8</v>
      </c>
      <c r="AG482" s="66">
        <f t="shared" si="441"/>
        <v>8.6</v>
      </c>
      <c r="AH482" s="66">
        <f t="shared" si="442"/>
        <v>0.4</v>
      </c>
      <c r="AI482" s="67">
        <f t="shared" si="443"/>
        <v>9.8000000000000007</v>
      </c>
      <c r="AK482" s="29" t="s">
        <v>37</v>
      </c>
      <c r="AL482" s="34" t="s">
        <v>102</v>
      </c>
      <c r="AM482" s="66">
        <f t="shared" si="461"/>
        <v>17.7</v>
      </c>
      <c r="AN482" s="66">
        <f t="shared" si="462"/>
        <v>19</v>
      </c>
      <c r="AO482" s="66">
        <f t="shared" si="463"/>
        <v>19</v>
      </c>
      <c r="AP482" s="66">
        <f t="shared" si="464"/>
        <v>18.8</v>
      </c>
      <c r="AQ482" s="66">
        <f t="shared" si="465"/>
        <v>11.5</v>
      </c>
      <c r="AR482" s="66">
        <f t="shared" si="466"/>
        <v>15.8</v>
      </c>
      <c r="AS482" s="66">
        <f t="shared" si="467"/>
        <v>13.4</v>
      </c>
      <c r="AT482" s="66">
        <f t="shared" si="468"/>
        <v>16.5</v>
      </c>
      <c r="AU482" s="67">
        <f t="shared" si="469"/>
        <v>18.600000000000001</v>
      </c>
      <c r="AW482" s="29" t="s">
        <v>37</v>
      </c>
      <c r="AX482" s="34" t="s">
        <v>102</v>
      </c>
      <c r="AY482" s="66">
        <f t="shared" si="470"/>
        <v>1.3819999999999999</v>
      </c>
      <c r="AZ482" s="66">
        <f t="shared" si="444"/>
        <v>0.82699999999999996</v>
      </c>
      <c r="BA482" s="66">
        <f t="shared" si="445"/>
        <v>0.48099999999999998</v>
      </c>
      <c r="BB482" s="66">
        <f t="shared" si="446"/>
        <v>0.34599999999999997</v>
      </c>
      <c r="BC482" s="66">
        <f t="shared" si="447"/>
        <v>0.16300000000000001</v>
      </c>
      <c r="BD482" s="66">
        <f t="shared" si="448"/>
        <v>0.39300000000000002</v>
      </c>
      <c r="BE482" s="66">
        <f t="shared" si="449"/>
        <v>0.56499999999999995</v>
      </c>
      <c r="BF482" s="66">
        <f t="shared" si="450"/>
        <v>-0.09</v>
      </c>
      <c r="BG482" s="67">
        <f t="shared" si="451"/>
        <v>-8.2000000000000003E-2</v>
      </c>
      <c r="BI482" s="29" t="s">
        <v>37</v>
      </c>
      <c r="BJ482" s="34" t="s">
        <v>102</v>
      </c>
      <c r="BK482" s="66">
        <f t="shared" si="471"/>
        <v>0.24399999999999999</v>
      </c>
      <c r="BL482" s="66">
        <f t="shared" si="472"/>
        <v>0.20399999999999999</v>
      </c>
      <c r="BM482" s="66">
        <f t="shared" si="473"/>
        <v>0.13800000000000001</v>
      </c>
      <c r="BN482" s="66">
        <f t="shared" si="474"/>
        <v>0.60599999999999998</v>
      </c>
      <c r="BO482" s="66">
        <f t="shared" si="475"/>
        <v>0.38600000000000001</v>
      </c>
      <c r="BP482" s="66">
        <f t="shared" si="476"/>
        <v>0.32900000000000001</v>
      </c>
      <c r="BQ482" s="66">
        <f t="shared" si="477"/>
        <v>0.89400000000000002</v>
      </c>
      <c r="BR482" s="66">
        <f t="shared" si="478"/>
        <v>-4.6429999999999998</v>
      </c>
      <c r="BS482" s="67">
        <f t="shared" si="479"/>
        <v>-0.151</v>
      </c>
      <c r="BU482" s="29" t="s">
        <v>37</v>
      </c>
      <c r="BV482" s="34" t="s">
        <v>102</v>
      </c>
      <c r="BW482" s="48">
        <f t="shared" si="480"/>
        <v>596813</v>
      </c>
      <c r="BX482" s="48">
        <f t="shared" si="452"/>
        <v>456841</v>
      </c>
      <c r="BY482" s="48">
        <f t="shared" si="453"/>
        <v>392709</v>
      </c>
      <c r="BZ482" s="48">
        <f t="shared" si="454"/>
        <v>64132</v>
      </c>
      <c r="CA482" s="48">
        <f t="shared" si="455"/>
        <v>28507</v>
      </c>
      <c r="CB482" s="48">
        <f t="shared" si="456"/>
        <v>111465</v>
      </c>
      <c r="CC482" s="48">
        <f t="shared" si="457"/>
        <v>48941</v>
      </c>
      <c r="CD482" s="48">
        <f t="shared" si="458"/>
        <v>2708</v>
      </c>
      <c r="CE482" s="49">
        <f t="shared" si="459"/>
        <v>59816</v>
      </c>
    </row>
    <row r="483" spans="1:83" ht="16.5" customHeight="1">
      <c r="A483" s="29" t="s">
        <v>127</v>
      </c>
      <c r="B483" s="34" t="s">
        <v>103</v>
      </c>
      <c r="C483" s="40">
        <v>871159</v>
      </c>
      <c r="D483" s="40">
        <v>608467</v>
      </c>
      <c r="E483" s="40">
        <v>519989</v>
      </c>
      <c r="F483" s="40">
        <v>88478</v>
      </c>
      <c r="G483" s="40">
        <v>54564</v>
      </c>
      <c r="H483" s="40">
        <v>208128</v>
      </c>
      <c r="I483" s="40">
        <v>140812</v>
      </c>
      <c r="J483" s="40">
        <v>985</v>
      </c>
      <c r="K483" s="41">
        <v>66331</v>
      </c>
      <c r="M483" s="29" t="s">
        <v>127</v>
      </c>
      <c r="N483" s="34" t="s">
        <v>103</v>
      </c>
      <c r="O483" s="66">
        <f t="shared" si="427"/>
        <v>0.497</v>
      </c>
      <c r="P483" s="66">
        <f t="shared" si="428"/>
        <v>0.77700000000000002</v>
      </c>
      <c r="Q483" s="66">
        <f t="shared" si="429"/>
        <v>0.432</v>
      </c>
      <c r="R483" s="66">
        <f t="shared" si="430"/>
        <v>2.8559999999999999</v>
      </c>
      <c r="S483" s="66">
        <f t="shared" si="431"/>
        <v>1.2150000000000001</v>
      </c>
      <c r="T483" s="66">
        <f t="shared" si="432"/>
        <v>-0.497</v>
      </c>
      <c r="U483" s="66">
        <f t="shared" si="433"/>
        <v>-0.76800000000000002</v>
      </c>
      <c r="V483" s="66">
        <f t="shared" si="434"/>
        <v>875.24800000000005</v>
      </c>
      <c r="W483" s="67">
        <f t="shared" si="435"/>
        <v>-1.242</v>
      </c>
      <c r="Y483" s="29" t="s">
        <v>127</v>
      </c>
      <c r="Z483" s="34" t="s">
        <v>103</v>
      </c>
      <c r="AA483" s="66">
        <f t="shared" si="460"/>
        <v>100</v>
      </c>
      <c r="AB483" s="66">
        <f t="shared" si="436"/>
        <v>69.8</v>
      </c>
      <c r="AC483" s="66">
        <f t="shared" si="437"/>
        <v>59.7</v>
      </c>
      <c r="AD483" s="66">
        <f t="shared" si="438"/>
        <v>10.199999999999999</v>
      </c>
      <c r="AE483" s="66">
        <f t="shared" si="439"/>
        <v>6.3</v>
      </c>
      <c r="AF483" s="66">
        <f t="shared" si="440"/>
        <v>23.9</v>
      </c>
      <c r="AG483" s="66">
        <f t="shared" si="441"/>
        <v>16.2</v>
      </c>
      <c r="AH483" s="66">
        <f t="shared" si="442"/>
        <v>0.1</v>
      </c>
      <c r="AI483" s="67">
        <f t="shared" si="443"/>
        <v>7.6</v>
      </c>
      <c r="AK483" s="29" t="s">
        <v>127</v>
      </c>
      <c r="AL483" s="34" t="s">
        <v>103</v>
      </c>
      <c r="AM483" s="66">
        <f t="shared" si="461"/>
        <v>25.5</v>
      </c>
      <c r="AN483" s="66">
        <f t="shared" si="462"/>
        <v>25</v>
      </c>
      <c r="AO483" s="66">
        <f t="shared" si="463"/>
        <v>24.9</v>
      </c>
      <c r="AP483" s="66">
        <f t="shared" si="464"/>
        <v>25.2</v>
      </c>
      <c r="AQ483" s="66">
        <f t="shared" si="465"/>
        <v>21.3</v>
      </c>
      <c r="AR483" s="66">
        <f t="shared" si="466"/>
        <v>28.8</v>
      </c>
      <c r="AS483" s="66">
        <f t="shared" si="467"/>
        <v>36.1</v>
      </c>
      <c r="AT483" s="66">
        <f t="shared" si="468"/>
        <v>7.5</v>
      </c>
      <c r="AU483" s="67">
        <f t="shared" si="469"/>
        <v>20.8</v>
      </c>
      <c r="AW483" s="29" t="s">
        <v>127</v>
      </c>
      <c r="AX483" s="34" t="s">
        <v>103</v>
      </c>
      <c r="AY483" s="66">
        <f t="shared" si="470"/>
        <v>0.497</v>
      </c>
      <c r="AZ483" s="66">
        <f t="shared" si="444"/>
        <v>0.54100000000000004</v>
      </c>
      <c r="BA483" s="66">
        <f t="shared" si="445"/>
        <v>0.25800000000000001</v>
      </c>
      <c r="BB483" s="66">
        <f t="shared" si="446"/>
        <v>0.28299999999999997</v>
      </c>
      <c r="BC483" s="66">
        <f t="shared" si="447"/>
        <v>7.5999999999999998E-2</v>
      </c>
      <c r="BD483" s="66">
        <f t="shared" si="448"/>
        <v>-0.12</v>
      </c>
      <c r="BE483" s="66">
        <f t="shared" si="449"/>
        <v>-0.126</v>
      </c>
      <c r="BF483" s="66">
        <f t="shared" si="450"/>
        <v>0.10199999999999999</v>
      </c>
      <c r="BG483" s="67">
        <f t="shared" si="451"/>
        <v>-9.6000000000000002E-2</v>
      </c>
      <c r="BI483" s="29" t="s">
        <v>127</v>
      </c>
      <c r="BJ483" s="34" t="s">
        <v>103</v>
      </c>
      <c r="BK483" s="66">
        <f t="shared" si="471"/>
        <v>0.128</v>
      </c>
      <c r="BL483" s="66">
        <f t="shared" si="472"/>
        <v>0.19400000000000001</v>
      </c>
      <c r="BM483" s="66">
        <f t="shared" si="473"/>
        <v>0.108</v>
      </c>
      <c r="BN483" s="66">
        <f t="shared" si="474"/>
        <v>0.72099999999999997</v>
      </c>
      <c r="BO483" s="66">
        <f t="shared" si="475"/>
        <v>0.26</v>
      </c>
      <c r="BP483" s="66">
        <f t="shared" si="476"/>
        <v>-0.14599999999999999</v>
      </c>
      <c r="BQ483" s="66">
        <f t="shared" si="477"/>
        <v>-0.28899999999999998</v>
      </c>
      <c r="BR483" s="66">
        <f t="shared" si="478"/>
        <v>7.6429999999999998</v>
      </c>
      <c r="BS483" s="67">
        <f t="shared" si="479"/>
        <v>-0.25800000000000001</v>
      </c>
      <c r="BU483" s="29" t="s">
        <v>127</v>
      </c>
      <c r="BV483" s="34" t="s">
        <v>103</v>
      </c>
      <c r="BW483" s="48">
        <f t="shared" si="480"/>
        <v>866851</v>
      </c>
      <c r="BX483" s="48">
        <f t="shared" si="452"/>
        <v>603774</v>
      </c>
      <c r="BY483" s="48">
        <f t="shared" si="453"/>
        <v>517753</v>
      </c>
      <c r="BZ483" s="48">
        <f t="shared" si="454"/>
        <v>86021</v>
      </c>
      <c r="CA483" s="48">
        <f t="shared" si="455"/>
        <v>53909</v>
      </c>
      <c r="CB483" s="48">
        <f t="shared" si="456"/>
        <v>209168</v>
      </c>
      <c r="CC483" s="48">
        <f t="shared" si="457"/>
        <v>141902</v>
      </c>
      <c r="CD483" s="48">
        <f t="shared" si="458"/>
        <v>101</v>
      </c>
      <c r="CE483" s="49">
        <f t="shared" si="459"/>
        <v>67165</v>
      </c>
    </row>
    <row r="484" spans="1:83" ht="16.5" customHeight="1">
      <c r="A484" s="29" t="s">
        <v>128</v>
      </c>
      <c r="B484" s="34" t="s">
        <v>104</v>
      </c>
      <c r="C484" s="40">
        <v>122872</v>
      </c>
      <c r="D484" s="40">
        <v>87190</v>
      </c>
      <c r="E484" s="40">
        <v>74416</v>
      </c>
      <c r="F484" s="40">
        <v>12774</v>
      </c>
      <c r="G484" s="40">
        <v>5731</v>
      </c>
      <c r="H484" s="40">
        <v>29951</v>
      </c>
      <c r="I484" s="40">
        <v>14476</v>
      </c>
      <c r="J484" s="40">
        <v>845</v>
      </c>
      <c r="K484" s="41">
        <v>14630</v>
      </c>
      <c r="M484" s="29" t="s">
        <v>128</v>
      </c>
      <c r="N484" s="34" t="s">
        <v>104</v>
      </c>
      <c r="O484" s="66">
        <f t="shared" si="427"/>
        <v>6.2089999999999996</v>
      </c>
      <c r="P484" s="66">
        <f t="shared" si="428"/>
        <v>6.117</v>
      </c>
      <c r="Q484" s="66">
        <f t="shared" si="429"/>
        <v>5.5350000000000001</v>
      </c>
      <c r="R484" s="66">
        <f t="shared" si="430"/>
        <v>9.6389999999999993</v>
      </c>
      <c r="S484" s="66">
        <f t="shared" si="431"/>
        <v>10.808</v>
      </c>
      <c r="T484" s="66">
        <f t="shared" si="432"/>
        <v>5.6360000000000001</v>
      </c>
      <c r="U484" s="66">
        <f t="shared" si="433"/>
        <v>12.103999999999999</v>
      </c>
      <c r="V484" s="66">
        <f t="shared" si="434"/>
        <v>25.744</v>
      </c>
      <c r="W484" s="67">
        <f t="shared" si="435"/>
        <v>-0.93400000000000005</v>
      </c>
      <c r="Y484" s="29" t="s">
        <v>128</v>
      </c>
      <c r="Z484" s="34" t="s">
        <v>104</v>
      </c>
      <c r="AA484" s="66">
        <f t="shared" si="460"/>
        <v>100</v>
      </c>
      <c r="AB484" s="66">
        <f t="shared" si="436"/>
        <v>71</v>
      </c>
      <c r="AC484" s="66">
        <f t="shared" si="437"/>
        <v>60.6</v>
      </c>
      <c r="AD484" s="66">
        <f t="shared" si="438"/>
        <v>10.4</v>
      </c>
      <c r="AE484" s="66">
        <f t="shared" si="439"/>
        <v>4.7</v>
      </c>
      <c r="AF484" s="66">
        <f t="shared" si="440"/>
        <v>24.4</v>
      </c>
      <c r="AG484" s="66">
        <f t="shared" si="441"/>
        <v>11.8</v>
      </c>
      <c r="AH484" s="66">
        <f t="shared" si="442"/>
        <v>0.7</v>
      </c>
      <c r="AI484" s="67">
        <f t="shared" si="443"/>
        <v>11.9</v>
      </c>
      <c r="AK484" s="29" t="s">
        <v>128</v>
      </c>
      <c r="AL484" s="34" t="s">
        <v>104</v>
      </c>
      <c r="AM484" s="66">
        <f t="shared" si="461"/>
        <v>3.6</v>
      </c>
      <c r="AN484" s="66">
        <f t="shared" si="462"/>
        <v>3.6</v>
      </c>
      <c r="AO484" s="66">
        <f t="shared" si="463"/>
        <v>3.6</v>
      </c>
      <c r="AP484" s="66">
        <f t="shared" si="464"/>
        <v>3.6</v>
      </c>
      <c r="AQ484" s="66">
        <f t="shared" si="465"/>
        <v>2.2000000000000002</v>
      </c>
      <c r="AR484" s="66">
        <f t="shared" si="466"/>
        <v>4.0999999999999996</v>
      </c>
      <c r="AS484" s="66">
        <f t="shared" si="467"/>
        <v>3.7</v>
      </c>
      <c r="AT484" s="66">
        <f t="shared" si="468"/>
        <v>6.4</v>
      </c>
      <c r="AU484" s="67">
        <f t="shared" si="469"/>
        <v>4.5999999999999996</v>
      </c>
      <c r="AW484" s="29" t="s">
        <v>128</v>
      </c>
      <c r="AX484" s="34" t="s">
        <v>104</v>
      </c>
      <c r="AY484" s="66">
        <f t="shared" si="470"/>
        <v>6.2089999999999996</v>
      </c>
      <c r="AZ484" s="66">
        <f t="shared" si="444"/>
        <v>4.3440000000000003</v>
      </c>
      <c r="BA484" s="66">
        <f t="shared" si="445"/>
        <v>3.3740000000000001</v>
      </c>
      <c r="BB484" s="66">
        <f t="shared" si="446"/>
        <v>0.97099999999999997</v>
      </c>
      <c r="BC484" s="66">
        <f t="shared" si="447"/>
        <v>0.48299999999999998</v>
      </c>
      <c r="BD484" s="66">
        <f t="shared" si="448"/>
        <v>1.381</v>
      </c>
      <c r="BE484" s="66">
        <f t="shared" si="449"/>
        <v>1.351</v>
      </c>
      <c r="BF484" s="66">
        <f t="shared" si="450"/>
        <v>0.15</v>
      </c>
      <c r="BG484" s="67">
        <f t="shared" si="451"/>
        <v>-0.11899999999999999</v>
      </c>
      <c r="BI484" s="29" t="s">
        <v>128</v>
      </c>
      <c r="BJ484" s="34" t="s">
        <v>104</v>
      </c>
      <c r="BK484" s="66">
        <f t="shared" si="471"/>
        <v>0.21299999999999999</v>
      </c>
      <c r="BL484" s="66">
        <f t="shared" si="472"/>
        <v>0.20799999999999999</v>
      </c>
      <c r="BM484" s="66">
        <f t="shared" si="473"/>
        <v>0.188</v>
      </c>
      <c r="BN484" s="66">
        <f t="shared" si="474"/>
        <v>0.33</v>
      </c>
      <c r="BO484" s="66">
        <f t="shared" si="475"/>
        <v>0.222</v>
      </c>
      <c r="BP484" s="66">
        <f t="shared" si="476"/>
        <v>0.224</v>
      </c>
      <c r="BQ484" s="66">
        <f t="shared" si="477"/>
        <v>0.41399999999999998</v>
      </c>
      <c r="BR484" s="66">
        <f t="shared" si="478"/>
        <v>1.496</v>
      </c>
      <c r="BS484" s="67">
        <f t="shared" si="479"/>
        <v>-4.2999999999999997E-2</v>
      </c>
      <c r="BU484" s="29" t="s">
        <v>128</v>
      </c>
      <c r="BV484" s="34" t="s">
        <v>104</v>
      </c>
      <c r="BW484" s="48">
        <f t="shared" si="480"/>
        <v>115689</v>
      </c>
      <c r="BX484" s="48">
        <f t="shared" si="452"/>
        <v>82164</v>
      </c>
      <c r="BY484" s="48">
        <f t="shared" si="453"/>
        <v>70513</v>
      </c>
      <c r="BZ484" s="48">
        <f t="shared" si="454"/>
        <v>11651</v>
      </c>
      <c r="CA484" s="48">
        <f t="shared" si="455"/>
        <v>5172</v>
      </c>
      <c r="CB484" s="48">
        <f t="shared" si="456"/>
        <v>28353</v>
      </c>
      <c r="CC484" s="48">
        <f t="shared" si="457"/>
        <v>12913</v>
      </c>
      <c r="CD484" s="48">
        <f t="shared" si="458"/>
        <v>672</v>
      </c>
      <c r="CE484" s="49">
        <f t="shared" si="459"/>
        <v>14768</v>
      </c>
    </row>
    <row r="485" spans="1:83" ht="16.5" customHeight="1">
      <c r="A485" s="30" t="s">
        <v>129</v>
      </c>
      <c r="B485" s="28" t="s">
        <v>105</v>
      </c>
      <c r="C485" s="44">
        <v>123142</v>
      </c>
      <c r="D485" s="44">
        <v>86628</v>
      </c>
      <c r="E485" s="44">
        <v>73879</v>
      </c>
      <c r="F485" s="44">
        <v>12749</v>
      </c>
      <c r="G485" s="44">
        <v>5394</v>
      </c>
      <c r="H485" s="44">
        <v>31120</v>
      </c>
      <c r="I485" s="44">
        <v>14647</v>
      </c>
      <c r="J485" s="44">
        <v>812</v>
      </c>
      <c r="K485" s="45">
        <v>15661</v>
      </c>
      <c r="M485" s="30" t="s">
        <v>129</v>
      </c>
      <c r="N485" s="28" t="s">
        <v>105</v>
      </c>
      <c r="O485" s="70">
        <f t="shared" si="427"/>
        <v>-1.339</v>
      </c>
      <c r="P485" s="70">
        <f t="shared" si="428"/>
        <v>-2.1520000000000001</v>
      </c>
      <c r="Q485" s="70">
        <f t="shared" si="429"/>
        <v>-2.5179999999999998</v>
      </c>
      <c r="R485" s="70">
        <f t="shared" si="430"/>
        <v>2.4E-2</v>
      </c>
      <c r="S485" s="70">
        <f t="shared" si="431"/>
        <v>-0.38800000000000001</v>
      </c>
      <c r="T485" s="70">
        <f t="shared" si="432"/>
        <v>0.82599999999999996</v>
      </c>
      <c r="U485" s="70">
        <f t="shared" si="433"/>
        <v>8.4</v>
      </c>
      <c r="V485" s="70">
        <f t="shared" si="434"/>
        <v>8.4109999999999996</v>
      </c>
      <c r="W485" s="71">
        <f t="shared" si="435"/>
        <v>-5.6790000000000003</v>
      </c>
      <c r="Y485" s="30" t="s">
        <v>129</v>
      </c>
      <c r="Z485" s="28" t="s">
        <v>105</v>
      </c>
      <c r="AA485" s="70">
        <f t="shared" si="460"/>
        <v>100</v>
      </c>
      <c r="AB485" s="70">
        <f t="shared" si="436"/>
        <v>70.3</v>
      </c>
      <c r="AC485" s="70">
        <f t="shared" si="437"/>
        <v>60</v>
      </c>
      <c r="AD485" s="70">
        <f t="shared" si="438"/>
        <v>10.4</v>
      </c>
      <c r="AE485" s="70">
        <f t="shared" si="439"/>
        <v>4.4000000000000004</v>
      </c>
      <c r="AF485" s="70">
        <f t="shared" si="440"/>
        <v>25.3</v>
      </c>
      <c r="AG485" s="70">
        <f t="shared" si="441"/>
        <v>11.9</v>
      </c>
      <c r="AH485" s="70">
        <f t="shared" si="442"/>
        <v>0.7</v>
      </c>
      <c r="AI485" s="71">
        <f t="shared" si="443"/>
        <v>12.7</v>
      </c>
      <c r="AK485" s="30" t="s">
        <v>129</v>
      </c>
      <c r="AL485" s="28" t="s">
        <v>105</v>
      </c>
      <c r="AM485" s="70">
        <f t="shared" si="461"/>
        <v>3.6</v>
      </c>
      <c r="AN485" s="70">
        <f t="shared" si="462"/>
        <v>3.6</v>
      </c>
      <c r="AO485" s="70">
        <f t="shared" si="463"/>
        <v>3.5</v>
      </c>
      <c r="AP485" s="70">
        <f t="shared" si="464"/>
        <v>3.6</v>
      </c>
      <c r="AQ485" s="70">
        <f t="shared" si="465"/>
        <v>2.1</v>
      </c>
      <c r="AR485" s="70">
        <f t="shared" si="466"/>
        <v>4.3</v>
      </c>
      <c r="AS485" s="70">
        <f t="shared" si="467"/>
        <v>3.8</v>
      </c>
      <c r="AT485" s="70">
        <f t="shared" si="468"/>
        <v>6.2</v>
      </c>
      <c r="AU485" s="71">
        <f t="shared" si="469"/>
        <v>4.9000000000000004</v>
      </c>
      <c r="AW485" s="30" t="s">
        <v>129</v>
      </c>
      <c r="AX485" s="28" t="s">
        <v>105</v>
      </c>
      <c r="AY485" s="70">
        <f t="shared" si="470"/>
        <v>-1.339</v>
      </c>
      <c r="AZ485" s="70">
        <f t="shared" si="444"/>
        <v>-1.526</v>
      </c>
      <c r="BA485" s="70">
        <f t="shared" si="445"/>
        <v>-1.5289999999999999</v>
      </c>
      <c r="BB485" s="70">
        <f t="shared" si="446"/>
        <v>2E-3</v>
      </c>
      <c r="BC485" s="70">
        <f t="shared" si="447"/>
        <v>-1.7000000000000001E-2</v>
      </c>
      <c r="BD485" s="70">
        <f t="shared" si="448"/>
        <v>0.20399999999999999</v>
      </c>
      <c r="BE485" s="70">
        <f t="shared" si="449"/>
        <v>0.90900000000000003</v>
      </c>
      <c r="BF485" s="70">
        <f t="shared" si="450"/>
        <v>0.05</v>
      </c>
      <c r="BG485" s="71">
        <f t="shared" si="451"/>
        <v>-0.75600000000000001</v>
      </c>
      <c r="BI485" s="30" t="s">
        <v>129</v>
      </c>
      <c r="BJ485" s="28" t="s">
        <v>105</v>
      </c>
      <c r="BK485" s="70">
        <f t="shared" si="471"/>
        <v>-4.9000000000000002E-2</v>
      </c>
      <c r="BL485" s="70">
        <f t="shared" si="472"/>
        <v>-7.9000000000000001E-2</v>
      </c>
      <c r="BM485" s="70">
        <f t="shared" si="473"/>
        <v>-9.1999999999999998E-2</v>
      </c>
      <c r="BN485" s="70">
        <f t="shared" si="474"/>
        <v>1E-3</v>
      </c>
      <c r="BO485" s="70">
        <f t="shared" si="475"/>
        <v>-8.0000000000000002E-3</v>
      </c>
      <c r="BP485" s="70">
        <f t="shared" si="476"/>
        <v>3.5999999999999997E-2</v>
      </c>
      <c r="BQ485" s="70">
        <f t="shared" si="477"/>
        <v>0.30099999999999999</v>
      </c>
      <c r="BR485" s="70">
        <f t="shared" si="478"/>
        <v>0.54500000000000004</v>
      </c>
      <c r="BS485" s="71">
        <f t="shared" si="479"/>
        <v>-0.29199999999999998</v>
      </c>
      <c r="BU485" s="30" t="s">
        <v>129</v>
      </c>
      <c r="BV485" s="28" t="s">
        <v>105</v>
      </c>
      <c r="BW485" s="52">
        <f t="shared" si="480"/>
        <v>124813</v>
      </c>
      <c r="BX485" s="52">
        <f t="shared" si="452"/>
        <v>88533</v>
      </c>
      <c r="BY485" s="52">
        <f t="shared" si="453"/>
        <v>75787</v>
      </c>
      <c r="BZ485" s="52">
        <f t="shared" si="454"/>
        <v>12746</v>
      </c>
      <c r="CA485" s="52">
        <f t="shared" si="455"/>
        <v>5415</v>
      </c>
      <c r="CB485" s="52">
        <f t="shared" si="456"/>
        <v>30865</v>
      </c>
      <c r="CC485" s="52">
        <f t="shared" si="457"/>
        <v>13512</v>
      </c>
      <c r="CD485" s="52">
        <f t="shared" si="458"/>
        <v>749</v>
      </c>
      <c r="CE485" s="53">
        <f t="shared" si="459"/>
        <v>16604</v>
      </c>
    </row>
    <row r="488" spans="1:83" ht="16.5" customHeight="1">
      <c r="A488" s="38">
        <f>A434+1</f>
        <v>2</v>
      </c>
      <c r="B488" s="20" t="str">
        <f>IF(A488&lt;22,"令和"&amp;A488&amp;"年度","平成"&amp;A488&amp;"年度")</f>
        <v>令和2年度</v>
      </c>
      <c r="C488" s="1" t="s">
        <v>48</v>
      </c>
      <c r="N488" s="20" t="str">
        <f>B488</f>
        <v>令和2年度</v>
      </c>
      <c r="O488" s="1" t="s">
        <v>131</v>
      </c>
      <c r="Z488" s="20" t="str">
        <f>B488</f>
        <v>令和2年度</v>
      </c>
      <c r="AA488" s="1" t="s">
        <v>132</v>
      </c>
      <c r="AL488" s="20" t="str">
        <f>B488</f>
        <v>令和2年度</v>
      </c>
      <c r="AM488" s="1" t="s">
        <v>133</v>
      </c>
      <c r="AX488" s="20" t="str">
        <f>N488</f>
        <v>令和2年度</v>
      </c>
      <c r="AY488" s="1" t="s">
        <v>134</v>
      </c>
      <c r="BJ488" s="20" t="str">
        <f>Z488</f>
        <v>令和2年度</v>
      </c>
      <c r="BK488" s="1" t="s">
        <v>135</v>
      </c>
      <c r="BU488" s="36">
        <f>IF(A488=1,30,A488-1)</f>
        <v>1</v>
      </c>
      <c r="BV488" s="20" t="str">
        <f>IF(BU488&lt;22,"令和"&amp;BU488&amp;"年度","平成"&amp;BU488&amp;"年度")</f>
        <v>令和1年度</v>
      </c>
      <c r="BW488" s="1" t="s">
        <v>130</v>
      </c>
    </row>
    <row r="489" spans="1:83" ht="16.5" customHeight="1">
      <c r="A489" s="21"/>
      <c r="B489" s="5"/>
      <c r="C489" s="4" t="s">
        <v>49</v>
      </c>
      <c r="D489" s="24"/>
      <c r="E489" s="24"/>
      <c r="F489" s="24"/>
      <c r="G489" s="24"/>
      <c r="H489" s="24"/>
      <c r="I489" s="24"/>
      <c r="J489" s="24"/>
      <c r="K489" s="15"/>
      <c r="M489" s="21"/>
      <c r="N489" s="5"/>
      <c r="O489" s="4" t="s">
        <v>49</v>
      </c>
      <c r="P489" s="24"/>
      <c r="Q489" s="24"/>
      <c r="R489" s="24"/>
      <c r="S489" s="24"/>
      <c r="T489" s="24"/>
      <c r="U489" s="24"/>
      <c r="V489" s="24"/>
      <c r="W489" s="15"/>
      <c r="Y489" s="21"/>
      <c r="Z489" s="5"/>
      <c r="AA489" s="4" t="s">
        <v>49</v>
      </c>
      <c r="AB489" s="24"/>
      <c r="AC489" s="24"/>
      <c r="AD489" s="24"/>
      <c r="AE489" s="24"/>
      <c r="AF489" s="24"/>
      <c r="AG489" s="24"/>
      <c r="AH489" s="24"/>
      <c r="AI489" s="15"/>
      <c r="AK489" s="21"/>
      <c r="AL489" s="5"/>
      <c r="AM489" s="4" t="s">
        <v>49</v>
      </c>
      <c r="AN489" s="24"/>
      <c r="AO489" s="24"/>
      <c r="AP489" s="24"/>
      <c r="AQ489" s="24"/>
      <c r="AR489" s="24"/>
      <c r="AS489" s="24"/>
      <c r="AT489" s="24"/>
      <c r="AU489" s="15"/>
      <c r="AW489" s="21"/>
      <c r="AX489" s="5"/>
      <c r="AY489" s="4" t="s">
        <v>49</v>
      </c>
      <c r="AZ489" s="24"/>
      <c r="BA489" s="24"/>
      <c r="BB489" s="24"/>
      <c r="BC489" s="24"/>
      <c r="BD489" s="24"/>
      <c r="BE489" s="24"/>
      <c r="BF489" s="24"/>
      <c r="BG489" s="15"/>
      <c r="BI489" s="21"/>
      <c r="BJ489" s="5"/>
      <c r="BK489" s="4" t="s">
        <v>49</v>
      </c>
      <c r="BL489" s="24"/>
      <c r="BM489" s="24"/>
      <c r="BN489" s="24"/>
      <c r="BO489" s="24"/>
      <c r="BP489" s="24"/>
      <c r="BQ489" s="24"/>
      <c r="BR489" s="24"/>
      <c r="BS489" s="15"/>
      <c r="BU489" s="21"/>
      <c r="BV489" s="5"/>
      <c r="BW489" s="4" t="s">
        <v>49</v>
      </c>
      <c r="BX489" s="24"/>
      <c r="BY489" s="24"/>
      <c r="BZ489" s="24"/>
      <c r="CA489" s="24"/>
      <c r="CB489" s="24"/>
      <c r="CC489" s="24"/>
      <c r="CD489" s="24"/>
      <c r="CE489" s="15"/>
    </row>
    <row r="490" spans="1:83" ht="16.5" customHeight="1">
      <c r="A490" s="22"/>
      <c r="B490" s="8"/>
      <c r="C490" s="7"/>
      <c r="D490" s="27" t="s">
        <v>50</v>
      </c>
      <c r="E490" s="24"/>
      <c r="F490" s="15"/>
      <c r="G490" s="6" t="s">
        <v>53</v>
      </c>
      <c r="H490" s="27" t="s">
        <v>54</v>
      </c>
      <c r="I490" s="24"/>
      <c r="J490" s="24"/>
      <c r="K490" s="15"/>
      <c r="M490" s="22"/>
      <c r="N490" s="8"/>
      <c r="O490" s="7"/>
      <c r="P490" s="27" t="s">
        <v>50</v>
      </c>
      <c r="Q490" s="24"/>
      <c r="R490" s="15"/>
      <c r="S490" s="6" t="s">
        <v>53</v>
      </c>
      <c r="T490" s="27" t="s">
        <v>54</v>
      </c>
      <c r="U490" s="24"/>
      <c r="V490" s="24"/>
      <c r="W490" s="15"/>
      <c r="Y490" s="22"/>
      <c r="Z490" s="8"/>
      <c r="AA490" s="7"/>
      <c r="AB490" s="27" t="s">
        <v>50</v>
      </c>
      <c r="AC490" s="24"/>
      <c r="AD490" s="15"/>
      <c r="AE490" s="6" t="s">
        <v>53</v>
      </c>
      <c r="AF490" s="27" t="s">
        <v>54</v>
      </c>
      <c r="AG490" s="24"/>
      <c r="AH490" s="24"/>
      <c r="AI490" s="15"/>
      <c r="AK490" s="22"/>
      <c r="AL490" s="8"/>
      <c r="AM490" s="7"/>
      <c r="AN490" s="27" t="s">
        <v>50</v>
      </c>
      <c r="AO490" s="24"/>
      <c r="AP490" s="15"/>
      <c r="AQ490" s="6" t="s">
        <v>53</v>
      </c>
      <c r="AR490" s="27" t="s">
        <v>54</v>
      </c>
      <c r="AS490" s="24"/>
      <c r="AT490" s="24"/>
      <c r="AU490" s="15"/>
      <c r="AW490" s="22"/>
      <c r="AX490" s="8"/>
      <c r="AY490" s="7"/>
      <c r="AZ490" s="27" t="s">
        <v>50</v>
      </c>
      <c r="BA490" s="24"/>
      <c r="BB490" s="15"/>
      <c r="BC490" s="6" t="s">
        <v>53</v>
      </c>
      <c r="BD490" s="27" t="s">
        <v>54</v>
      </c>
      <c r="BE490" s="24"/>
      <c r="BF490" s="24"/>
      <c r="BG490" s="15"/>
      <c r="BI490" s="22"/>
      <c r="BJ490" s="8"/>
      <c r="BK490" s="7"/>
      <c r="BL490" s="27" t="s">
        <v>50</v>
      </c>
      <c r="BM490" s="24"/>
      <c r="BN490" s="15"/>
      <c r="BO490" s="6" t="s">
        <v>53</v>
      </c>
      <c r="BP490" s="27" t="s">
        <v>54</v>
      </c>
      <c r="BQ490" s="24"/>
      <c r="BR490" s="24"/>
      <c r="BS490" s="15"/>
      <c r="BU490" s="22"/>
      <c r="BV490" s="8"/>
      <c r="BW490" s="7"/>
      <c r="BX490" s="27" t="s">
        <v>50</v>
      </c>
      <c r="BY490" s="24"/>
      <c r="BZ490" s="15"/>
      <c r="CA490" s="6" t="s">
        <v>53</v>
      </c>
      <c r="CB490" s="27" t="s">
        <v>54</v>
      </c>
      <c r="CC490" s="24"/>
      <c r="CD490" s="24"/>
      <c r="CE490" s="15"/>
    </row>
    <row r="491" spans="1:83" ht="27" customHeight="1">
      <c r="A491" s="23"/>
      <c r="B491" s="11"/>
      <c r="C491" s="10"/>
      <c r="D491" s="10"/>
      <c r="E491" s="16" t="s">
        <v>51</v>
      </c>
      <c r="F491" s="26" t="s">
        <v>52</v>
      </c>
      <c r="G491" s="12"/>
      <c r="H491" s="12"/>
      <c r="I491" s="16" t="s">
        <v>55</v>
      </c>
      <c r="J491" s="16" t="s">
        <v>56</v>
      </c>
      <c r="K491" s="16" t="s">
        <v>57</v>
      </c>
      <c r="M491" s="23"/>
      <c r="N491" s="11"/>
      <c r="O491" s="10"/>
      <c r="P491" s="10"/>
      <c r="Q491" s="16" t="s">
        <v>51</v>
      </c>
      <c r="R491" s="26" t="s">
        <v>52</v>
      </c>
      <c r="S491" s="12"/>
      <c r="T491" s="12"/>
      <c r="U491" s="16" t="s">
        <v>55</v>
      </c>
      <c r="V491" s="16" t="s">
        <v>56</v>
      </c>
      <c r="W491" s="16" t="s">
        <v>57</v>
      </c>
      <c r="Y491" s="23"/>
      <c r="Z491" s="11"/>
      <c r="AA491" s="10"/>
      <c r="AB491" s="10"/>
      <c r="AC491" s="16" t="s">
        <v>51</v>
      </c>
      <c r="AD491" s="26" t="s">
        <v>52</v>
      </c>
      <c r="AE491" s="12"/>
      <c r="AF491" s="12"/>
      <c r="AG491" s="16" t="s">
        <v>55</v>
      </c>
      <c r="AH491" s="16" t="s">
        <v>56</v>
      </c>
      <c r="AI491" s="16" t="s">
        <v>57</v>
      </c>
      <c r="AK491" s="23"/>
      <c r="AL491" s="11"/>
      <c r="AM491" s="10"/>
      <c r="AN491" s="10"/>
      <c r="AO491" s="16" t="s">
        <v>51</v>
      </c>
      <c r="AP491" s="26" t="s">
        <v>52</v>
      </c>
      <c r="AQ491" s="12"/>
      <c r="AR491" s="12"/>
      <c r="AS491" s="16" t="s">
        <v>55</v>
      </c>
      <c r="AT491" s="16" t="s">
        <v>56</v>
      </c>
      <c r="AU491" s="16" t="s">
        <v>57</v>
      </c>
      <c r="AW491" s="23"/>
      <c r="AX491" s="11"/>
      <c r="AY491" s="10"/>
      <c r="AZ491" s="10"/>
      <c r="BA491" s="16" t="s">
        <v>51</v>
      </c>
      <c r="BB491" s="26" t="s">
        <v>52</v>
      </c>
      <c r="BC491" s="12"/>
      <c r="BD491" s="12"/>
      <c r="BE491" s="16" t="s">
        <v>55</v>
      </c>
      <c r="BF491" s="16" t="s">
        <v>56</v>
      </c>
      <c r="BG491" s="16" t="s">
        <v>57</v>
      </c>
      <c r="BI491" s="23"/>
      <c r="BJ491" s="11"/>
      <c r="BK491" s="10"/>
      <c r="BL491" s="10"/>
      <c r="BM491" s="16" t="s">
        <v>51</v>
      </c>
      <c r="BN491" s="26" t="s">
        <v>52</v>
      </c>
      <c r="BO491" s="12"/>
      <c r="BP491" s="12"/>
      <c r="BQ491" s="16" t="s">
        <v>55</v>
      </c>
      <c r="BR491" s="16" t="s">
        <v>56</v>
      </c>
      <c r="BS491" s="16" t="s">
        <v>57</v>
      </c>
      <c r="BU491" s="23"/>
      <c r="BV491" s="11"/>
      <c r="BW491" s="10"/>
      <c r="BX491" s="10"/>
      <c r="BY491" s="16" t="s">
        <v>51</v>
      </c>
      <c r="BZ491" s="26" t="s">
        <v>52</v>
      </c>
      <c r="CA491" s="12"/>
      <c r="CB491" s="12"/>
      <c r="CC491" s="16" t="s">
        <v>55</v>
      </c>
      <c r="CD491" s="16" t="s">
        <v>56</v>
      </c>
      <c r="CE491" s="16" t="s">
        <v>57</v>
      </c>
    </row>
    <row r="492" spans="1:83" ht="16.5" customHeight="1">
      <c r="A492" s="31" t="s">
        <v>58</v>
      </c>
      <c r="B492" s="33" t="s">
        <v>106</v>
      </c>
      <c r="C492" s="13">
        <v>3163387</v>
      </c>
      <c r="D492" s="13">
        <v>2436223</v>
      </c>
      <c r="E492" s="13">
        <v>2089236</v>
      </c>
      <c r="F492" s="13">
        <v>346987</v>
      </c>
      <c r="G492" s="13">
        <v>261334</v>
      </c>
      <c r="H492" s="13">
        <v>465830</v>
      </c>
      <c r="I492" s="13">
        <v>152306</v>
      </c>
      <c r="J492" s="13">
        <v>4164</v>
      </c>
      <c r="K492" s="14">
        <v>309360</v>
      </c>
      <c r="M492" s="31" t="s">
        <v>58</v>
      </c>
      <c r="N492" s="33" t="s">
        <v>106</v>
      </c>
      <c r="O492" s="66">
        <f t="shared" ref="O492:O539" si="481">IF(C492="X","X",IF(BW492="X","X",IF(BW492&lt;&gt;0,ROUND((C492-BW492)/ABS(BW492)*100,3),"-")))</f>
        <v>-7.3230000000000004</v>
      </c>
      <c r="P492" s="66">
        <f t="shared" ref="P492:P539" si="482">IF(D492="X","X",IF(BX492="X","X",IF(BX492&lt;&gt;0,ROUND((D492-BX492)/ABS(BX492)*100,3),"-")))</f>
        <v>1.0999999999999999E-2</v>
      </c>
      <c r="Q492" s="66">
        <f t="shared" ref="Q492:Q539" si="483">IF(E492="X","X",IF(BY492="X","X",IF(BY492&lt;&gt;0,ROUND((E492-BY492)/ABS(BY492)*100,3),"-")))</f>
        <v>0.219</v>
      </c>
      <c r="R492" s="66">
        <f t="shared" ref="R492:R539" si="484">IF(F492="X","X",IF(BZ492="X","X",IF(BZ492&lt;&gt;0,ROUND((F492-BZ492)/ABS(BZ492)*100,3),"-")))</f>
        <v>-1.2290000000000001</v>
      </c>
      <c r="S492" s="66">
        <f t="shared" ref="S492:S539" si="485">IF(G492="X","X",IF(CA492="X","X",IF(CA492&lt;&gt;0,ROUND((G492-CA492)/ABS(CA492)*100,3),"-")))</f>
        <v>2.2229999999999999</v>
      </c>
      <c r="T492" s="66">
        <f t="shared" ref="T492:T539" si="486">IF(H492="X","X",IF(CB492="X","X",IF(CB492&lt;&gt;0,ROUND((H492-CB492)/ABS(CB492)*100,3),"-")))</f>
        <v>-35.454999999999998</v>
      </c>
      <c r="U492" s="66">
        <f t="shared" ref="U492:U539" si="487">IF(I492="X","X",IF(CC492="X","X",IF(CC492&lt;&gt;0,ROUND((I492-CC492)/ABS(CC492)*100,3),"-")))</f>
        <v>-60.951999999999998</v>
      </c>
      <c r="V492" s="66">
        <f t="shared" ref="V492:V539" si="488">IF(J492="X","X",IF(CD492="X","X",IF(CD492&lt;&gt;0,ROUND((J492-CD492)/ABS(CD492)*100,3),"-")))</f>
        <v>-68.435000000000002</v>
      </c>
      <c r="W492" s="67">
        <f t="shared" ref="W492:W539" si="489">IF(K492="X","X",IF(CE492="X","X",IF(CE492&lt;&gt;0,ROUND((K492-CE492)/ABS(CE492)*100,3),"-")))</f>
        <v>-2.8639999999999999</v>
      </c>
      <c r="Y492" s="31" t="s">
        <v>58</v>
      </c>
      <c r="Z492" s="33" t="s">
        <v>106</v>
      </c>
      <c r="AA492" s="66">
        <f>IF(C492=0,"-",IF(C492="X","X",ROUND(C492/$C492*100,1)))</f>
        <v>100</v>
      </c>
      <c r="AB492" s="66">
        <f t="shared" ref="AB492:AB539" si="490">IF(D492=0,"-",IF(D492="X","X",ROUND(D492/$C492*100,1)))</f>
        <v>77</v>
      </c>
      <c r="AC492" s="66">
        <f t="shared" ref="AC492:AC539" si="491">IF(E492=0,"-",IF(E492="X","X",ROUND(E492/$C492*100,1)))</f>
        <v>66</v>
      </c>
      <c r="AD492" s="66">
        <f t="shared" ref="AD492:AD539" si="492">IF(F492=0,"-",IF(F492="X","X",ROUND(F492/$C492*100,1)))</f>
        <v>11</v>
      </c>
      <c r="AE492" s="66">
        <f t="shared" ref="AE492:AE539" si="493">IF(G492=0,"-",IF(G492="X","X",ROUND(G492/$C492*100,1)))</f>
        <v>8.3000000000000007</v>
      </c>
      <c r="AF492" s="66">
        <f t="shared" ref="AF492:AF539" si="494">IF(H492=0,"-",IF(H492="X","X",ROUND(H492/$C492*100,1)))</f>
        <v>14.7</v>
      </c>
      <c r="AG492" s="66">
        <f t="shared" ref="AG492:AG539" si="495">IF(I492=0,"-",IF(I492="X","X",ROUND(I492/$C492*100,1)))</f>
        <v>4.8</v>
      </c>
      <c r="AH492" s="66">
        <f t="shared" ref="AH492:AH539" si="496">IF(J492=0,"-",IF(J492="X","X",ROUND(J492/$C492*100,1)))</f>
        <v>0.1</v>
      </c>
      <c r="AI492" s="67">
        <f t="shared" ref="AI492:AI539" si="497">IF(K492=0,"-",IF(K492="X","X",ROUND(K492/$C492*100,1)))</f>
        <v>9.8000000000000007</v>
      </c>
      <c r="AK492" s="31" t="s">
        <v>58</v>
      </c>
      <c r="AL492" s="33" t="s">
        <v>106</v>
      </c>
      <c r="AM492" s="66">
        <f>IF(C492=0,"-",IF(C492="X","X",ROUND(C492/$C$492*100,1)))</f>
        <v>100</v>
      </c>
      <c r="AN492" s="66">
        <f>IF(D492=0,"-",IF(D492="X","X",ROUND(D492/$D$492*100,1)))</f>
        <v>100</v>
      </c>
      <c r="AO492" s="66">
        <f>IF(E492=0,"-",IF(E492="X","X",ROUND(E492/$E$492*100,1)))</f>
        <v>100</v>
      </c>
      <c r="AP492" s="66">
        <f>IF(F492=0,"-",IF(F492="X","X",ROUND(F492/$F$492*100,1)))</f>
        <v>100</v>
      </c>
      <c r="AQ492" s="66">
        <f>IF(G492=0,"-",IF(G492="X","X",ROUND(G492/$G$492*100,1)))</f>
        <v>100</v>
      </c>
      <c r="AR492" s="66">
        <f>IF(H492=0,"-",IF(H492="X","X",ROUND(H492/$H$492*100,1)))</f>
        <v>100</v>
      </c>
      <c r="AS492" s="66">
        <f>IF(I492=0,"-",IF(I492="X","X",ROUND(I492/$I$492*100,1)))</f>
        <v>100</v>
      </c>
      <c r="AT492" s="66">
        <f>IF(J492=0,"-",IF(J492="X","X",ROUND(J492/$J$492*100,1)))</f>
        <v>100</v>
      </c>
      <c r="AU492" s="67">
        <f>IF(K492=0,"-",IF(K492="X","X",ROUND(K492/$K$492*100,1)))</f>
        <v>100</v>
      </c>
      <c r="AW492" s="31" t="s">
        <v>58</v>
      </c>
      <c r="AX492" s="33" t="s">
        <v>106</v>
      </c>
      <c r="AY492" s="66">
        <f>IF(C492="X","X",IF(BW492="X","X",IF(BW492&lt;&gt;0,ROUND((C492-BW492)/$BW492*100,3),"-")))</f>
        <v>-7.3230000000000004</v>
      </c>
      <c r="AZ492" s="66">
        <f t="shared" ref="AZ492:AZ539" si="498">IF(D492="X","X",IF(BX492="X","X",IF(BX492&lt;&gt;0,ROUND((D492-BX492)/$BW492*100,3),"-")))</f>
        <v>7.0000000000000001E-3</v>
      </c>
      <c r="BA492" s="66">
        <f t="shared" ref="BA492:BA539" si="499">IF(E492="X","X",IF(BY492="X","X",IF(BY492&lt;&gt;0,ROUND((E492-BY492)/$BW492*100,3),"-")))</f>
        <v>0.13400000000000001</v>
      </c>
      <c r="BB492" s="66">
        <f t="shared" ref="BB492:BB539" si="500">IF(F492="X","X",IF(BZ492="X","X",IF(BZ492&lt;&gt;0,ROUND((F492-BZ492)/$BW492*100,3),"-")))</f>
        <v>-0.127</v>
      </c>
      <c r="BC492" s="66">
        <f t="shared" ref="BC492:BC539" si="501">IF(G492="X","X",IF(CA492="X","X",IF(CA492&lt;&gt;0,ROUND((G492-CA492)/$BW492*100,3),"-")))</f>
        <v>0.16700000000000001</v>
      </c>
      <c r="BD492" s="66">
        <f t="shared" ref="BD492:BD539" si="502">IF(H492="X","X",IF(CB492="X","X",IF(CB492&lt;&gt;0,ROUND((H492-CB492)/$BW492*100,3),"-")))</f>
        <v>-7.4969999999999999</v>
      </c>
      <c r="BE492" s="66">
        <f t="shared" ref="BE492:BE539" si="503">IF(I492="X","X",IF(CC492="X","X",IF(CC492&lt;&gt;0,ROUND((I492-CC492)/$BW492*100,3),"-")))</f>
        <v>-6.9649999999999999</v>
      </c>
      <c r="BF492" s="66">
        <f t="shared" ref="BF492:BF539" si="504">IF(J492="X","X",IF(CD492="X","X",IF(CD492&lt;&gt;0,ROUND((J492-CD492)/$BW492*100,3),"-")))</f>
        <v>-0.26400000000000001</v>
      </c>
      <c r="BG492" s="67">
        <f t="shared" ref="BG492:BG539" si="505">IF(K492="X","X",IF(CE492="X","X",IF(CE492&lt;&gt;0,ROUND((K492-CE492)/$BW492*100,3),"-")))</f>
        <v>-0.26700000000000002</v>
      </c>
      <c r="BI492" s="31" t="s">
        <v>58</v>
      </c>
      <c r="BJ492" s="33" t="s">
        <v>106</v>
      </c>
      <c r="BK492" s="66">
        <f>IF(C492="X","X",IF(BW492="X","X",IF(BW492&lt;&gt;0,ROUND((C492-BW492)/$BW$492*100,3),"-")))</f>
        <v>-7.3230000000000004</v>
      </c>
      <c r="BL492" s="66">
        <f>IF(D492="X","X",IF(BX492="X","X",IF(BX492&lt;&gt;0,ROUND((D492-BX492)/$BX$492*100,3),"-")))</f>
        <v>1.0999999999999999E-2</v>
      </c>
      <c r="BM492" s="66">
        <f>IF(E492="X","X",IF(BY492="X","X",IF(BY492&lt;&gt;0,ROUND((E492-BY492)/$BY$492*100,3),"-")))</f>
        <v>0.219</v>
      </c>
      <c r="BN492" s="66">
        <f>IF(F492="X","X",IF(BZ492="X","X",IF(BZ492&lt;&gt;0,ROUND((F492-BZ492)/$BZ$492*100,3),"-")))</f>
        <v>-1.2290000000000001</v>
      </c>
      <c r="BO492" s="66">
        <f>IF(G492="X","X",IF(CA492="X","X",IF(CA492&lt;&gt;0,ROUND((G492-CA492)/$CA$492*100,3),"-")))</f>
        <v>2.2229999999999999</v>
      </c>
      <c r="BP492" s="66">
        <f>IF(H492="X","X",IF(CB492="X","X",IF(CB492&lt;&gt;0,ROUND((H492-CB492)/$CB$492*100,3),"-")))</f>
        <v>-35.454999999999998</v>
      </c>
      <c r="BQ492" s="66">
        <f>IF(I492="X","X",IF(CC492="X","X",IF(CC492&lt;&gt;0,ROUND((I492-CC492)/$CC$492*100,3),"-")))</f>
        <v>-60.951999999999998</v>
      </c>
      <c r="BR492" s="66">
        <f>IF(J492="X","X",IF(CD492="X","X",IF(CD492&lt;&gt;0,ROUND((J492-CD492)/$CD$492*100,3),"-")))</f>
        <v>-68.435000000000002</v>
      </c>
      <c r="BS492" s="67">
        <f>IF(K492="X","X",IF(CE492="X","X",IF(CE492&lt;&gt;0,ROUND((K492-CE492)/$CE$492*100,3),"-")))</f>
        <v>-2.8639999999999999</v>
      </c>
      <c r="BU492" s="31" t="s">
        <v>58</v>
      </c>
      <c r="BV492" s="33" t="s">
        <v>106</v>
      </c>
      <c r="BW492" s="48">
        <f>C438</f>
        <v>3413336</v>
      </c>
      <c r="BX492" s="48">
        <f t="shared" ref="BX492:BX539" si="506">D438</f>
        <v>2435967</v>
      </c>
      <c r="BY492" s="48">
        <f t="shared" ref="BY492:BY539" si="507">E438</f>
        <v>2084661</v>
      </c>
      <c r="BZ492" s="48">
        <f t="shared" ref="BZ492:BZ539" si="508">F438</f>
        <v>351306</v>
      </c>
      <c r="CA492" s="48">
        <f t="shared" ref="CA492:CA539" si="509">G438</f>
        <v>255650</v>
      </c>
      <c r="CB492" s="48">
        <f t="shared" ref="CB492:CB539" si="510">H438</f>
        <v>721719</v>
      </c>
      <c r="CC492" s="48">
        <f t="shared" ref="CC492:CC539" si="511">I438</f>
        <v>390045</v>
      </c>
      <c r="CD492" s="48">
        <f t="shared" ref="CD492:CD539" si="512">J438</f>
        <v>13192</v>
      </c>
      <c r="CE492" s="49">
        <f t="shared" ref="CE492:CE539" si="513">K438</f>
        <v>318482</v>
      </c>
    </row>
    <row r="493" spans="1:83" ht="16.5" customHeight="1">
      <c r="A493" s="29" t="s">
        <v>107</v>
      </c>
      <c r="B493" s="34" t="s">
        <v>59</v>
      </c>
      <c r="C493" s="40">
        <v>776918</v>
      </c>
      <c r="D493" s="40">
        <v>603014</v>
      </c>
      <c r="E493" s="40">
        <v>516138</v>
      </c>
      <c r="F493" s="40">
        <v>86876</v>
      </c>
      <c r="G493" s="40">
        <v>55771</v>
      </c>
      <c r="H493" s="40">
        <v>118133</v>
      </c>
      <c r="I493" s="40">
        <v>53886</v>
      </c>
      <c r="J493" s="40">
        <v>-1526</v>
      </c>
      <c r="K493" s="41">
        <v>65773</v>
      </c>
      <c r="M493" s="29" t="s">
        <v>107</v>
      </c>
      <c r="N493" s="34" t="s">
        <v>59</v>
      </c>
      <c r="O493" s="66">
        <f t="shared" si="481"/>
        <v>-10.818</v>
      </c>
      <c r="P493" s="66">
        <f t="shared" si="482"/>
        <v>-0.89600000000000002</v>
      </c>
      <c r="Q493" s="66">
        <f t="shared" si="483"/>
        <v>-0.74099999999999999</v>
      </c>
      <c r="R493" s="66">
        <f t="shared" si="484"/>
        <v>-1.8109999999999999</v>
      </c>
      <c r="S493" s="66">
        <f t="shared" si="485"/>
        <v>2.2120000000000002</v>
      </c>
      <c r="T493" s="66">
        <f t="shared" si="486"/>
        <v>-43.24</v>
      </c>
      <c r="U493" s="66">
        <f t="shared" si="487"/>
        <v>-61.731999999999999</v>
      </c>
      <c r="V493" s="66">
        <f t="shared" si="488"/>
        <v>-254.92400000000001</v>
      </c>
      <c r="W493" s="67">
        <f t="shared" si="489"/>
        <v>-0.84099999999999997</v>
      </c>
      <c r="Y493" s="29" t="s">
        <v>107</v>
      </c>
      <c r="Z493" s="34" t="s">
        <v>59</v>
      </c>
      <c r="AA493" s="66">
        <f t="shared" ref="AA493:AA539" si="514">IF(C493=0,"-",IF(C493="X","X",ROUND(C493/$C493*100,1)))</f>
        <v>100</v>
      </c>
      <c r="AB493" s="66">
        <f t="shared" si="490"/>
        <v>77.599999999999994</v>
      </c>
      <c r="AC493" s="66">
        <f t="shared" si="491"/>
        <v>66.400000000000006</v>
      </c>
      <c r="AD493" s="66">
        <f t="shared" si="492"/>
        <v>11.2</v>
      </c>
      <c r="AE493" s="66">
        <f t="shared" si="493"/>
        <v>7.2</v>
      </c>
      <c r="AF493" s="66">
        <f t="shared" si="494"/>
        <v>15.2</v>
      </c>
      <c r="AG493" s="66">
        <f t="shared" si="495"/>
        <v>6.9</v>
      </c>
      <c r="AH493" s="66">
        <f t="shared" si="496"/>
        <v>-0.2</v>
      </c>
      <c r="AI493" s="67">
        <f t="shared" si="497"/>
        <v>8.5</v>
      </c>
      <c r="AK493" s="29" t="s">
        <v>107</v>
      </c>
      <c r="AL493" s="34" t="s">
        <v>59</v>
      </c>
      <c r="AM493" s="66">
        <f t="shared" ref="AM493:AM539" si="515">IF(C493=0,"-",IF(C493="X","X",ROUND(C493/$C$492*100,1)))</f>
        <v>24.6</v>
      </c>
      <c r="AN493" s="66">
        <f t="shared" ref="AN493:AN539" si="516">IF(D493=0,"-",IF(D493="X","X",ROUND(D493/$D$492*100,1)))</f>
        <v>24.8</v>
      </c>
      <c r="AO493" s="66">
        <f t="shared" ref="AO493:AO539" si="517">IF(E493=0,"-",IF(E493="X","X",ROUND(E493/$E$492*100,1)))</f>
        <v>24.7</v>
      </c>
      <c r="AP493" s="66">
        <f t="shared" ref="AP493:AP539" si="518">IF(F493=0,"-",IF(F493="X","X",ROUND(F493/$F$492*100,1)))</f>
        <v>25</v>
      </c>
      <c r="AQ493" s="66">
        <f t="shared" ref="AQ493:AQ539" si="519">IF(G493=0,"-",IF(G493="X","X",ROUND(G493/$G$492*100,1)))</f>
        <v>21.3</v>
      </c>
      <c r="AR493" s="66">
        <f t="shared" ref="AR493:AR539" si="520">IF(H493=0,"-",IF(H493="X","X",ROUND(H493/$H$492*100,1)))</f>
        <v>25.4</v>
      </c>
      <c r="AS493" s="66">
        <f t="shared" ref="AS493:AS539" si="521">IF(I493=0,"-",IF(I493="X","X",ROUND(I493/$I$492*100,1)))</f>
        <v>35.4</v>
      </c>
      <c r="AT493" s="66">
        <f t="shared" ref="AT493:AT539" si="522">IF(J493=0,"-",IF(J493="X","X",ROUND(J493/$J$492*100,1)))</f>
        <v>-36.6</v>
      </c>
      <c r="AU493" s="67">
        <f t="shared" ref="AU493:AU539" si="523">IF(K493=0,"-",IF(K493="X","X",ROUND(K493/$K$492*100,1)))</f>
        <v>21.3</v>
      </c>
      <c r="AW493" s="29" t="s">
        <v>107</v>
      </c>
      <c r="AX493" s="34" t="s">
        <v>59</v>
      </c>
      <c r="AY493" s="66">
        <f t="shared" ref="AY493:AY539" si="524">IF(C493="X","X",IF(BW493="X","X",IF(BW493&lt;&gt;0,ROUND((C493-BW493)/$BW493*100,3),"-")))</f>
        <v>-10.818</v>
      </c>
      <c r="AZ493" s="66">
        <f t="shared" si="498"/>
        <v>-0.626</v>
      </c>
      <c r="BA493" s="66">
        <f t="shared" si="499"/>
        <v>-0.442</v>
      </c>
      <c r="BB493" s="66">
        <f t="shared" si="500"/>
        <v>-0.184</v>
      </c>
      <c r="BC493" s="66">
        <f t="shared" si="501"/>
        <v>0.13900000000000001</v>
      </c>
      <c r="BD493" s="66">
        <f t="shared" si="502"/>
        <v>-10.33</v>
      </c>
      <c r="BE493" s="66">
        <f t="shared" si="503"/>
        <v>-9.9779999999999998</v>
      </c>
      <c r="BF493" s="66">
        <f t="shared" si="504"/>
        <v>-0.28799999999999998</v>
      </c>
      <c r="BG493" s="67">
        <f t="shared" si="505"/>
        <v>-6.4000000000000001E-2</v>
      </c>
      <c r="BI493" s="29" t="s">
        <v>107</v>
      </c>
      <c r="BJ493" s="34" t="s">
        <v>59</v>
      </c>
      <c r="BK493" s="66">
        <f t="shared" ref="BK493:BK539" si="525">IF(C493="X","X",IF(BW493="X","X",IF(BW493&lt;&gt;0,ROUND((C493-BW493)/$BW$492*100,3),"-")))</f>
        <v>-2.7610000000000001</v>
      </c>
      <c r="BL493" s="66">
        <f t="shared" ref="BL493:BL539" si="526">IF(D493="X","X",IF(BX493="X","X",IF(BX493&lt;&gt;0,ROUND((D493-BX493)/$BX$492*100,3),"-")))</f>
        <v>-0.224</v>
      </c>
      <c r="BM493" s="66">
        <f t="shared" ref="BM493:BM539" si="527">IF(E493="X","X",IF(BY493="X","X",IF(BY493&lt;&gt;0,ROUND((E493-BY493)/$BY$492*100,3),"-")))</f>
        <v>-0.185</v>
      </c>
      <c r="BN493" s="66">
        <f t="shared" ref="BN493:BN539" si="528">IF(F493="X","X",IF(BZ493="X","X",IF(BZ493&lt;&gt;0,ROUND((F493-BZ493)/$BZ$492*100,3),"-")))</f>
        <v>-0.45600000000000002</v>
      </c>
      <c r="BO493" s="66">
        <f t="shared" ref="BO493:BO539" si="529">IF(G493="X","X",IF(CA493="X","X",IF(CA493&lt;&gt;0,ROUND((G493-CA493)/$CA$492*100,3),"-")))</f>
        <v>0.47199999999999998</v>
      </c>
      <c r="BP493" s="66">
        <f t="shared" ref="BP493:BP539" si="530">IF(H493="X","X",IF(CB493="X","X",IF(CB493&lt;&gt;0,ROUND((H493-CB493)/$CB$492*100,3),"-")))</f>
        <v>-12.47</v>
      </c>
      <c r="BQ493" s="66">
        <f t="shared" ref="BQ493:BQ539" si="531">IF(I493="X","X",IF(CC493="X","X",IF(CC493&lt;&gt;0,ROUND((I493-CC493)/$CC$492*100,3),"-")))</f>
        <v>-22.286000000000001</v>
      </c>
      <c r="BR493" s="66">
        <f t="shared" ref="BR493:BR539" si="532">IF(J493="X","X",IF(CD493="X","X",IF(CD493&lt;&gt;0,ROUND((J493-CD493)/$CD$492*100,3),"-")))</f>
        <v>-19.033999999999999</v>
      </c>
      <c r="BS493" s="67">
        <f t="shared" ref="BS493:BS539" si="533">IF(K493="X","X",IF(CE493="X","X",IF(CE493&lt;&gt;0,ROUND((K493-CE493)/$CE$492*100,3),"-")))</f>
        <v>-0.17499999999999999</v>
      </c>
      <c r="BU493" s="29" t="s">
        <v>107</v>
      </c>
      <c r="BV493" s="34" t="s">
        <v>59</v>
      </c>
      <c r="BW493" s="48">
        <f t="shared" ref="BW493:BW539" si="534">C439</f>
        <v>871159</v>
      </c>
      <c r="BX493" s="48">
        <f t="shared" si="506"/>
        <v>608467</v>
      </c>
      <c r="BY493" s="48">
        <f t="shared" si="507"/>
        <v>519989</v>
      </c>
      <c r="BZ493" s="48">
        <f t="shared" si="508"/>
        <v>88478</v>
      </c>
      <c r="CA493" s="48">
        <f t="shared" si="509"/>
        <v>54564</v>
      </c>
      <c r="CB493" s="48">
        <f t="shared" si="510"/>
        <v>208128</v>
      </c>
      <c r="CC493" s="48">
        <f t="shared" si="511"/>
        <v>140812</v>
      </c>
      <c r="CD493" s="48">
        <f t="shared" si="512"/>
        <v>985</v>
      </c>
      <c r="CE493" s="49">
        <f t="shared" si="513"/>
        <v>66331</v>
      </c>
    </row>
    <row r="494" spans="1:83" ht="16.5" customHeight="1">
      <c r="A494" s="29" t="s">
        <v>14</v>
      </c>
      <c r="B494" s="34" t="s">
        <v>60</v>
      </c>
      <c r="C494" s="40">
        <v>207210</v>
      </c>
      <c r="D494" s="40">
        <v>159666</v>
      </c>
      <c r="E494" s="40">
        <v>137163</v>
      </c>
      <c r="F494" s="40">
        <v>22503</v>
      </c>
      <c r="G494" s="40">
        <v>19482</v>
      </c>
      <c r="H494" s="40">
        <v>28062</v>
      </c>
      <c r="I494" s="40">
        <v>8058</v>
      </c>
      <c r="J494" s="40">
        <v>1450</v>
      </c>
      <c r="K494" s="41">
        <v>18554</v>
      </c>
      <c r="M494" s="29" t="s">
        <v>14</v>
      </c>
      <c r="N494" s="34" t="s">
        <v>60</v>
      </c>
      <c r="O494" s="66">
        <f t="shared" si="481"/>
        <v>-5.141</v>
      </c>
      <c r="P494" s="66">
        <f t="shared" si="482"/>
        <v>-0.50800000000000001</v>
      </c>
      <c r="Q494" s="66">
        <f t="shared" si="483"/>
        <v>-0.28699999999999998</v>
      </c>
      <c r="R494" s="66">
        <f t="shared" si="484"/>
        <v>-1.837</v>
      </c>
      <c r="S494" s="66">
        <f t="shared" si="485"/>
        <v>2.6989999999999998</v>
      </c>
      <c r="T494" s="66">
        <f t="shared" si="486"/>
        <v>-28.021999999999998</v>
      </c>
      <c r="U494" s="66">
        <f t="shared" si="487"/>
        <v>-60.838000000000001</v>
      </c>
      <c r="V494" s="66">
        <f t="shared" si="488"/>
        <v>2357.627</v>
      </c>
      <c r="W494" s="67">
        <f t="shared" si="489"/>
        <v>1.101</v>
      </c>
      <c r="Y494" s="29" t="s">
        <v>14</v>
      </c>
      <c r="Z494" s="34" t="s">
        <v>60</v>
      </c>
      <c r="AA494" s="66">
        <f t="shared" si="514"/>
        <v>100</v>
      </c>
      <c r="AB494" s="66">
        <f t="shared" si="490"/>
        <v>77.099999999999994</v>
      </c>
      <c r="AC494" s="66">
        <f t="shared" si="491"/>
        <v>66.2</v>
      </c>
      <c r="AD494" s="66">
        <f t="shared" si="492"/>
        <v>10.9</v>
      </c>
      <c r="AE494" s="66">
        <f t="shared" si="493"/>
        <v>9.4</v>
      </c>
      <c r="AF494" s="66">
        <f t="shared" si="494"/>
        <v>13.5</v>
      </c>
      <c r="AG494" s="66">
        <f t="shared" si="495"/>
        <v>3.9</v>
      </c>
      <c r="AH494" s="66">
        <f t="shared" si="496"/>
        <v>0.7</v>
      </c>
      <c r="AI494" s="67">
        <f t="shared" si="497"/>
        <v>9</v>
      </c>
      <c r="AK494" s="29" t="s">
        <v>14</v>
      </c>
      <c r="AL494" s="34" t="s">
        <v>60</v>
      </c>
      <c r="AM494" s="66">
        <f t="shared" si="515"/>
        <v>6.6</v>
      </c>
      <c r="AN494" s="66">
        <f t="shared" si="516"/>
        <v>6.6</v>
      </c>
      <c r="AO494" s="66">
        <f t="shared" si="517"/>
        <v>6.6</v>
      </c>
      <c r="AP494" s="66">
        <f t="shared" si="518"/>
        <v>6.5</v>
      </c>
      <c r="AQ494" s="66">
        <f t="shared" si="519"/>
        <v>7.5</v>
      </c>
      <c r="AR494" s="66">
        <f t="shared" si="520"/>
        <v>6</v>
      </c>
      <c r="AS494" s="66">
        <f t="shared" si="521"/>
        <v>5.3</v>
      </c>
      <c r="AT494" s="66">
        <f t="shared" si="522"/>
        <v>34.799999999999997</v>
      </c>
      <c r="AU494" s="67">
        <f t="shared" si="523"/>
        <v>6</v>
      </c>
      <c r="AW494" s="29" t="s">
        <v>14</v>
      </c>
      <c r="AX494" s="34" t="s">
        <v>60</v>
      </c>
      <c r="AY494" s="66">
        <f t="shared" si="524"/>
        <v>-5.141</v>
      </c>
      <c r="AZ494" s="66">
        <f t="shared" si="498"/>
        <v>-0.374</v>
      </c>
      <c r="BA494" s="66">
        <f t="shared" si="499"/>
        <v>-0.18099999999999999</v>
      </c>
      <c r="BB494" s="66">
        <f t="shared" si="500"/>
        <v>-0.193</v>
      </c>
      <c r="BC494" s="66">
        <f t="shared" si="501"/>
        <v>0.23400000000000001</v>
      </c>
      <c r="BD494" s="66">
        <f t="shared" si="502"/>
        <v>-5.0010000000000003</v>
      </c>
      <c r="BE494" s="66">
        <f t="shared" si="503"/>
        <v>-5.7309999999999999</v>
      </c>
      <c r="BF494" s="66">
        <f t="shared" si="504"/>
        <v>0.63700000000000001</v>
      </c>
      <c r="BG494" s="67">
        <f t="shared" si="505"/>
        <v>9.1999999999999998E-2</v>
      </c>
      <c r="BI494" s="29" t="s">
        <v>14</v>
      </c>
      <c r="BJ494" s="34" t="s">
        <v>60</v>
      </c>
      <c r="BK494" s="66">
        <f t="shared" si="525"/>
        <v>-0.32900000000000001</v>
      </c>
      <c r="BL494" s="66">
        <f t="shared" si="526"/>
        <v>-3.3000000000000002E-2</v>
      </c>
      <c r="BM494" s="66">
        <f t="shared" si="527"/>
        <v>-1.9E-2</v>
      </c>
      <c r="BN494" s="66">
        <f t="shared" si="528"/>
        <v>-0.12</v>
      </c>
      <c r="BO494" s="66">
        <f t="shared" si="529"/>
        <v>0.2</v>
      </c>
      <c r="BP494" s="66">
        <f t="shared" si="530"/>
        <v>-1.514</v>
      </c>
      <c r="BQ494" s="66">
        <f t="shared" si="531"/>
        <v>-3.2090000000000001</v>
      </c>
      <c r="BR494" s="66">
        <f t="shared" si="532"/>
        <v>10.544</v>
      </c>
      <c r="BS494" s="67">
        <f t="shared" si="533"/>
        <v>6.3E-2</v>
      </c>
      <c r="BU494" s="29" t="s">
        <v>14</v>
      </c>
      <c r="BV494" s="34" t="s">
        <v>60</v>
      </c>
      <c r="BW494" s="48">
        <f t="shared" si="534"/>
        <v>218439</v>
      </c>
      <c r="BX494" s="48">
        <f t="shared" si="506"/>
        <v>160482</v>
      </c>
      <c r="BY494" s="48">
        <f t="shared" si="507"/>
        <v>137558</v>
      </c>
      <c r="BZ494" s="48">
        <f t="shared" si="508"/>
        <v>22924</v>
      </c>
      <c r="CA494" s="48">
        <f t="shared" si="509"/>
        <v>18970</v>
      </c>
      <c r="CB494" s="48">
        <f t="shared" si="510"/>
        <v>38987</v>
      </c>
      <c r="CC494" s="48">
        <f t="shared" si="511"/>
        <v>20576</v>
      </c>
      <c r="CD494" s="48">
        <f t="shared" si="512"/>
        <v>59</v>
      </c>
      <c r="CE494" s="49">
        <f t="shared" si="513"/>
        <v>18352</v>
      </c>
    </row>
    <row r="495" spans="1:83" ht="16.5" customHeight="1">
      <c r="A495" s="29" t="s">
        <v>15</v>
      </c>
      <c r="B495" s="34" t="s">
        <v>61</v>
      </c>
      <c r="C495" s="40">
        <v>94183</v>
      </c>
      <c r="D495" s="40">
        <v>72047</v>
      </c>
      <c r="E495" s="40">
        <v>61686</v>
      </c>
      <c r="F495" s="40">
        <v>10361</v>
      </c>
      <c r="G495" s="40">
        <v>4478</v>
      </c>
      <c r="H495" s="40">
        <v>17658</v>
      </c>
      <c r="I495" s="40">
        <v>5117</v>
      </c>
      <c r="J495" s="40">
        <v>320</v>
      </c>
      <c r="K495" s="41">
        <v>12221</v>
      </c>
      <c r="M495" s="29" t="s">
        <v>15</v>
      </c>
      <c r="N495" s="34" t="s">
        <v>61</v>
      </c>
      <c r="O495" s="66">
        <f t="shared" si="481"/>
        <v>-11.657</v>
      </c>
      <c r="P495" s="66">
        <f t="shared" si="482"/>
        <v>-3.5880000000000001</v>
      </c>
      <c r="Q495" s="66">
        <f t="shared" si="483"/>
        <v>-3.3119999999999998</v>
      </c>
      <c r="R495" s="66">
        <f t="shared" si="484"/>
        <v>-5.1970000000000001</v>
      </c>
      <c r="S495" s="66">
        <f t="shared" si="485"/>
        <v>-2.2480000000000002</v>
      </c>
      <c r="T495" s="66">
        <f t="shared" si="486"/>
        <v>-35.320999999999998</v>
      </c>
      <c r="U495" s="66">
        <f t="shared" si="487"/>
        <v>-60.902999999999999</v>
      </c>
      <c r="V495" s="66">
        <f t="shared" si="488"/>
        <v>-59.390999999999998</v>
      </c>
      <c r="W495" s="67">
        <f t="shared" si="489"/>
        <v>-8.968</v>
      </c>
      <c r="Y495" s="29" t="s">
        <v>15</v>
      </c>
      <c r="Z495" s="34" t="s">
        <v>61</v>
      </c>
      <c r="AA495" s="66">
        <f t="shared" si="514"/>
        <v>100</v>
      </c>
      <c r="AB495" s="66">
        <f t="shared" si="490"/>
        <v>76.5</v>
      </c>
      <c r="AC495" s="66">
        <f t="shared" si="491"/>
        <v>65.5</v>
      </c>
      <c r="AD495" s="66">
        <f t="shared" si="492"/>
        <v>11</v>
      </c>
      <c r="AE495" s="66">
        <f t="shared" si="493"/>
        <v>4.8</v>
      </c>
      <c r="AF495" s="66">
        <f t="shared" si="494"/>
        <v>18.7</v>
      </c>
      <c r="AG495" s="66">
        <f t="shared" si="495"/>
        <v>5.4</v>
      </c>
      <c r="AH495" s="66">
        <f t="shared" si="496"/>
        <v>0.3</v>
      </c>
      <c r="AI495" s="67">
        <f t="shared" si="497"/>
        <v>13</v>
      </c>
      <c r="AK495" s="29" t="s">
        <v>15</v>
      </c>
      <c r="AL495" s="34" t="s">
        <v>61</v>
      </c>
      <c r="AM495" s="66">
        <f t="shared" si="515"/>
        <v>3</v>
      </c>
      <c r="AN495" s="66">
        <f t="shared" si="516"/>
        <v>3</v>
      </c>
      <c r="AO495" s="66">
        <f t="shared" si="517"/>
        <v>3</v>
      </c>
      <c r="AP495" s="66">
        <f t="shared" si="518"/>
        <v>3</v>
      </c>
      <c r="AQ495" s="66">
        <f t="shared" si="519"/>
        <v>1.7</v>
      </c>
      <c r="AR495" s="66">
        <f t="shared" si="520"/>
        <v>3.8</v>
      </c>
      <c r="AS495" s="66">
        <f t="shared" si="521"/>
        <v>3.4</v>
      </c>
      <c r="AT495" s="66">
        <f t="shared" si="522"/>
        <v>7.7</v>
      </c>
      <c r="AU495" s="67">
        <f t="shared" si="523"/>
        <v>4</v>
      </c>
      <c r="AW495" s="29" t="s">
        <v>15</v>
      </c>
      <c r="AX495" s="34" t="s">
        <v>61</v>
      </c>
      <c r="AY495" s="66">
        <f t="shared" si="524"/>
        <v>-11.657</v>
      </c>
      <c r="AZ495" s="66">
        <f t="shared" si="498"/>
        <v>-2.5150000000000001</v>
      </c>
      <c r="BA495" s="66">
        <f t="shared" si="499"/>
        <v>-1.982</v>
      </c>
      <c r="BB495" s="66">
        <f t="shared" si="500"/>
        <v>-0.53300000000000003</v>
      </c>
      <c r="BC495" s="66">
        <f t="shared" si="501"/>
        <v>-9.7000000000000003E-2</v>
      </c>
      <c r="BD495" s="66">
        <f t="shared" si="502"/>
        <v>-9.0449999999999999</v>
      </c>
      <c r="BE495" s="66">
        <f t="shared" si="503"/>
        <v>-7.4770000000000003</v>
      </c>
      <c r="BF495" s="66">
        <f t="shared" si="504"/>
        <v>-0.439</v>
      </c>
      <c r="BG495" s="67">
        <f t="shared" si="505"/>
        <v>-1.129</v>
      </c>
      <c r="BI495" s="29" t="s">
        <v>15</v>
      </c>
      <c r="BJ495" s="34" t="s">
        <v>61</v>
      </c>
      <c r="BK495" s="66">
        <f t="shared" si="525"/>
        <v>-0.36399999999999999</v>
      </c>
      <c r="BL495" s="66">
        <f t="shared" si="526"/>
        <v>-0.11</v>
      </c>
      <c r="BM495" s="66">
        <f t="shared" si="527"/>
        <v>-0.10100000000000001</v>
      </c>
      <c r="BN495" s="66">
        <f t="shared" si="528"/>
        <v>-0.16200000000000001</v>
      </c>
      <c r="BO495" s="66">
        <f t="shared" si="529"/>
        <v>-0.04</v>
      </c>
      <c r="BP495" s="66">
        <f t="shared" si="530"/>
        <v>-1.3360000000000001</v>
      </c>
      <c r="BQ495" s="66">
        <f t="shared" si="531"/>
        <v>-2.044</v>
      </c>
      <c r="BR495" s="66">
        <f t="shared" si="532"/>
        <v>-3.548</v>
      </c>
      <c r="BS495" s="67">
        <f t="shared" si="533"/>
        <v>-0.378</v>
      </c>
      <c r="BU495" s="29" t="s">
        <v>15</v>
      </c>
      <c r="BV495" s="34" t="s">
        <v>61</v>
      </c>
      <c r="BW495" s="48">
        <f t="shared" si="534"/>
        <v>106610</v>
      </c>
      <c r="BX495" s="48">
        <f t="shared" si="506"/>
        <v>74728</v>
      </c>
      <c r="BY495" s="48">
        <f t="shared" si="507"/>
        <v>63799</v>
      </c>
      <c r="BZ495" s="48">
        <f t="shared" si="508"/>
        <v>10929</v>
      </c>
      <c r="CA495" s="48">
        <f t="shared" si="509"/>
        <v>4581</v>
      </c>
      <c r="CB495" s="48">
        <f t="shared" si="510"/>
        <v>27301</v>
      </c>
      <c r="CC495" s="48">
        <f t="shared" si="511"/>
        <v>13088</v>
      </c>
      <c r="CD495" s="48">
        <f t="shared" si="512"/>
        <v>788</v>
      </c>
      <c r="CE495" s="49">
        <f t="shared" si="513"/>
        <v>13425</v>
      </c>
    </row>
    <row r="496" spans="1:83" ht="16.5" customHeight="1">
      <c r="A496" s="29" t="s">
        <v>16</v>
      </c>
      <c r="B496" s="34" t="s">
        <v>62</v>
      </c>
      <c r="C496" s="40">
        <v>266342</v>
      </c>
      <c r="D496" s="40">
        <v>205354</v>
      </c>
      <c r="E496" s="40">
        <v>176293</v>
      </c>
      <c r="F496" s="40">
        <v>29061</v>
      </c>
      <c r="G496" s="40">
        <v>18156</v>
      </c>
      <c r="H496" s="40">
        <v>42832</v>
      </c>
      <c r="I496" s="40">
        <v>15747</v>
      </c>
      <c r="J496" s="40">
        <v>5276</v>
      </c>
      <c r="K496" s="41">
        <v>21809</v>
      </c>
      <c r="M496" s="29" t="s">
        <v>16</v>
      </c>
      <c r="N496" s="34" t="s">
        <v>62</v>
      </c>
      <c r="O496" s="66">
        <f t="shared" si="481"/>
        <v>-8.4670000000000005</v>
      </c>
      <c r="P496" s="66">
        <f t="shared" si="482"/>
        <v>-0.36899999999999999</v>
      </c>
      <c r="Q496" s="66">
        <f t="shared" si="483"/>
        <v>-0.20499999999999999</v>
      </c>
      <c r="R496" s="66">
        <f t="shared" si="484"/>
        <v>-1.3480000000000001</v>
      </c>
      <c r="S496" s="66">
        <f t="shared" si="485"/>
        <v>2.4489999999999998</v>
      </c>
      <c r="T496" s="66">
        <f t="shared" si="486"/>
        <v>-36.207000000000001</v>
      </c>
      <c r="U496" s="66">
        <f t="shared" si="487"/>
        <v>-59.048999999999999</v>
      </c>
      <c r="V496" s="66">
        <f t="shared" si="488"/>
        <v>-23.381</v>
      </c>
      <c r="W496" s="67">
        <f t="shared" si="489"/>
        <v>2.8000000000000001E-2</v>
      </c>
      <c r="Y496" s="29" t="s">
        <v>16</v>
      </c>
      <c r="Z496" s="34" t="s">
        <v>62</v>
      </c>
      <c r="AA496" s="66">
        <f t="shared" si="514"/>
        <v>100</v>
      </c>
      <c r="AB496" s="66">
        <f t="shared" si="490"/>
        <v>77.099999999999994</v>
      </c>
      <c r="AC496" s="66">
        <f t="shared" si="491"/>
        <v>66.2</v>
      </c>
      <c r="AD496" s="66">
        <f t="shared" si="492"/>
        <v>10.9</v>
      </c>
      <c r="AE496" s="66">
        <f t="shared" si="493"/>
        <v>6.8</v>
      </c>
      <c r="AF496" s="66">
        <f t="shared" si="494"/>
        <v>16.100000000000001</v>
      </c>
      <c r="AG496" s="66">
        <f t="shared" si="495"/>
        <v>5.9</v>
      </c>
      <c r="AH496" s="66">
        <f t="shared" si="496"/>
        <v>2</v>
      </c>
      <c r="AI496" s="67">
        <f t="shared" si="497"/>
        <v>8.1999999999999993</v>
      </c>
      <c r="AK496" s="29" t="s">
        <v>16</v>
      </c>
      <c r="AL496" s="34" t="s">
        <v>62</v>
      </c>
      <c r="AM496" s="66">
        <f t="shared" si="515"/>
        <v>8.4</v>
      </c>
      <c r="AN496" s="66">
        <f t="shared" si="516"/>
        <v>8.4</v>
      </c>
      <c r="AO496" s="66">
        <f t="shared" si="517"/>
        <v>8.4</v>
      </c>
      <c r="AP496" s="66">
        <f t="shared" si="518"/>
        <v>8.4</v>
      </c>
      <c r="AQ496" s="66">
        <f t="shared" si="519"/>
        <v>6.9</v>
      </c>
      <c r="AR496" s="66">
        <f t="shared" si="520"/>
        <v>9.1999999999999993</v>
      </c>
      <c r="AS496" s="66">
        <f t="shared" si="521"/>
        <v>10.3</v>
      </c>
      <c r="AT496" s="66">
        <f t="shared" si="522"/>
        <v>126.7</v>
      </c>
      <c r="AU496" s="67">
        <f t="shared" si="523"/>
        <v>7</v>
      </c>
      <c r="AW496" s="29" t="s">
        <v>16</v>
      </c>
      <c r="AX496" s="34" t="s">
        <v>62</v>
      </c>
      <c r="AY496" s="66">
        <f t="shared" si="524"/>
        <v>-8.4670000000000005</v>
      </c>
      <c r="AZ496" s="66">
        <f t="shared" si="498"/>
        <v>-0.26100000000000001</v>
      </c>
      <c r="BA496" s="66">
        <f t="shared" si="499"/>
        <v>-0.125</v>
      </c>
      <c r="BB496" s="66">
        <f t="shared" si="500"/>
        <v>-0.13600000000000001</v>
      </c>
      <c r="BC496" s="66">
        <f t="shared" si="501"/>
        <v>0.14899999999999999</v>
      </c>
      <c r="BD496" s="66">
        <f t="shared" si="502"/>
        <v>-8.3550000000000004</v>
      </c>
      <c r="BE496" s="66">
        <f t="shared" si="503"/>
        <v>-7.8029999999999999</v>
      </c>
      <c r="BF496" s="66">
        <f t="shared" si="504"/>
        <v>-0.55300000000000005</v>
      </c>
      <c r="BG496" s="67">
        <f t="shared" si="505"/>
        <v>2E-3</v>
      </c>
      <c r="BI496" s="29" t="s">
        <v>16</v>
      </c>
      <c r="BJ496" s="34" t="s">
        <v>62</v>
      </c>
      <c r="BK496" s="66">
        <f t="shared" si="525"/>
        <v>-0.72199999999999998</v>
      </c>
      <c r="BL496" s="66">
        <f t="shared" si="526"/>
        <v>-3.1E-2</v>
      </c>
      <c r="BM496" s="66">
        <f t="shared" si="527"/>
        <v>-1.7000000000000001E-2</v>
      </c>
      <c r="BN496" s="66">
        <f t="shared" si="528"/>
        <v>-0.113</v>
      </c>
      <c r="BO496" s="66">
        <f t="shared" si="529"/>
        <v>0.17</v>
      </c>
      <c r="BP496" s="66">
        <f t="shared" si="530"/>
        <v>-3.3679999999999999</v>
      </c>
      <c r="BQ496" s="66">
        <f t="shared" si="531"/>
        <v>-5.8209999999999997</v>
      </c>
      <c r="BR496" s="66">
        <f t="shared" si="532"/>
        <v>-12.204000000000001</v>
      </c>
      <c r="BS496" s="67">
        <f t="shared" si="533"/>
        <v>2E-3</v>
      </c>
      <c r="BU496" s="29" t="s">
        <v>16</v>
      </c>
      <c r="BV496" s="34" t="s">
        <v>62</v>
      </c>
      <c r="BW496" s="48">
        <f t="shared" si="534"/>
        <v>290978</v>
      </c>
      <c r="BX496" s="48">
        <f t="shared" si="506"/>
        <v>206114</v>
      </c>
      <c r="BY496" s="48">
        <f t="shared" si="507"/>
        <v>176656</v>
      </c>
      <c r="BZ496" s="48">
        <f t="shared" si="508"/>
        <v>29458</v>
      </c>
      <c r="CA496" s="48">
        <f t="shared" si="509"/>
        <v>17722</v>
      </c>
      <c r="CB496" s="48">
        <f t="shared" si="510"/>
        <v>67142</v>
      </c>
      <c r="CC496" s="48">
        <f t="shared" si="511"/>
        <v>38453</v>
      </c>
      <c r="CD496" s="48">
        <f t="shared" si="512"/>
        <v>6886</v>
      </c>
      <c r="CE496" s="49">
        <f t="shared" si="513"/>
        <v>21803</v>
      </c>
    </row>
    <row r="497" spans="1:83" ht="16.5" customHeight="1">
      <c r="A497" s="29" t="s">
        <v>17</v>
      </c>
      <c r="B497" s="34" t="s">
        <v>63</v>
      </c>
      <c r="C497" s="40">
        <v>127073</v>
      </c>
      <c r="D497" s="40">
        <v>98846</v>
      </c>
      <c r="E497" s="40">
        <v>84847</v>
      </c>
      <c r="F497" s="40">
        <v>13999</v>
      </c>
      <c r="G497" s="40">
        <v>9358</v>
      </c>
      <c r="H497" s="40">
        <v>18869</v>
      </c>
      <c r="I497" s="40">
        <v>6163</v>
      </c>
      <c r="J497" s="40">
        <v>761</v>
      </c>
      <c r="K497" s="41">
        <v>11945</v>
      </c>
      <c r="M497" s="29" t="s">
        <v>17</v>
      </c>
      <c r="N497" s="34" t="s">
        <v>63</v>
      </c>
      <c r="O497" s="66">
        <f t="shared" si="481"/>
        <v>-7.6849999999999996</v>
      </c>
      <c r="P497" s="66">
        <f t="shared" si="482"/>
        <v>0.26100000000000001</v>
      </c>
      <c r="Q497" s="66">
        <f t="shared" si="483"/>
        <v>0.47699999999999998</v>
      </c>
      <c r="R497" s="66">
        <f t="shared" si="484"/>
        <v>-1.032</v>
      </c>
      <c r="S497" s="66">
        <f t="shared" si="485"/>
        <v>0.68899999999999995</v>
      </c>
      <c r="T497" s="66">
        <f t="shared" si="486"/>
        <v>-36.615000000000002</v>
      </c>
      <c r="U497" s="66">
        <f t="shared" si="487"/>
        <v>-61.811</v>
      </c>
      <c r="V497" s="66">
        <f t="shared" si="488"/>
        <v>-35.399000000000001</v>
      </c>
      <c r="W497" s="67">
        <f t="shared" si="489"/>
        <v>-4.0789999999999997</v>
      </c>
      <c r="Y497" s="29" t="s">
        <v>17</v>
      </c>
      <c r="Z497" s="34" t="s">
        <v>63</v>
      </c>
      <c r="AA497" s="66">
        <f t="shared" si="514"/>
        <v>100</v>
      </c>
      <c r="AB497" s="66">
        <f t="shared" si="490"/>
        <v>77.8</v>
      </c>
      <c r="AC497" s="66">
        <f t="shared" si="491"/>
        <v>66.8</v>
      </c>
      <c r="AD497" s="66">
        <f t="shared" si="492"/>
        <v>11</v>
      </c>
      <c r="AE497" s="66">
        <f t="shared" si="493"/>
        <v>7.4</v>
      </c>
      <c r="AF497" s="66">
        <f t="shared" si="494"/>
        <v>14.8</v>
      </c>
      <c r="AG497" s="66">
        <f t="shared" si="495"/>
        <v>4.8</v>
      </c>
      <c r="AH497" s="66">
        <f t="shared" si="496"/>
        <v>0.6</v>
      </c>
      <c r="AI497" s="67">
        <f t="shared" si="497"/>
        <v>9.4</v>
      </c>
      <c r="AK497" s="29" t="s">
        <v>17</v>
      </c>
      <c r="AL497" s="34" t="s">
        <v>63</v>
      </c>
      <c r="AM497" s="66">
        <f t="shared" si="515"/>
        <v>4</v>
      </c>
      <c r="AN497" s="66">
        <f t="shared" si="516"/>
        <v>4.0999999999999996</v>
      </c>
      <c r="AO497" s="66">
        <f t="shared" si="517"/>
        <v>4.0999999999999996</v>
      </c>
      <c r="AP497" s="66">
        <f t="shared" si="518"/>
        <v>4</v>
      </c>
      <c r="AQ497" s="66">
        <f t="shared" si="519"/>
        <v>3.6</v>
      </c>
      <c r="AR497" s="66">
        <f t="shared" si="520"/>
        <v>4.0999999999999996</v>
      </c>
      <c r="AS497" s="66">
        <f t="shared" si="521"/>
        <v>4</v>
      </c>
      <c r="AT497" s="66">
        <f t="shared" si="522"/>
        <v>18.3</v>
      </c>
      <c r="AU497" s="67">
        <f t="shared" si="523"/>
        <v>3.9</v>
      </c>
      <c r="AW497" s="29" t="s">
        <v>17</v>
      </c>
      <c r="AX497" s="34" t="s">
        <v>63</v>
      </c>
      <c r="AY497" s="66">
        <f t="shared" si="524"/>
        <v>-7.6849999999999996</v>
      </c>
      <c r="AZ497" s="66">
        <f t="shared" si="498"/>
        <v>0.187</v>
      </c>
      <c r="BA497" s="66">
        <f t="shared" si="499"/>
        <v>0.29299999999999998</v>
      </c>
      <c r="BB497" s="66">
        <f t="shared" si="500"/>
        <v>-0.106</v>
      </c>
      <c r="BC497" s="66">
        <f t="shared" si="501"/>
        <v>4.5999999999999999E-2</v>
      </c>
      <c r="BD497" s="66">
        <f t="shared" si="502"/>
        <v>-7.9189999999999996</v>
      </c>
      <c r="BE497" s="66">
        <f t="shared" si="503"/>
        <v>-7.2469999999999999</v>
      </c>
      <c r="BF497" s="66">
        <f t="shared" si="504"/>
        <v>-0.30299999999999999</v>
      </c>
      <c r="BG497" s="67">
        <f t="shared" si="505"/>
        <v>-0.36899999999999999</v>
      </c>
      <c r="BI497" s="29" t="s">
        <v>17</v>
      </c>
      <c r="BJ497" s="34" t="s">
        <v>63</v>
      </c>
      <c r="BK497" s="66">
        <f t="shared" si="525"/>
        <v>-0.31</v>
      </c>
      <c r="BL497" s="66">
        <f t="shared" si="526"/>
        <v>1.0999999999999999E-2</v>
      </c>
      <c r="BM497" s="66">
        <f t="shared" si="527"/>
        <v>1.9E-2</v>
      </c>
      <c r="BN497" s="66">
        <f t="shared" si="528"/>
        <v>-4.2000000000000003E-2</v>
      </c>
      <c r="BO497" s="66">
        <f t="shared" si="529"/>
        <v>2.5000000000000001E-2</v>
      </c>
      <c r="BP497" s="66">
        <f t="shared" si="530"/>
        <v>-1.51</v>
      </c>
      <c r="BQ497" s="66">
        <f t="shared" si="531"/>
        <v>-2.5569999999999999</v>
      </c>
      <c r="BR497" s="66">
        <f t="shared" si="532"/>
        <v>-3.161</v>
      </c>
      <c r="BS497" s="67">
        <f t="shared" si="533"/>
        <v>-0.16</v>
      </c>
      <c r="BU497" s="29" t="s">
        <v>17</v>
      </c>
      <c r="BV497" s="34" t="s">
        <v>63</v>
      </c>
      <c r="BW497" s="48">
        <f t="shared" si="534"/>
        <v>137652</v>
      </c>
      <c r="BX497" s="48">
        <f t="shared" si="506"/>
        <v>98589</v>
      </c>
      <c r="BY497" s="48">
        <f t="shared" si="507"/>
        <v>84444</v>
      </c>
      <c r="BZ497" s="48">
        <f t="shared" si="508"/>
        <v>14145</v>
      </c>
      <c r="CA497" s="48">
        <f t="shared" si="509"/>
        <v>9294</v>
      </c>
      <c r="CB497" s="48">
        <f t="shared" si="510"/>
        <v>29769</v>
      </c>
      <c r="CC497" s="48">
        <f t="shared" si="511"/>
        <v>16138</v>
      </c>
      <c r="CD497" s="48">
        <f t="shared" si="512"/>
        <v>1178</v>
      </c>
      <c r="CE497" s="49">
        <f t="shared" si="513"/>
        <v>12453</v>
      </c>
    </row>
    <row r="498" spans="1:83" ht="16.5" customHeight="1">
      <c r="A498" s="29" t="s">
        <v>18</v>
      </c>
      <c r="B498" s="34" t="s">
        <v>64</v>
      </c>
      <c r="C498" s="40">
        <v>118442</v>
      </c>
      <c r="D498" s="40">
        <v>94900</v>
      </c>
      <c r="E498" s="40">
        <v>81603</v>
      </c>
      <c r="F498" s="40">
        <v>13297</v>
      </c>
      <c r="G498" s="40">
        <v>6340</v>
      </c>
      <c r="H498" s="40">
        <v>17202</v>
      </c>
      <c r="I498" s="40">
        <v>4518</v>
      </c>
      <c r="J498" s="40">
        <v>355</v>
      </c>
      <c r="K498" s="41">
        <v>12329</v>
      </c>
      <c r="M498" s="29" t="s">
        <v>18</v>
      </c>
      <c r="N498" s="34" t="s">
        <v>64</v>
      </c>
      <c r="O498" s="66">
        <f t="shared" si="481"/>
        <v>-6.2939999999999996</v>
      </c>
      <c r="P498" s="66">
        <f t="shared" si="482"/>
        <v>0.498</v>
      </c>
      <c r="Q498" s="66">
        <f t="shared" si="483"/>
        <v>0.71699999999999997</v>
      </c>
      <c r="R498" s="66">
        <f t="shared" si="484"/>
        <v>-0.82799999999999996</v>
      </c>
      <c r="S498" s="66">
        <f t="shared" si="485"/>
        <v>1.913</v>
      </c>
      <c r="T498" s="66">
        <f t="shared" si="486"/>
        <v>-33.186</v>
      </c>
      <c r="U498" s="66">
        <f t="shared" si="487"/>
        <v>-63.902000000000001</v>
      </c>
      <c r="V498" s="66">
        <f t="shared" si="488"/>
        <v>16.776</v>
      </c>
      <c r="W498" s="67">
        <f t="shared" si="489"/>
        <v>-4.6189999999999998</v>
      </c>
      <c r="Y498" s="29" t="s">
        <v>18</v>
      </c>
      <c r="Z498" s="34" t="s">
        <v>64</v>
      </c>
      <c r="AA498" s="66">
        <f t="shared" si="514"/>
        <v>100</v>
      </c>
      <c r="AB498" s="66">
        <f t="shared" si="490"/>
        <v>80.099999999999994</v>
      </c>
      <c r="AC498" s="66">
        <f t="shared" si="491"/>
        <v>68.900000000000006</v>
      </c>
      <c r="AD498" s="66">
        <f t="shared" si="492"/>
        <v>11.2</v>
      </c>
      <c r="AE498" s="66">
        <f t="shared" si="493"/>
        <v>5.4</v>
      </c>
      <c r="AF498" s="66">
        <f t="shared" si="494"/>
        <v>14.5</v>
      </c>
      <c r="AG498" s="66">
        <f t="shared" si="495"/>
        <v>3.8</v>
      </c>
      <c r="AH498" s="66">
        <f t="shared" si="496"/>
        <v>0.3</v>
      </c>
      <c r="AI498" s="67">
        <f t="shared" si="497"/>
        <v>10.4</v>
      </c>
      <c r="AK498" s="29" t="s">
        <v>18</v>
      </c>
      <c r="AL498" s="34" t="s">
        <v>64</v>
      </c>
      <c r="AM498" s="66">
        <f t="shared" si="515"/>
        <v>3.7</v>
      </c>
      <c r="AN498" s="66">
        <f t="shared" si="516"/>
        <v>3.9</v>
      </c>
      <c r="AO498" s="66">
        <f t="shared" si="517"/>
        <v>3.9</v>
      </c>
      <c r="AP498" s="66">
        <f t="shared" si="518"/>
        <v>3.8</v>
      </c>
      <c r="AQ498" s="66">
        <f t="shared" si="519"/>
        <v>2.4</v>
      </c>
      <c r="AR498" s="66">
        <f t="shared" si="520"/>
        <v>3.7</v>
      </c>
      <c r="AS498" s="66">
        <f t="shared" si="521"/>
        <v>3</v>
      </c>
      <c r="AT498" s="66">
        <f t="shared" si="522"/>
        <v>8.5</v>
      </c>
      <c r="AU498" s="67">
        <f t="shared" si="523"/>
        <v>4</v>
      </c>
      <c r="AW498" s="29" t="s">
        <v>18</v>
      </c>
      <c r="AX498" s="34" t="s">
        <v>64</v>
      </c>
      <c r="AY498" s="66">
        <f t="shared" si="524"/>
        <v>-6.2939999999999996</v>
      </c>
      <c r="AZ498" s="66">
        <f t="shared" si="498"/>
        <v>0.372</v>
      </c>
      <c r="BA498" s="66">
        <f t="shared" si="499"/>
        <v>0.46</v>
      </c>
      <c r="BB498" s="66">
        <f t="shared" si="500"/>
        <v>-8.7999999999999995E-2</v>
      </c>
      <c r="BC498" s="66">
        <f t="shared" si="501"/>
        <v>9.4E-2</v>
      </c>
      <c r="BD498" s="66">
        <f t="shared" si="502"/>
        <v>-6.76</v>
      </c>
      <c r="BE498" s="66">
        <f t="shared" si="503"/>
        <v>-6.3280000000000003</v>
      </c>
      <c r="BF498" s="66">
        <f t="shared" si="504"/>
        <v>0.04</v>
      </c>
      <c r="BG498" s="67">
        <f t="shared" si="505"/>
        <v>-0.47199999999999998</v>
      </c>
      <c r="BI498" s="29" t="s">
        <v>18</v>
      </c>
      <c r="BJ498" s="34" t="s">
        <v>64</v>
      </c>
      <c r="BK498" s="66">
        <f t="shared" si="525"/>
        <v>-0.23300000000000001</v>
      </c>
      <c r="BL498" s="66">
        <f t="shared" si="526"/>
        <v>1.9E-2</v>
      </c>
      <c r="BM498" s="66">
        <f t="shared" si="527"/>
        <v>2.8000000000000001E-2</v>
      </c>
      <c r="BN498" s="66">
        <f t="shared" si="528"/>
        <v>-3.2000000000000001E-2</v>
      </c>
      <c r="BO498" s="66">
        <f t="shared" si="529"/>
        <v>4.7E-2</v>
      </c>
      <c r="BP498" s="66">
        <f t="shared" si="530"/>
        <v>-1.1839999999999999</v>
      </c>
      <c r="BQ498" s="66">
        <f t="shared" si="531"/>
        <v>-2.0510000000000002</v>
      </c>
      <c r="BR498" s="66">
        <f t="shared" si="532"/>
        <v>0.38700000000000001</v>
      </c>
      <c r="BS498" s="67">
        <f t="shared" si="533"/>
        <v>-0.187</v>
      </c>
      <c r="BU498" s="29" t="s">
        <v>18</v>
      </c>
      <c r="BV498" s="34" t="s">
        <v>64</v>
      </c>
      <c r="BW498" s="48">
        <f t="shared" si="534"/>
        <v>126397</v>
      </c>
      <c r="BX498" s="48">
        <f t="shared" si="506"/>
        <v>94430</v>
      </c>
      <c r="BY498" s="48">
        <f t="shared" si="507"/>
        <v>81022</v>
      </c>
      <c r="BZ498" s="48">
        <f t="shared" si="508"/>
        <v>13408</v>
      </c>
      <c r="CA498" s="48">
        <f t="shared" si="509"/>
        <v>6221</v>
      </c>
      <c r="CB498" s="48">
        <f t="shared" si="510"/>
        <v>25746</v>
      </c>
      <c r="CC498" s="48">
        <f t="shared" si="511"/>
        <v>12516</v>
      </c>
      <c r="CD498" s="48">
        <f t="shared" si="512"/>
        <v>304</v>
      </c>
      <c r="CE498" s="49">
        <f t="shared" si="513"/>
        <v>12926</v>
      </c>
    </row>
    <row r="499" spans="1:83" ht="16.5" customHeight="1">
      <c r="A499" s="29" t="s">
        <v>19</v>
      </c>
      <c r="B499" s="34" t="s">
        <v>65</v>
      </c>
      <c r="C499" s="40">
        <v>275511</v>
      </c>
      <c r="D499" s="40">
        <v>205426</v>
      </c>
      <c r="E499" s="40">
        <v>176262</v>
      </c>
      <c r="F499" s="40">
        <v>29164</v>
      </c>
      <c r="G499" s="40">
        <v>32518</v>
      </c>
      <c r="H499" s="40">
        <v>37567</v>
      </c>
      <c r="I499" s="40">
        <v>9467</v>
      </c>
      <c r="J499" s="40">
        <v>542</v>
      </c>
      <c r="K499" s="41">
        <v>27558</v>
      </c>
      <c r="M499" s="29" t="s">
        <v>19</v>
      </c>
      <c r="N499" s="34" t="s">
        <v>65</v>
      </c>
      <c r="O499" s="66">
        <f t="shared" si="481"/>
        <v>-3.6240000000000001</v>
      </c>
      <c r="P499" s="66">
        <f t="shared" si="482"/>
        <v>1.52</v>
      </c>
      <c r="Q499" s="66">
        <f t="shared" si="483"/>
        <v>1.752</v>
      </c>
      <c r="R499" s="66">
        <f t="shared" si="484"/>
        <v>0.14099999999999999</v>
      </c>
      <c r="S499" s="66">
        <f t="shared" si="485"/>
        <v>3.0550000000000002</v>
      </c>
      <c r="T499" s="66">
        <f t="shared" si="486"/>
        <v>-27.709</v>
      </c>
      <c r="U499" s="66">
        <f t="shared" si="487"/>
        <v>-59.904000000000003</v>
      </c>
      <c r="V499" s="66">
        <f t="shared" si="488"/>
        <v>-16.614999999999998</v>
      </c>
      <c r="W499" s="67">
        <f t="shared" si="489"/>
        <v>-0.53100000000000003</v>
      </c>
      <c r="Y499" s="29" t="s">
        <v>19</v>
      </c>
      <c r="Z499" s="34" t="s">
        <v>65</v>
      </c>
      <c r="AA499" s="66">
        <f t="shared" si="514"/>
        <v>100</v>
      </c>
      <c r="AB499" s="66">
        <f t="shared" si="490"/>
        <v>74.599999999999994</v>
      </c>
      <c r="AC499" s="66">
        <f t="shared" si="491"/>
        <v>64</v>
      </c>
      <c r="AD499" s="66">
        <f t="shared" si="492"/>
        <v>10.6</v>
      </c>
      <c r="AE499" s="66">
        <f t="shared" si="493"/>
        <v>11.8</v>
      </c>
      <c r="AF499" s="66">
        <f t="shared" si="494"/>
        <v>13.6</v>
      </c>
      <c r="AG499" s="66">
        <f t="shared" si="495"/>
        <v>3.4</v>
      </c>
      <c r="AH499" s="66">
        <f t="shared" si="496"/>
        <v>0.2</v>
      </c>
      <c r="AI499" s="67">
        <f t="shared" si="497"/>
        <v>10</v>
      </c>
      <c r="AK499" s="29" t="s">
        <v>19</v>
      </c>
      <c r="AL499" s="34" t="s">
        <v>65</v>
      </c>
      <c r="AM499" s="66">
        <f t="shared" si="515"/>
        <v>8.6999999999999993</v>
      </c>
      <c r="AN499" s="66">
        <f t="shared" si="516"/>
        <v>8.4</v>
      </c>
      <c r="AO499" s="66">
        <f t="shared" si="517"/>
        <v>8.4</v>
      </c>
      <c r="AP499" s="66">
        <f t="shared" si="518"/>
        <v>8.4</v>
      </c>
      <c r="AQ499" s="66">
        <f t="shared" si="519"/>
        <v>12.4</v>
      </c>
      <c r="AR499" s="66">
        <f t="shared" si="520"/>
        <v>8.1</v>
      </c>
      <c r="AS499" s="66">
        <f t="shared" si="521"/>
        <v>6.2</v>
      </c>
      <c r="AT499" s="66">
        <f t="shared" si="522"/>
        <v>13</v>
      </c>
      <c r="AU499" s="67">
        <f t="shared" si="523"/>
        <v>8.9</v>
      </c>
      <c r="AW499" s="29" t="s">
        <v>19</v>
      </c>
      <c r="AX499" s="34" t="s">
        <v>65</v>
      </c>
      <c r="AY499" s="66">
        <f t="shared" si="524"/>
        <v>-3.6240000000000001</v>
      </c>
      <c r="AZ499" s="66">
        <f t="shared" si="498"/>
        <v>1.0760000000000001</v>
      </c>
      <c r="BA499" s="66">
        <f t="shared" si="499"/>
        <v>1.0620000000000001</v>
      </c>
      <c r="BB499" s="66">
        <f t="shared" si="500"/>
        <v>1.4E-2</v>
      </c>
      <c r="BC499" s="66">
        <f t="shared" si="501"/>
        <v>0.33700000000000002</v>
      </c>
      <c r="BD499" s="66">
        <f t="shared" si="502"/>
        <v>-5.0369999999999999</v>
      </c>
      <c r="BE499" s="66">
        <f t="shared" si="503"/>
        <v>-4.9480000000000004</v>
      </c>
      <c r="BF499" s="66">
        <f t="shared" si="504"/>
        <v>-3.7999999999999999E-2</v>
      </c>
      <c r="BG499" s="67">
        <f t="shared" si="505"/>
        <v>-5.0999999999999997E-2</v>
      </c>
      <c r="BI499" s="29" t="s">
        <v>19</v>
      </c>
      <c r="BJ499" s="34" t="s">
        <v>65</v>
      </c>
      <c r="BK499" s="66">
        <f t="shared" si="525"/>
        <v>-0.30299999999999999</v>
      </c>
      <c r="BL499" s="66">
        <f t="shared" si="526"/>
        <v>0.126</v>
      </c>
      <c r="BM499" s="66">
        <f t="shared" si="527"/>
        <v>0.14599999999999999</v>
      </c>
      <c r="BN499" s="66">
        <f t="shared" si="528"/>
        <v>1.2E-2</v>
      </c>
      <c r="BO499" s="66">
        <f t="shared" si="529"/>
        <v>0.377</v>
      </c>
      <c r="BP499" s="66">
        <f t="shared" si="530"/>
        <v>-1.9950000000000001</v>
      </c>
      <c r="BQ499" s="66">
        <f t="shared" si="531"/>
        <v>-3.6259999999999999</v>
      </c>
      <c r="BR499" s="66">
        <f t="shared" si="532"/>
        <v>-0.81899999999999995</v>
      </c>
      <c r="BS499" s="67">
        <f t="shared" si="533"/>
        <v>-4.5999999999999999E-2</v>
      </c>
      <c r="BU499" s="29" t="s">
        <v>19</v>
      </c>
      <c r="BV499" s="34" t="s">
        <v>65</v>
      </c>
      <c r="BW499" s="48">
        <f t="shared" si="534"/>
        <v>285870</v>
      </c>
      <c r="BX499" s="48">
        <f t="shared" si="506"/>
        <v>202350</v>
      </c>
      <c r="BY499" s="48">
        <f t="shared" si="507"/>
        <v>173227</v>
      </c>
      <c r="BZ499" s="48">
        <f t="shared" si="508"/>
        <v>29123</v>
      </c>
      <c r="CA499" s="48">
        <f t="shared" si="509"/>
        <v>31554</v>
      </c>
      <c r="CB499" s="48">
        <f t="shared" si="510"/>
        <v>51966</v>
      </c>
      <c r="CC499" s="48">
        <f t="shared" si="511"/>
        <v>23611</v>
      </c>
      <c r="CD499" s="48">
        <f t="shared" si="512"/>
        <v>650</v>
      </c>
      <c r="CE499" s="49">
        <f t="shared" si="513"/>
        <v>27705</v>
      </c>
    </row>
    <row r="500" spans="1:83" ht="16.5" customHeight="1">
      <c r="A500" s="29" t="s">
        <v>20</v>
      </c>
      <c r="B500" s="34" t="s">
        <v>66</v>
      </c>
      <c r="C500" s="40">
        <v>139858</v>
      </c>
      <c r="D500" s="40">
        <v>114062</v>
      </c>
      <c r="E500" s="40">
        <v>97963</v>
      </c>
      <c r="F500" s="40">
        <v>16099</v>
      </c>
      <c r="G500" s="40">
        <v>7519</v>
      </c>
      <c r="H500" s="40">
        <v>18277</v>
      </c>
      <c r="I500" s="40">
        <v>5820</v>
      </c>
      <c r="J500" s="40">
        <v>471</v>
      </c>
      <c r="K500" s="41">
        <v>11986</v>
      </c>
      <c r="M500" s="29" t="s">
        <v>20</v>
      </c>
      <c r="N500" s="34" t="s">
        <v>66</v>
      </c>
      <c r="O500" s="66">
        <f t="shared" si="481"/>
        <v>-5.82</v>
      </c>
      <c r="P500" s="66">
        <f t="shared" si="482"/>
        <v>0.125</v>
      </c>
      <c r="Q500" s="66">
        <f t="shared" si="483"/>
        <v>0.32100000000000001</v>
      </c>
      <c r="R500" s="66">
        <f t="shared" si="484"/>
        <v>-1.0509999999999999</v>
      </c>
      <c r="S500" s="66">
        <f t="shared" si="485"/>
        <v>1.718</v>
      </c>
      <c r="T500" s="66">
        <f t="shared" si="486"/>
        <v>-32.777999999999999</v>
      </c>
      <c r="U500" s="66">
        <f t="shared" si="487"/>
        <v>-59.354999999999997</v>
      </c>
      <c r="V500" s="66">
        <f t="shared" si="488"/>
        <v>15.159000000000001</v>
      </c>
      <c r="W500" s="67">
        <f t="shared" si="489"/>
        <v>-3.8119999999999998</v>
      </c>
      <c r="Y500" s="29" t="s">
        <v>20</v>
      </c>
      <c r="Z500" s="34" t="s">
        <v>66</v>
      </c>
      <c r="AA500" s="66">
        <f t="shared" si="514"/>
        <v>100</v>
      </c>
      <c r="AB500" s="66">
        <f t="shared" si="490"/>
        <v>81.599999999999994</v>
      </c>
      <c r="AC500" s="66">
        <f t="shared" si="491"/>
        <v>70</v>
      </c>
      <c r="AD500" s="66">
        <f t="shared" si="492"/>
        <v>11.5</v>
      </c>
      <c r="AE500" s="66">
        <f t="shared" si="493"/>
        <v>5.4</v>
      </c>
      <c r="AF500" s="66">
        <f t="shared" si="494"/>
        <v>13.1</v>
      </c>
      <c r="AG500" s="66">
        <f t="shared" si="495"/>
        <v>4.2</v>
      </c>
      <c r="AH500" s="66">
        <f t="shared" si="496"/>
        <v>0.3</v>
      </c>
      <c r="AI500" s="67">
        <f t="shared" si="497"/>
        <v>8.6</v>
      </c>
      <c r="AK500" s="29" t="s">
        <v>20</v>
      </c>
      <c r="AL500" s="34" t="s">
        <v>66</v>
      </c>
      <c r="AM500" s="66">
        <f t="shared" si="515"/>
        <v>4.4000000000000004</v>
      </c>
      <c r="AN500" s="66">
        <f t="shared" si="516"/>
        <v>4.7</v>
      </c>
      <c r="AO500" s="66">
        <f t="shared" si="517"/>
        <v>4.7</v>
      </c>
      <c r="AP500" s="66">
        <f t="shared" si="518"/>
        <v>4.5999999999999996</v>
      </c>
      <c r="AQ500" s="66">
        <f t="shared" si="519"/>
        <v>2.9</v>
      </c>
      <c r="AR500" s="66">
        <f t="shared" si="520"/>
        <v>3.9</v>
      </c>
      <c r="AS500" s="66">
        <f t="shared" si="521"/>
        <v>3.8</v>
      </c>
      <c r="AT500" s="66">
        <f t="shared" si="522"/>
        <v>11.3</v>
      </c>
      <c r="AU500" s="67">
        <f t="shared" si="523"/>
        <v>3.9</v>
      </c>
      <c r="AW500" s="29" t="s">
        <v>20</v>
      </c>
      <c r="AX500" s="34" t="s">
        <v>66</v>
      </c>
      <c r="AY500" s="66">
        <f t="shared" si="524"/>
        <v>-5.82</v>
      </c>
      <c r="AZ500" s="66">
        <f t="shared" si="498"/>
        <v>9.6000000000000002E-2</v>
      </c>
      <c r="BA500" s="66">
        <f t="shared" si="499"/>
        <v>0.21099999999999999</v>
      </c>
      <c r="BB500" s="66">
        <f t="shared" si="500"/>
        <v>-0.115</v>
      </c>
      <c r="BC500" s="66">
        <f t="shared" si="501"/>
        <v>8.5999999999999993E-2</v>
      </c>
      <c r="BD500" s="66">
        <f t="shared" si="502"/>
        <v>-6.0010000000000003</v>
      </c>
      <c r="BE500" s="66">
        <f t="shared" si="503"/>
        <v>-5.7229999999999999</v>
      </c>
      <c r="BF500" s="66">
        <f t="shared" si="504"/>
        <v>4.2000000000000003E-2</v>
      </c>
      <c r="BG500" s="67">
        <f t="shared" si="505"/>
        <v>-0.32</v>
      </c>
      <c r="BI500" s="29" t="s">
        <v>20</v>
      </c>
      <c r="BJ500" s="34" t="s">
        <v>66</v>
      </c>
      <c r="BK500" s="66">
        <f t="shared" si="525"/>
        <v>-0.253</v>
      </c>
      <c r="BL500" s="66">
        <f t="shared" si="526"/>
        <v>6.0000000000000001E-3</v>
      </c>
      <c r="BM500" s="66">
        <f t="shared" si="527"/>
        <v>1.4999999999999999E-2</v>
      </c>
      <c r="BN500" s="66">
        <f t="shared" si="528"/>
        <v>-4.9000000000000002E-2</v>
      </c>
      <c r="BO500" s="66">
        <f t="shared" si="529"/>
        <v>0.05</v>
      </c>
      <c r="BP500" s="66">
        <f t="shared" si="530"/>
        <v>-1.2350000000000001</v>
      </c>
      <c r="BQ500" s="66">
        <f t="shared" si="531"/>
        <v>-2.1789999999999998</v>
      </c>
      <c r="BR500" s="66">
        <f t="shared" si="532"/>
        <v>0.47</v>
      </c>
      <c r="BS500" s="67">
        <f t="shared" si="533"/>
        <v>-0.14899999999999999</v>
      </c>
      <c r="BU500" s="29" t="s">
        <v>20</v>
      </c>
      <c r="BV500" s="34" t="s">
        <v>66</v>
      </c>
      <c r="BW500" s="48">
        <f t="shared" si="534"/>
        <v>148501</v>
      </c>
      <c r="BX500" s="48">
        <f t="shared" si="506"/>
        <v>113920</v>
      </c>
      <c r="BY500" s="48">
        <f t="shared" si="507"/>
        <v>97650</v>
      </c>
      <c r="BZ500" s="48">
        <f t="shared" si="508"/>
        <v>16270</v>
      </c>
      <c r="CA500" s="48">
        <f t="shared" si="509"/>
        <v>7392</v>
      </c>
      <c r="CB500" s="48">
        <f t="shared" si="510"/>
        <v>27189</v>
      </c>
      <c r="CC500" s="48">
        <f t="shared" si="511"/>
        <v>14319</v>
      </c>
      <c r="CD500" s="48">
        <f t="shared" si="512"/>
        <v>409</v>
      </c>
      <c r="CE500" s="49">
        <f t="shared" si="513"/>
        <v>12461</v>
      </c>
    </row>
    <row r="501" spans="1:83" ht="16.5" customHeight="1">
      <c r="A501" s="29" t="s">
        <v>21</v>
      </c>
      <c r="B501" s="34" t="s">
        <v>67</v>
      </c>
      <c r="C501" s="40">
        <v>210398</v>
      </c>
      <c r="D501" s="40">
        <v>161830</v>
      </c>
      <c r="E501" s="40">
        <v>138941</v>
      </c>
      <c r="F501" s="40">
        <v>22889</v>
      </c>
      <c r="G501" s="40">
        <v>15085</v>
      </c>
      <c r="H501" s="40">
        <v>33483</v>
      </c>
      <c r="I501" s="40">
        <v>8424</v>
      </c>
      <c r="J501" s="40">
        <v>-4</v>
      </c>
      <c r="K501" s="41">
        <v>25063</v>
      </c>
      <c r="M501" s="29" t="s">
        <v>21</v>
      </c>
      <c r="N501" s="34" t="s">
        <v>67</v>
      </c>
      <c r="O501" s="66">
        <f t="shared" si="481"/>
        <v>-5.49</v>
      </c>
      <c r="P501" s="66">
        <f t="shared" si="482"/>
        <v>0.39800000000000002</v>
      </c>
      <c r="Q501" s="66">
        <f t="shared" si="483"/>
        <v>0.621</v>
      </c>
      <c r="R501" s="66">
        <f t="shared" si="484"/>
        <v>-0.93100000000000005</v>
      </c>
      <c r="S501" s="66">
        <f t="shared" si="485"/>
        <v>1.905</v>
      </c>
      <c r="T501" s="66">
        <f t="shared" si="486"/>
        <v>-28.190999999999999</v>
      </c>
      <c r="U501" s="66">
        <f t="shared" si="487"/>
        <v>-57.859000000000002</v>
      </c>
      <c r="V501" s="66">
        <f t="shared" si="488"/>
        <v>-100.322</v>
      </c>
      <c r="W501" s="67">
        <f t="shared" si="489"/>
        <v>-1.3069999999999999</v>
      </c>
      <c r="Y501" s="29" t="s">
        <v>21</v>
      </c>
      <c r="Z501" s="34" t="s">
        <v>67</v>
      </c>
      <c r="AA501" s="66">
        <f t="shared" si="514"/>
        <v>100</v>
      </c>
      <c r="AB501" s="66">
        <f t="shared" si="490"/>
        <v>76.900000000000006</v>
      </c>
      <c r="AC501" s="66">
        <f t="shared" si="491"/>
        <v>66</v>
      </c>
      <c r="AD501" s="66">
        <f t="shared" si="492"/>
        <v>10.9</v>
      </c>
      <c r="AE501" s="66">
        <f t="shared" si="493"/>
        <v>7.2</v>
      </c>
      <c r="AF501" s="66">
        <f t="shared" si="494"/>
        <v>15.9</v>
      </c>
      <c r="AG501" s="66">
        <f t="shared" si="495"/>
        <v>4</v>
      </c>
      <c r="AH501" s="66">
        <f t="shared" si="496"/>
        <v>0</v>
      </c>
      <c r="AI501" s="67">
        <f t="shared" si="497"/>
        <v>11.9</v>
      </c>
      <c r="AK501" s="29" t="s">
        <v>21</v>
      </c>
      <c r="AL501" s="34" t="s">
        <v>67</v>
      </c>
      <c r="AM501" s="66">
        <f t="shared" si="515"/>
        <v>6.7</v>
      </c>
      <c r="AN501" s="66">
        <f t="shared" si="516"/>
        <v>6.6</v>
      </c>
      <c r="AO501" s="66">
        <f t="shared" si="517"/>
        <v>6.7</v>
      </c>
      <c r="AP501" s="66">
        <f t="shared" si="518"/>
        <v>6.6</v>
      </c>
      <c r="AQ501" s="66">
        <f t="shared" si="519"/>
        <v>5.8</v>
      </c>
      <c r="AR501" s="66">
        <f t="shared" si="520"/>
        <v>7.2</v>
      </c>
      <c r="AS501" s="66">
        <f t="shared" si="521"/>
        <v>5.5</v>
      </c>
      <c r="AT501" s="66">
        <f t="shared" si="522"/>
        <v>-0.1</v>
      </c>
      <c r="AU501" s="67">
        <f t="shared" si="523"/>
        <v>8.1</v>
      </c>
      <c r="AW501" s="29" t="s">
        <v>21</v>
      </c>
      <c r="AX501" s="34" t="s">
        <v>67</v>
      </c>
      <c r="AY501" s="66">
        <f t="shared" si="524"/>
        <v>-5.49</v>
      </c>
      <c r="AZ501" s="66">
        <f t="shared" si="498"/>
        <v>0.28799999999999998</v>
      </c>
      <c r="BA501" s="66">
        <f t="shared" si="499"/>
        <v>0.38500000000000001</v>
      </c>
      <c r="BB501" s="66">
        <f t="shared" si="500"/>
        <v>-9.7000000000000003E-2</v>
      </c>
      <c r="BC501" s="66">
        <f t="shared" si="501"/>
        <v>0.127</v>
      </c>
      <c r="BD501" s="66">
        <f t="shared" si="502"/>
        <v>-5.9050000000000002</v>
      </c>
      <c r="BE501" s="66">
        <f t="shared" si="503"/>
        <v>-5.1950000000000003</v>
      </c>
      <c r="BF501" s="66">
        <f t="shared" si="504"/>
        <v>-0.56000000000000005</v>
      </c>
      <c r="BG501" s="67">
        <f t="shared" si="505"/>
        <v>-0.14899999999999999</v>
      </c>
      <c r="BI501" s="29" t="s">
        <v>21</v>
      </c>
      <c r="BJ501" s="34" t="s">
        <v>67</v>
      </c>
      <c r="BK501" s="66">
        <f t="shared" si="525"/>
        <v>-0.35799999999999998</v>
      </c>
      <c r="BL501" s="66">
        <f t="shared" si="526"/>
        <v>2.5999999999999999E-2</v>
      </c>
      <c r="BM501" s="66">
        <f t="shared" si="527"/>
        <v>4.1000000000000002E-2</v>
      </c>
      <c r="BN501" s="66">
        <f t="shared" si="528"/>
        <v>-6.0999999999999999E-2</v>
      </c>
      <c r="BO501" s="66">
        <f t="shared" si="529"/>
        <v>0.11</v>
      </c>
      <c r="BP501" s="66">
        <f t="shared" si="530"/>
        <v>-1.821</v>
      </c>
      <c r="BQ501" s="66">
        <f t="shared" si="531"/>
        <v>-2.9649999999999999</v>
      </c>
      <c r="BR501" s="66">
        <f t="shared" si="532"/>
        <v>-9.4529999999999994</v>
      </c>
      <c r="BS501" s="67">
        <f t="shared" si="533"/>
        <v>-0.104</v>
      </c>
      <c r="BU501" s="29" t="s">
        <v>21</v>
      </c>
      <c r="BV501" s="34" t="s">
        <v>67</v>
      </c>
      <c r="BW501" s="48">
        <f t="shared" si="534"/>
        <v>222619</v>
      </c>
      <c r="BX501" s="48">
        <f t="shared" si="506"/>
        <v>161188</v>
      </c>
      <c r="BY501" s="48">
        <f t="shared" si="507"/>
        <v>138084</v>
      </c>
      <c r="BZ501" s="48">
        <f t="shared" si="508"/>
        <v>23104</v>
      </c>
      <c r="CA501" s="48">
        <f t="shared" si="509"/>
        <v>14803</v>
      </c>
      <c r="CB501" s="48">
        <f t="shared" si="510"/>
        <v>46628</v>
      </c>
      <c r="CC501" s="48">
        <f t="shared" si="511"/>
        <v>19990</v>
      </c>
      <c r="CD501" s="48">
        <f t="shared" si="512"/>
        <v>1243</v>
      </c>
      <c r="CE501" s="49">
        <f t="shared" si="513"/>
        <v>25395</v>
      </c>
    </row>
    <row r="502" spans="1:83" ht="16.5" customHeight="1">
      <c r="A502" s="29" t="s">
        <v>22</v>
      </c>
      <c r="B502" s="34" t="s">
        <v>68</v>
      </c>
      <c r="C502" s="40">
        <v>112726</v>
      </c>
      <c r="D502" s="40">
        <v>88321</v>
      </c>
      <c r="E502" s="40">
        <v>75567</v>
      </c>
      <c r="F502" s="40">
        <v>12754</v>
      </c>
      <c r="G502" s="40">
        <v>5605</v>
      </c>
      <c r="H502" s="40">
        <v>18800</v>
      </c>
      <c r="I502" s="40">
        <v>5695</v>
      </c>
      <c r="J502" s="40">
        <v>256</v>
      </c>
      <c r="K502" s="41">
        <v>12849</v>
      </c>
      <c r="M502" s="29" t="s">
        <v>22</v>
      </c>
      <c r="N502" s="34" t="s">
        <v>68</v>
      </c>
      <c r="O502" s="66">
        <f t="shared" si="481"/>
        <v>-6.42</v>
      </c>
      <c r="P502" s="66">
        <f t="shared" si="482"/>
        <v>3.1930000000000001</v>
      </c>
      <c r="Q502" s="66">
        <f t="shared" si="483"/>
        <v>3.44</v>
      </c>
      <c r="R502" s="66">
        <f t="shared" si="484"/>
        <v>1.7549999999999999</v>
      </c>
      <c r="S502" s="66">
        <f t="shared" si="485"/>
        <v>-5.2999999999999999E-2</v>
      </c>
      <c r="T502" s="66">
        <f t="shared" si="486"/>
        <v>-35.755000000000003</v>
      </c>
      <c r="U502" s="66">
        <f t="shared" si="487"/>
        <v>-60.018000000000001</v>
      </c>
      <c r="V502" s="66">
        <f t="shared" si="488"/>
        <v>-68.97</v>
      </c>
      <c r="W502" s="67">
        <f t="shared" si="489"/>
        <v>-9.4760000000000009</v>
      </c>
      <c r="Y502" s="29" t="s">
        <v>22</v>
      </c>
      <c r="Z502" s="34" t="s">
        <v>68</v>
      </c>
      <c r="AA502" s="66">
        <f t="shared" si="514"/>
        <v>100</v>
      </c>
      <c r="AB502" s="66">
        <f t="shared" si="490"/>
        <v>78.400000000000006</v>
      </c>
      <c r="AC502" s="66">
        <f t="shared" si="491"/>
        <v>67</v>
      </c>
      <c r="AD502" s="66">
        <f t="shared" si="492"/>
        <v>11.3</v>
      </c>
      <c r="AE502" s="66">
        <f t="shared" si="493"/>
        <v>5</v>
      </c>
      <c r="AF502" s="66">
        <f t="shared" si="494"/>
        <v>16.7</v>
      </c>
      <c r="AG502" s="66">
        <f t="shared" si="495"/>
        <v>5.0999999999999996</v>
      </c>
      <c r="AH502" s="66">
        <f t="shared" si="496"/>
        <v>0.2</v>
      </c>
      <c r="AI502" s="67">
        <f t="shared" si="497"/>
        <v>11.4</v>
      </c>
      <c r="AK502" s="29" t="s">
        <v>22</v>
      </c>
      <c r="AL502" s="34" t="s">
        <v>68</v>
      </c>
      <c r="AM502" s="66">
        <f t="shared" si="515"/>
        <v>3.6</v>
      </c>
      <c r="AN502" s="66">
        <f t="shared" si="516"/>
        <v>3.6</v>
      </c>
      <c r="AO502" s="66">
        <f t="shared" si="517"/>
        <v>3.6</v>
      </c>
      <c r="AP502" s="66">
        <f t="shared" si="518"/>
        <v>3.7</v>
      </c>
      <c r="AQ502" s="66">
        <f t="shared" si="519"/>
        <v>2.1</v>
      </c>
      <c r="AR502" s="66">
        <f t="shared" si="520"/>
        <v>4</v>
      </c>
      <c r="AS502" s="66">
        <f t="shared" si="521"/>
        <v>3.7</v>
      </c>
      <c r="AT502" s="66">
        <f t="shared" si="522"/>
        <v>6.1</v>
      </c>
      <c r="AU502" s="67">
        <f t="shared" si="523"/>
        <v>4.2</v>
      </c>
      <c r="AW502" s="29" t="s">
        <v>22</v>
      </c>
      <c r="AX502" s="34" t="s">
        <v>68</v>
      </c>
      <c r="AY502" s="66">
        <f t="shared" si="524"/>
        <v>-6.42</v>
      </c>
      <c r="AZ502" s="66">
        <f t="shared" si="498"/>
        <v>2.2690000000000001</v>
      </c>
      <c r="BA502" s="66">
        <f t="shared" si="499"/>
        <v>2.0859999999999999</v>
      </c>
      <c r="BB502" s="66">
        <f t="shared" si="500"/>
        <v>0.183</v>
      </c>
      <c r="BC502" s="66">
        <f t="shared" si="501"/>
        <v>-2E-3</v>
      </c>
      <c r="BD502" s="66">
        <f t="shared" si="502"/>
        <v>-8.6859999999999999</v>
      </c>
      <c r="BE502" s="66">
        <f t="shared" si="503"/>
        <v>-7.0970000000000004</v>
      </c>
      <c r="BF502" s="66">
        <f t="shared" si="504"/>
        <v>-0.47199999999999998</v>
      </c>
      <c r="BG502" s="67">
        <f t="shared" si="505"/>
        <v>-1.117</v>
      </c>
      <c r="BI502" s="29" t="s">
        <v>22</v>
      </c>
      <c r="BJ502" s="34" t="s">
        <v>68</v>
      </c>
      <c r="BK502" s="66">
        <f t="shared" si="525"/>
        <v>-0.22700000000000001</v>
      </c>
      <c r="BL502" s="66">
        <f t="shared" si="526"/>
        <v>0.112</v>
      </c>
      <c r="BM502" s="66">
        <f t="shared" si="527"/>
        <v>0.121</v>
      </c>
      <c r="BN502" s="66">
        <f t="shared" si="528"/>
        <v>6.3E-2</v>
      </c>
      <c r="BO502" s="66">
        <f t="shared" si="529"/>
        <v>-1E-3</v>
      </c>
      <c r="BP502" s="66">
        <f t="shared" si="530"/>
        <v>-1.45</v>
      </c>
      <c r="BQ502" s="66">
        <f t="shared" si="531"/>
        <v>-2.1920000000000002</v>
      </c>
      <c r="BR502" s="66">
        <f t="shared" si="532"/>
        <v>-4.3129999999999997</v>
      </c>
      <c r="BS502" s="67">
        <f t="shared" si="533"/>
        <v>-0.42199999999999999</v>
      </c>
      <c r="BU502" s="29" t="s">
        <v>22</v>
      </c>
      <c r="BV502" s="34" t="s">
        <v>68</v>
      </c>
      <c r="BW502" s="48">
        <f t="shared" si="534"/>
        <v>120459</v>
      </c>
      <c r="BX502" s="48">
        <f t="shared" si="506"/>
        <v>85588</v>
      </c>
      <c r="BY502" s="48">
        <f t="shared" si="507"/>
        <v>73054</v>
      </c>
      <c r="BZ502" s="48">
        <f t="shared" si="508"/>
        <v>12534</v>
      </c>
      <c r="CA502" s="48">
        <f t="shared" si="509"/>
        <v>5608</v>
      </c>
      <c r="CB502" s="48">
        <f t="shared" si="510"/>
        <v>29263</v>
      </c>
      <c r="CC502" s="48">
        <f t="shared" si="511"/>
        <v>14244</v>
      </c>
      <c r="CD502" s="48">
        <f t="shared" si="512"/>
        <v>825</v>
      </c>
      <c r="CE502" s="49">
        <f t="shared" si="513"/>
        <v>14194</v>
      </c>
    </row>
    <row r="503" spans="1:83" ht="16.5" customHeight="1">
      <c r="A503" s="29" t="s">
        <v>23</v>
      </c>
      <c r="B503" s="34" t="s">
        <v>69</v>
      </c>
      <c r="C503" s="40">
        <v>88267</v>
      </c>
      <c r="D503" s="40">
        <v>70631</v>
      </c>
      <c r="E503" s="40">
        <v>60556</v>
      </c>
      <c r="F503" s="40">
        <v>10075</v>
      </c>
      <c r="G503" s="40">
        <v>4700</v>
      </c>
      <c r="H503" s="40">
        <v>12936</v>
      </c>
      <c r="I503" s="40">
        <v>2241</v>
      </c>
      <c r="J503" s="40">
        <v>181</v>
      </c>
      <c r="K503" s="41">
        <v>10514</v>
      </c>
      <c r="M503" s="29" t="s">
        <v>23</v>
      </c>
      <c r="N503" s="34" t="s">
        <v>69</v>
      </c>
      <c r="O503" s="66">
        <f t="shared" si="481"/>
        <v>-3.95</v>
      </c>
      <c r="P503" s="66">
        <f t="shared" si="482"/>
        <v>0.29499999999999998</v>
      </c>
      <c r="Q503" s="66">
        <f t="shared" si="483"/>
        <v>0.45100000000000001</v>
      </c>
      <c r="R503" s="66">
        <f t="shared" si="484"/>
        <v>-0.63100000000000001</v>
      </c>
      <c r="S503" s="66">
        <f t="shared" si="485"/>
        <v>1.1839999999999999</v>
      </c>
      <c r="T503" s="66">
        <f t="shared" si="486"/>
        <v>-23.132999999999999</v>
      </c>
      <c r="U503" s="66">
        <f t="shared" si="487"/>
        <v>-60.972000000000001</v>
      </c>
      <c r="V503" s="66">
        <f t="shared" si="488"/>
        <v>35.075000000000003</v>
      </c>
      <c r="W503" s="67">
        <f t="shared" si="489"/>
        <v>-4.008</v>
      </c>
      <c r="Y503" s="29" t="s">
        <v>23</v>
      </c>
      <c r="Z503" s="34" t="s">
        <v>69</v>
      </c>
      <c r="AA503" s="66">
        <f t="shared" si="514"/>
        <v>100</v>
      </c>
      <c r="AB503" s="66">
        <f t="shared" si="490"/>
        <v>80</v>
      </c>
      <c r="AC503" s="66">
        <f t="shared" si="491"/>
        <v>68.599999999999994</v>
      </c>
      <c r="AD503" s="66">
        <f t="shared" si="492"/>
        <v>11.4</v>
      </c>
      <c r="AE503" s="66">
        <f t="shared" si="493"/>
        <v>5.3</v>
      </c>
      <c r="AF503" s="66">
        <f t="shared" si="494"/>
        <v>14.7</v>
      </c>
      <c r="AG503" s="66">
        <f t="shared" si="495"/>
        <v>2.5</v>
      </c>
      <c r="AH503" s="66">
        <f t="shared" si="496"/>
        <v>0.2</v>
      </c>
      <c r="AI503" s="67">
        <f t="shared" si="497"/>
        <v>11.9</v>
      </c>
      <c r="AK503" s="29" t="s">
        <v>23</v>
      </c>
      <c r="AL503" s="34" t="s">
        <v>69</v>
      </c>
      <c r="AM503" s="66">
        <f t="shared" si="515"/>
        <v>2.8</v>
      </c>
      <c r="AN503" s="66">
        <f t="shared" si="516"/>
        <v>2.9</v>
      </c>
      <c r="AO503" s="66">
        <f t="shared" si="517"/>
        <v>2.9</v>
      </c>
      <c r="AP503" s="66">
        <f t="shared" si="518"/>
        <v>2.9</v>
      </c>
      <c r="AQ503" s="66">
        <f t="shared" si="519"/>
        <v>1.8</v>
      </c>
      <c r="AR503" s="66">
        <f t="shared" si="520"/>
        <v>2.8</v>
      </c>
      <c r="AS503" s="66">
        <f t="shared" si="521"/>
        <v>1.5</v>
      </c>
      <c r="AT503" s="66">
        <f t="shared" si="522"/>
        <v>4.3</v>
      </c>
      <c r="AU503" s="67">
        <f t="shared" si="523"/>
        <v>3.4</v>
      </c>
      <c r="AW503" s="29" t="s">
        <v>23</v>
      </c>
      <c r="AX503" s="34" t="s">
        <v>69</v>
      </c>
      <c r="AY503" s="66">
        <f t="shared" si="524"/>
        <v>-3.95</v>
      </c>
      <c r="AZ503" s="66">
        <f t="shared" si="498"/>
        <v>0.22600000000000001</v>
      </c>
      <c r="BA503" s="66">
        <f t="shared" si="499"/>
        <v>0.29599999999999999</v>
      </c>
      <c r="BB503" s="66">
        <f t="shared" si="500"/>
        <v>-7.0000000000000007E-2</v>
      </c>
      <c r="BC503" s="66">
        <f t="shared" si="501"/>
        <v>0.06</v>
      </c>
      <c r="BD503" s="66">
        <f t="shared" si="502"/>
        <v>-4.2359999999999998</v>
      </c>
      <c r="BE503" s="66">
        <f t="shared" si="503"/>
        <v>-3.81</v>
      </c>
      <c r="BF503" s="66">
        <f t="shared" si="504"/>
        <v>5.0999999999999997E-2</v>
      </c>
      <c r="BG503" s="67">
        <f t="shared" si="505"/>
        <v>-0.47799999999999998</v>
      </c>
      <c r="BI503" s="29" t="s">
        <v>23</v>
      </c>
      <c r="BJ503" s="34" t="s">
        <v>69</v>
      </c>
      <c r="BK503" s="66">
        <f t="shared" si="525"/>
        <v>-0.106</v>
      </c>
      <c r="BL503" s="66">
        <f t="shared" si="526"/>
        <v>8.9999999999999993E-3</v>
      </c>
      <c r="BM503" s="66">
        <f t="shared" si="527"/>
        <v>1.2999999999999999E-2</v>
      </c>
      <c r="BN503" s="66">
        <f t="shared" si="528"/>
        <v>-1.7999999999999999E-2</v>
      </c>
      <c r="BO503" s="66">
        <f t="shared" si="529"/>
        <v>2.1999999999999999E-2</v>
      </c>
      <c r="BP503" s="66">
        <f t="shared" si="530"/>
        <v>-0.53900000000000003</v>
      </c>
      <c r="BQ503" s="66">
        <f t="shared" si="531"/>
        <v>-0.89800000000000002</v>
      </c>
      <c r="BR503" s="66">
        <f t="shared" si="532"/>
        <v>0.35599999999999998</v>
      </c>
      <c r="BS503" s="67">
        <f t="shared" si="533"/>
        <v>-0.13800000000000001</v>
      </c>
      <c r="BU503" s="29" t="s">
        <v>23</v>
      </c>
      <c r="BV503" s="34" t="s">
        <v>69</v>
      </c>
      <c r="BW503" s="48">
        <f t="shared" si="534"/>
        <v>91897</v>
      </c>
      <c r="BX503" s="48">
        <f t="shared" si="506"/>
        <v>70423</v>
      </c>
      <c r="BY503" s="48">
        <f t="shared" si="507"/>
        <v>60284</v>
      </c>
      <c r="BZ503" s="48">
        <f t="shared" si="508"/>
        <v>10139</v>
      </c>
      <c r="CA503" s="48">
        <f t="shared" si="509"/>
        <v>4645</v>
      </c>
      <c r="CB503" s="48">
        <f t="shared" si="510"/>
        <v>16829</v>
      </c>
      <c r="CC503" s="48">
        <f t="shared" si="511"/>
        <v>5742</v>
      </c>
      <c r="CD503" s="48">
        <f t="shared" si="512"/>
        <v>134</v>
      </c>
      <c r="CE503" s="49">
        <f t="shared" si="513"/>
        <v>10953</v>
      </c>
    </row>
    <row r="504" spans="1:83" ht="16.5" customHeight="1">
      <c r="A504" s="31" t="s">
        <v>24</v>
      </c>
      <c r="B504" s="33" t="s">
        <v>70</v>
      </c>
      <c r="C504" s="42">
        <v>9320</v>
      </c>
      <c r="D504" s="42">
        <v>7007</v>
      </c>
      <c r="E504" s="42">
        <v>5994</v>
      </c>
      <c r="F504" s="42">
        <v>1013</v>
      </c>
      <c r="G504" s="42">
        <v>703</v>
      </c>
      <c r="H504" s="42">
        <v>1610</v>
      </c>
      <c r="I504" s="42">
        <v>342</v>
      </c>
      <c r="J504" s="42">
        <v>-10</v>
      </c>
      <c r="K504" s="43">
        <v>1278</v>
      </c>
      <c r="M504" s="31" t="s">
        <v>24</v>
      </c>
      <c r="N504" s="33" t="s">
        <v>70</v>
      </c>
      <c r="O504" s="68">
        <f t="shared" si="481"/>
        <v>-6.1239999999999997</v>
      </c>
      <c r="P504" s="68">
        <f t="shared" si="482"/>
        <v>1.2430000000000001</v>
      </c>
      <c r="Q504" s="68">
        <f t="shared" si="483"/>
        <v>1.6970000000000001</v>
      </c>
      <c r="R504" s="68">
        <f t="shared" si="484"/>
        <v>-1.363</v>
      </c>
      <c r="S504" s="68">
        <f t="shared" si="485"/>
        <v>0.42899999999999999</v>
      </c>
      <c r="T504" s="68">
        <f t="shared" si="486"/>
        <v>-30.212</v>
      </c>
      <c r="U504" s="68">
        <f t="shared" si="487"/>
        <v>-55.118000000000002</v>
      </c>
      <c r="V504" s="68">
        <f t="shared" si="488"/>
        <v>62.963000000000001</v>
      </c>
      <c r="W504" s="69">
        <f t="shared" si="489"/>
        <v>-18.702000000000002</v>
      </c>
      <c r="Y504" s="31" t="s">
        <v>24</v>
      </c>
      <c r="Z504" s="33" t="s">
        <v>70</v>
      </c>
      <c r="AA504" s="68">
        <f t="shared" si="514"/>
        <v>100</v>
      </c>
      <c r="AB504" s="68">
        <f t="shared" si="490"/>
        <v>75.2</v>
      </c>
      <c r="AC504" s="68">
        <f t="shared" si="491"/>
        <v>64.3</v>
      </c>
      <c r="AD504" s="68">
        <f t="shared" si="492"/>
        <v>10.9</v>
      </c>
      <c r="AE504" s="68">
        <f t="shared" si="493"/>
        <v>7.5</v>
      </c>
      <c r="AF504" s="68">
        <f t="shared" si="494"/>
        <v>17.3</v>
      </c>
      <c r="AG504" s="68">
        <f t="shared" si="495"/>
        <v>3.7</v>
      </c>
      <c r="AH504" s="68">
        <f t="shared" si="496"/>
        <v>-0.1</v>
      </c>
      <c r="AI504" s="69">
        <f t="shared" si="497"/>
        <v>13.7</v>
      </c>
      <c r="AK504" s="31" t="s">
        <v>24</v>
      </c>
      <c r="AL504" s="33" t="s">
        <v>70</v>
      </c>
      <c r="AM504" s="68">
        <f t="shared" si="515"/>
        <v>0.3</v>
      </c>
      <c r="AN504" s="68">
        <f t="shared" si="516"/>
        <v>0.3</v>
      </c>
      <c r="AO504" s="68">
        <f t="shared" si="517"/>
        <v>0.3</v>
      </c>
      <c r="AP504" s="68">
        <f t="shared" si="518"/>
        <v>0.3</v>
      </c>
      <c r="AQ504" s="68">
        <f t="shared" si="519"/>
        <v>0.3</v>
      </c>
      <c r="AR504" s="68">
        <f t="shared" si="520"/>
        <v>0.3</v>
      </c>
      <c r="AS504" s="68">
        <f t="shared" si="521"/>
        <v>0.2</v>
      </c>
      <c r="AT504" s="68">
        <f t="shared" si="522"/>
        <v>-0.2</v>
      </c>
      <c r="AU504" s="69">
        <f t="shared" si="523"/>
        <v>0.4</v>
      </c>
      <c r="AW504" s="31" t="s">
        <v>24</v>
      </c>
      <c r="AX504" s="33" t="s">
        <v>70</v>
      </c>
      <c r="AY504" s="68">
        <f t="shared" si="524"/>
        <v>-6.1239999999999997</v>
      </c>
      <c r="AZ504" s="68">
        <f t="shared" si="498"/>
        <v>0.86599999999999999</v>
      </c>
      <c r="BA504" s="68">
        <f t="shared" si="499"/>
        <v>1.0069999999999999</v>
      </c>
      <c r="BB504" s="68">
        <f t="shared" si="500"/>
        <v>-0.14099999999999999</v>
      </c>
      <c r="BC504" s="68">
        <f t="shared" si="501"/>
        <v>0.03</v>
      </c>
      <c r="BD504" s="68">
        <f t="shared" si="502"/>
        <v>-7.0209999999999999</v>
      </c>
      <c r="BE504" s="68">
        <f t="shared" si="503"/>
        <v>-4.2300000000000004</v>
      </c>
      <c r="BF504" s="68">
        <f t="shared" si="504"/>
        <v>0.17100000000000001</v>
      </c>
      <c r="BG504" s="69">
        <f t="shared" si="505"/>
        <v>-2.9609999999999999</v>
      </c>
      <c r="BI504" s="31" t="s">
        <v>24</v>
      </c>
      <c r="BJ504" s="33" t="s">
        <v>70</v>
      </c>
      <c r="BK504" s="68">
        <f t="shared" si="525"/>
        <v>-1.7999999999999999E-2</v>
      </c>
      <c r="BL504" s="68">
        <f t="shared" si="526"/>
        <v>4.0000000000000001E-3</v>
      </c>
      <c r="BM504" s="68">
        <f t="shared" si="527"/>
        <v>5.0000000000000001E-3</v>
      </c>
      <c r="BN504" s="68">
        <f t="shared" si="528"/>
        <v>-4.0000000000000001E-3</v>
      </c>
      <c r="BO504" s="68">
        <f t="shared" si="529"/>
        <v>1E-3</v>
      </c>
      <c r="BP504" s="68">
        <f t="shared" si="530"/>
        <v>-9.7000000000000003E-2</v>
      </c>
      <c r="BQ504" s="68">
        <f t="shared" si="531"/>
        <v>-0.108</v>
      </c>
      <c r="BR504" s="68">
        <f t="shared" si="532"/>
        <v>0.129</v>
      </c>
      <c r="BS504" s="69">
        <f t="shared" si="533"/>
        <v>-9.1999999999999998E-2</v>
      </c>
      <c r="BU504" s="31" t="s">
        <v>24</v>
      </c>
      <c r="BV504" s="33" t="s">
        <v>70</v>
      </c>
      <c r="BW504" s="50">
        <f t="shared" si="534"/>
        <v>9928</v>
      </c>
      <c r="BX504" s="50">
        <f t="shared" si="506"/>
        <v>6921</v>
      </c>
      <c r="BY504" s="50">
        <f t="shared" si="507"/>
        <v>5894</v>
      </c>
      <c r="BZ504" s="50">
        <f t="shared" si="508"/>
        <v>1027</v>
      </c>
      <c r="CA504" s="50">
        <f t="shared" si="509"/>
        <v>700</v>
      </c>
      <c r="CB504" s="50">
        <f t="shared" si="510"/>
        <v>2307</v>
      </c>
      <c r="CC504" s="50">
        <f t="shared" si="511"/>
        <v>762</v>
      </c>
      <c r="CD504" s="50">
        <f t="shared" si="512"/>
        <v>-27</v>
      </c>
      <c r="CE504" s="51">
        <f t="shared" si="513"/>
        <v>1572</v>
      </c>
    </row>
    <row r="505" spans="1:83" ht="16.5" customHeight="1">
      <c r="A505" s="29" t="s">
        <v>25</v>
      </c>
      <c r="B505" s="34" t="s">
        <v>71</v>
      </c>
      <c r="C505" s="40">
        <v>5669</v>
      </c>
      <c r="D505" s="40">
        <v>4009</v>
      </c>
      <c r="E505" s="40">
        <v>3452</v>
      </c>
      <c r="F505" s="40">
        <v>557</v>
      </c>
      <c r="G505" s="40">
        <v>309</v>
      </c>
      <c r="H505" s="40">
        <v>1351</v>
      </c>
      <c r="I505" s="40">
        <v>275</v>
      </c>
      <c r="J505" s="40">
        <v>-9</v>
      </c>
      <c r="K505" s="41">
        <v>1085</v>
      </c>
      <c r="M505" s="29" t="s">
        <v>25</v>
      </c>
      <c r="N505" s="34" t="s">
        <v>71</v>
      </c>
      <c r="O505" s="66">
        <f t="shared" si="481"/>
        <v>-4.1909999999999998</v>
      </c>
      <c r="P505" s="66">
        <f t="shared" si="482"/>
        <v>6.6509999999999998</v>
      </c>
      <c r="Q505" s="66">
        <f t="shared" si="483"/>
        <v>7.5389999999999997</v>
      </c>
      <c r="R505" s="66">
        <f t="shared" si="484"/>
        <v>1.4570000000000001</v>
      </c>
      <c r="S505" s="66">
        <f t="shared" si="485"/>
        <v>2.3180000000000001</v>
      </c>
      <c r="T505" s="66">
        <f t="shared" si="486"/>
        <v>-27.209</v>
      </c>
      <c r="U505" s="66">
        <f t="shared" si="487"/>
        <v>-54.319000000000003</v>
      </c>
      <c r="V505" s="66">
        <f t="shared" si="488"/>
        <v>72.727000000000004</v>
      </c>
      <c r="W505" s="67">
        <f t="shared" si="489"/>
        <v>-15.695</v>
      </c>
      <c r="Y505" s="29" t="s">
        <v>25</v>
      </c>
      <c r="Z505" s="34" t="s">
        <v>71</v>
      </c>
      <c r="AA505" s="66">
        <f t="shared" si="514"/>
        <v>100</v>
      </c>
      <c r="AB505" s="66">
        <f t="shared" si="490"/>
        <v>70.7</v>
      </c>
      <c r="AC505" s="66">
        <f t="shared" si="491"/>
        <v>60.9</v>
      </c>
      <c r="AD505" s="66">
        <f t="shared" si="492"/>
        <v>9.8000000000000007</v>
      </c>
      <c r="AE505" s="66">
        <f t="shared" si="493"/>
        <v>5.5</v>
      </c>
      <c r="AF505" s="66">
        <f t="shared" si="494"/>
        <v>23.8</v>
      </c>
      <c r="AG505" s="66">
        <f t="shared" si="495"/>
        <v>4.9000000000000004</v>
      </c>
      <c r="AH505" s="66">
        <f t="shared" si="496"/>
        <v>-0.2</v>
      </c>
      <c r="AI505" s="67">
        <f t="shared" si="497"/>
        <v>19.100000000000001</v>
      </c>
      <c r="AK505" s="29" t="s">
        <v>25</v>
      </c>
      <c r="AL505" s="34" t="s">
        <v>71</v>
      </c>
      <c r="AM505" s="66">
        <f t="shared" si="515"/>
        <v>0.2</v>
      </c>
      <c r="AN505" s="66">
        <f t="shared" si="516"/>
        <v>0.2</v>
      </c>
      <c r="AO505" s="66">
        <f t="shared" si="517"/>
        <v>0.2</v>
      </c>
      <c r="AP505" s="66">
        <f t="shared" si="518"/>
        <v>0.2</v>
      </c>
      <c r="AQ505" s="66">
        <f t="shared" si="519"/>
        <v>0.1</v>
      </c>
      <c r="AR505" s="66">
        <f t="shared" si="520"/>
        <v>0.3</v>
      </c>
      <c r="AS505" s="66">
        <f t="shared" si="521"/>
        <v>0.2</v>
      </c>
      <c r="AT505" s="66">
        <f t="shared" si="522"/>
        <v>-0.2</v>
      </c>
      <c r="AU505" s="67">
        <f t="shared" si="523"/>
        <v>0.4</v>
      </c>
      <c r="AW505" s="29" t="s">
        <v>25</v>
      </c>
      <c r="AX505" s="34" t="s">
        <v>71</v>
      </c>
      <c r="AY505" s="66">
        <f t="shared" si="524"/>
        <v>-4.1909999999999998</v>
      </c>
      <c r="AZ505" s="66">
        <f t="shared" si="498"/>
        <v>4.2249999999999996</v>
      </c>
      <c r="BA505" s="66">
        <f t="shared" si="499"/>
        <v>4.09</v>
      </c>
      <c r="BB505" s="66">
        <f t="shared" si="500"/>
        <v>0.13500000000000001</v>
      </c>
      <c r="BC505" s="66">
        <f t="shared" si="501"/>
        <v>0.11799999999999999</v>
      </c>
      <c r="BD505" s="66">
        <f t="shared" si="502"/>
        <v>-8.5350000000000001</v>
      </c>
      <c r="BE505" s="66">
        <f t="shared" si="503"/>
        <v>-5.5259999999999998</v>
      </c>
      <c r="BF505" s="66">
        <f t="shared" si="504"/>
        <v>0.40600000000000003</v>
      </c>
      <c r="BG505" s="67">
        <f t="shared" si="505"/>
        <v>-3.4140000000000001</v>
      </c>
      <c r="BI505" s="29" t="s">
        <v>25</v>
      </c>
      <c r="BJ505" s="34" t="s">
        <v>71</v>
      </c>
      <c r="BK505" s="66">
        <f t="shared" si="525"/>
        <v>-7.0000000000000001E-3</v>
      </c>
      <c r="BL505" s="66">
        <f t="shared" si="526"/>
        <v>0.01</v>
      </c>
      <c r="BM505" s="66">
        <f t="shared" si="527"/>
        <v>1.2E-2</v>
      </c>
      <c r="BN505" s="66">
        <f t="shared" si="528"/>
        <v>2E-3</v>
      </c>
      <c r="BO505" s="66">
        <f t="shared" si="529"/>
        <v>3.0000000000000001E-3</v>
      </c>
      <c r="BP505" s="66">
        <f t="shared" si="530"/>
        <v>-7.0000000000000007E-2</v>
      </c>
      <c r="BQ505" s="66">
        <f t="shared" si="531"/>
        <v>-8.4000000000000005E-2</v>
      </c>
      <c r="BR505" s="66">
        <f t="shared" si="532"/>
        <v>0.182</v>
      </c>
      <c r="BS505" s="67">
        <f t="shared" si="533"/>
        <v>-6.3E-2</v>
      </c>
      <c r="BU505" s="29" t="s">
        <v>25</v>
      </c>
      <c r="BV505" s="34" t="s">
        <v>71</v>
      </c>
      <c r="BW505" s="48">
        <f t="shared" si="534"/>
        <v>5917</v>
      </c>
      <c r="BX505" s="48">
        <f t="shared" si="506"/>
        <v>3759</v>
      </c>
      <c r="BY505" s="48">
        <f t="shared" si="507"/>
        <v>3210</v>
      </c>
      <c r="BZ505" s="48">
        <f t="shared" si="508"/>
        <v>549</v>
      </c>
      <c r="CA505" s="48">
        <f t="shared" si="509"/>
        <v>302</v>
      </c>
      <c r="CB505" s="48">
        <f t="shared" si="510"/>
        <v>1856</v>
      </c>
      <c r="CC505" s="48">
        <f t="shared" si="511"/>
        <v>602</v>
      </c>
      <c r="CD505" s="48">
        <f t="shared" si="512"/>
        <v>-33</v>
      </c>
      <c r="CE505" s="49">
        <f t="shared" si="513"/>
        <v>1287</v>
      </c>
    </row>
    <row r="506" spans="1:83" ht="16.5" customHeight="1">
      <c r="A506" s="29" t="s">
        <v>26</v>
      </c>
      <c r="B506" s="34" t="s">
        <v>72</v>
      </c>
      <c r="C506" s="40">
        <v>3369</v>
      </c>
      <c r="D506" s="40">
        <v>2500</v>
      </c>
      <c r="E506" s="40">
        <v>2145</v>
      </c>
      <c r="F506" s="40">
        <v>355</v>
      </c>
      <c r="G506" s="40">
        <v>175</v>
      </c>
      <c r="H506" s="40">
        <v>694</v>
      </c>
      <c r="I506" s="40">
        <v>124</v>
      </c>
      <c r="J506" s="40">
        <v>22</v>
      </c>
      <c r="K506" s="41">
        <v>548</v>
      </c>
      <c r="M506" s="29" t="s">
        <v>26</v>
      </c>
      <c r="N506" s="34" t="s">
        <v>72</v>
      </c>
      <c r="O506" s="66">
        <f t="shared" si="481"/>
        <v>-7.2919999999999998</v>
      </c>
      <c r="P506" s="66">
        <f t="shared" si="482"/>
        <v>1.792</v>
      </c>
      <c r="Q506" s="66">
        <f t="shared" si="483"/>
        <v>2.8780000000000001</v>
      </c>
      <c r="R506" s="66">
        <f t="shared" si="484"/>
        <v>-4.3129999999999997</v>
      </c>
      <c r="S506" s="66">
        <f t="shared" si="485"/>
        <v>-4.891</v>
      </c>
      <c r="T506" s="66">
        <f t="shared" si="486"/>
        <v>-30.181000000000001</v>
      </c>
      <c r="U506" s="66">
        <f t="shared" si="487"/>
        <v>-61.845999999999997</v>
      </c>
      <c r="V506" s="66">
        <f t="shared" si="488"/>
        <v>69.230999999999995</v>
      </c>
      <c r="W506" s="67">
        <f t="shared" si="489"/>
        <v>-16.463000000000001</v>
      </c>
      <c r="Y506" s="29" t="s">
        <v>26</v>
      </c>
      <c r="Z506" s="34" t="s">
        <v>72</v>
      </c>
      <c r="AA506" s="66">
        <f t="shared" si="514"/>
        <v>100</v>
      </c>
      <c r="AB506" s="66">
        <f t="shared" si="490"/>
        <v>74.2</v>
      </c>
      <c r="AC506" s="66">
        <f t="shared" si="491"/>
        <v>63.7</v>
      </c>
      <c r="AD506" s="66">
        <f t="shared" si="492"/>
        <v>10.5</v>
      </c>
      <c r="AE506" s="66">
        <f t="shared" si="493"/>
        <v>5.2</v>
      </c>
      <c r="AF506" s="66">
        <f t="shared" si="494"/>
        <v>20.6</v>
      </c>
      <c r="AG506" s="66">
        <f t="shared" si="495"/>
        <v>3.7</v>
      </c>
      <c r="AH506" s="66">
        <f t="shared" si="496"/>
        <v>0.7</v>
      </c>
      <c r="AI506" s="67">
        <f t="shared" si="497"/>
        <v>16.3</v>
      </c>
      <c r="AK506" s="29" t="s">
        <v>26</v>
      </c>
      <c r="AL506" s="34" t="s">
        <v>72</v>
      </c>
      <c r="AM506" s="66">
        <f t="shared" si="515"/>
        <v>0.1</v>
      </c>
      <c r="AN506" s="66">
        <f t="shared" si="516"/>
        <v>0.1</v>
      </c>
      <c r="AO506" s="66">
        <f t="shared" si="517"/>
        <v>0.1</v>
      </c>
      <c r="AP506" s="66">
        <f t="shared" si="518"/>
        <v>0.1</v>
      </c>
      <c r="AQ506" s="66">
        <f t="shared" si="519"/>
        <v>0.1</v>
      </c>
      <c r="AR506" s="66">
        <f t="shared" si="520"/>
        <v>0.1</v>
      </c>
      <c r="AS506" s="66">
        <f t="shared" si="521"/>
        <v>0.1</v>
      </c>
      <c r="AT506" s="66">
        <f t="shared" si="522"/>
        <v>0.5</v>
      </c>
      <c r="AU506" s="67">
        <f t="shared" si="523"/>
        <v>0.2</v>
      </c>
      <c r="AW506" s="29" t="s">
        <v>26</v>
      </c>
      <c r="AX506" s="34" t="s">
        <v>72</v>
      </c>
      <c r="AY506" s="66">
        <f t="shared" si="524"/>
        <v>-7.2919999999999998</v>
      </c>
      <c r="AZ506" s="66">
        <f t="shared" si="498"/>
        <v>1.2110000000000001</v>
      </c>
      <c r="BA506" s="66">
        <f t="shared" si="499"/>
        <v>1.651</v>
      </c>
      <c r="BB506" s="66">
        <f t="shared" si="500"/>
        <v>-0.44</v>
      </c>
      <c r="BC506" s="66">
        <f t="shared" si="501"/>
        <v>-0.248</v>
      </c>
      <c r="BD506" s="66">
        <f t="shared" si="502"/>
        <v>-8.2550000000000008</v>
      </c>
      <c r="BE506" s="66">
        <f t="shared" si="503"/>
        <v>-5.5309999999999997</v>
      </c>
      <c r="BF506" s="66">
        <f t="shared" si="504"/>
        <v>0.248</v>
      </c>
      <c r="BG506" s="67">
        <f t="shared" si="505"/>
        <v>-2.972</v>
      </c>
      <c r="BI506" s="29" t="s">
        <v>26</v>
      </c>
      <c r="BJ506" s="34" t="s">
        <v>72</v>
      </c>
      <c r="BK506" s="66">
        <f t="shared" si="525"/>
        <v>-8.0000000000000002E-3</v>
      </c>
      <c r="BL506" s="66">
        <f t="shared" si="526"/>
        <v>2E-3</v>
      </c>
      <c r="BM506" s="66">
        <f t="shared" si="527"/>
        <v>3.0000000000000001E-3</v>
      </c>
      <c r="BN506" s="66">
        <f t="shared" si="528"/>
        <v>-5.0000000000000001E-3</v>
      </c>
      <c r="BO506" s="66">
        <f t="shared" si="529"/>
        <v>-4.0000000000000001E-3</v>
      </c>
      <c r="BP506" s="66">
        <f t="shared" si="530"/>
        <v>-4.2000000000000003E-2</v>
      </c>
      <c r="BQ506" s="66">
        <f t="shared" si="531"/>
        <v>-5.1999999999999998E-2</v>
      </c>
      <c r="BR506" s="66">
        <f t="shared" si="532"/>
        <v>6.8000000000000005E-2</v>
      </c>
      <c r="BS506" s="67">
        <f t="shared" si="533"/>
        <v>-3.4000000000000002E-2</v>
      </c>
      <c r="BU506" s="29" t="s">
        <v>26</v>
      </c>
      <c r="BV506" s="34" t="s">
        <v>72</v>
      </c>
      <c r="BW506" s="48">
        <f t="shared" si="534"/>
        <v>3634</v>
      </c>
      <c r="BX506" s="48">
        <f t="shared" si="506"/>
        <v>2456</v>
      </c>
      <c r="BY506" s="48">
        <f t="shared" si="507"/>
        <v>2085</v>
      </c>
      <c r="BZ506" s="48">
        <f t="shared" si="508"/>
        <v>371</v>
      </c>
      <c r="CA506" s="48">
        <f t="shared" si="509"/>
        <v>184</v>
      </c>
      <c r="CB506" s="48">
        <f t="shared" si="510"/>
        <v>994</v>
      </c>
      <c r="CC506" s="48">
        <f t="shared" si="511"/>
        <v>325</v>
      </c>
      <c r="CD506" s="48">
        <f t="shared" si="512"/>
        <v>13</v>
      </c>
      <c r="CE506" s="49">
        <f t="shared" si="513"/>
        <v>656</v>
      </c>
    </row>
    <row r="507" spans="1:83" ht="16.5" customHeight="1">
      <c r="A507" s="29" t="s">
        <v>27</v>
      </c>
      <c r="B507" s="34" t="s">
        <v>73</v>
      </c>
      <c r="C507" s="40">
        <v>14788</v>
      </c>
      <c r="D507" s="40">
        <v>11360</v>
      </c>
      <c r="E507" s="40">
        <v>9779</v>
      </c>
      <c r="F507" s="40">
        <v>1581</v>
      </c>
      <c r="G507" s="40">
        <v>739</v>
      </c>
      <c r="H507" s="40">
        <v>2689</v>
      </c>
      <c r="I507" s="40">
        <v>424</v>
      </c>
      <c r="J507" s="40">
        <v>11</v>
      </c>
      <c r="K507" s="41">
        <v>2254</v>
      </c>
      <c r="M507" s="29" t="s">
        <v>27</v>
      </c>
      <c r="N507" s="34" t="s">
        <v>73</v>
      </c>
      <c r="O507" s="66">
        <f t="shared" si="481"/>
        <v>-4.7839999999999998</v>
      </c>
      <c r="P507" s="66">
        <f t="shared" si="482"/>
        <v>1.9750000000000001</v>
      </c>
      <c r="Q507" s="66">
        <f t="shared" si="483"/>
        <v>2.452</v>
      </c>
      <c r="R507" s="66">
        <f t="shared" si="484"/>
        <v>-0.878</v>
      </c>
      <c r="S507" s="66">
        <f t="shared" si="485"/>
        <v>2.2130000000000001</v>
      </c>
      <c r="T507" s="66">
        <f t="shared" si="486"/>
        <v>-26.69</v>
      </c>
      <c r="U507" s="66">
        <f t="shared" si="487"/>
        <v>-63.066000000000003</v>
      </c>
      <c r="V507" s="66">
        <f t="shared" si="488"/>
        <v>222.22200000000001</v>
      </c>
      <c r="W507" s="67">
        <f t="shared" si="489"/>
        <v>-10.874000000000001</v>
      </c>
      <c r="Y507" s="29" t="s">
        <v>27</v>
      </c>
      <c r="Z507" s="34" t="s">
        <v>73</v>
      </c>
      <c r="AA507" s="66">
        <f t="shared" si="514"/>
        <v>100</v>
      </c>
      <c r="AB507" s="66">
        <f t="shared" si="490"/>
        <v>76.8</v>
      </c>
      <c r="AC507" s="66">
        <f t="shared" si="491"/>
        <v>66.099999999999994</v>
      </c>
      <c r="AD507" s="66">
        <f t="shared" si="492"/>
        <v>10.7</v>
      </c>
      <c r="AE507" s="66">
        <f t="shared" si="493"/>
        <v>5</v>
      </c>
      <c r="AF507" s="66">
        <f t="shared" si="494"/>
        <v>18.2</v>
      </c>
      <c r="AG507" s="66">
        <f t="shared" si="495"/>
        <v>2.9</v>
      </c>
      <c r="AH507" s="66">
        <f t="shared" si="496"/>
        <v>0.1</v>
      </c>
      <c r="AI507" s="67">
        <f t="shared" si="497"/>
        <v>15.2</v>
      </c>
      <c r="AK507" s="29" t="s">
        <v>27</v>
      </c>
      <c r="AL507" s="34" t="s">
        <v>73</v>
      </c>
      <c r="AM507" s="66">
        <f t="shared" si="515"/>
        <v>0.5</v>
      </c>
      <c r="AN507" s="66">
        <f t="shared" si="516"/>
        <v>0.5</v>
      </c>
      <c r="AO507" s="66">
        <f t="shared" si="517"/>
        <v>0.5</v>
      </c>
      <c r="AP507" s="66">
        <f t="shared" si="518"/>
        <v>0.5</v>
      </c>
      <c r="AQ507" s="66">
        <f t="shared" si="519"/>
        <v>0.3</v>
      </c>
      <c r="AR507" s="66">
        <f t="shared" si="520"/>
        <v>0.6</v>
      </c>
      <c r="AS507" s="66">
        <f t="shared" si="521"/>
        <v>0.3</v>
      </c>
      <c r="AT507" s="66">
        <f t="shared" si="522"/>
        <v>0.3</v>
      </c>
      <c r="AU507" s="67">
        <f t="shared" si="523"/>
        <v>0.7</v>
      </c>
      <c r="AW507" s="29" t="s">
        <v>27</v>
      </c>
      <c r="AX507" s="34" t="s">
        <v>73</v>
      </c>
      <c r="AY507" s="66">
        <f t="shared" si="524"/>
        <v>-4.7839999999999998</v>
      </c>
      <c r="AZ507" s="66">
        <f t="shared" si="498"/>
        <v>1.417</v>
      </c>
      <c r="BA507" s="66">
        <f t="shared" si="499"/>
        <v>1.5069999999999999</v>
      </c>
      <c r="BB507" s="66">
        <f t="shared" si="500"/>
        <v>-0.09</v>
      </c>
      <c r="BC507" s="66">
        <f t="shared" si="501"/>
        <v>0.10299999999999999</v>
      </c>
      <c r="BD507" s="66">
        <f t="shared" si="502"/>
        <v>-6.3040000000000003</v>
      </c>
      <c r="BE507" s="66">
        <f t="shared" si="503"/>
        <v>-4.6619999999999999</v>
      </c>
      <c r="BF507" s="66">
        <f t="shared" si="504"/>
        <v>0.129</v>
      </c>
      <c r="BG507" s="67">
        <f t="shared" si="505"/>
        <v>-1.7709999999999999</v>
      </c>
      <c r="BI507" s="29" t="s">
        <v>27</v>
      </c>
      <c r="BJ507" s="34" t="s">
        <v>73</v>
      </c>
      <c r="BK507" s="66">
        <f t="shared" si="525"/>
        <v>-2.1999999999999999E-2</v>
      </c>
      <c r="BL507" s="66">
        <f t="shared" si="526"/>
        <v>8.9999999999999993E-3</v>
      </c>
      <c r="BM507" s="66">
        <f t="shared" si="527"/>
        <v>1.0999999999999999E-2</v>
      </c>
      <c r="BN507" s="66">
        <f t="shared" si="528"/>
        <v>-4.0000000000000001E-3</v>
      </c>
      <c r="BO507" s="66">
        <f t="shared" si="529"/>
        <v>6.0000000000000001E-3</v>
      </c>
      <c r="BP507" s="66">
        <f t="shared" si="530"/>
        <v>-0.13600000000000001</v>
      </c>
      <c r="BQ507" s="66">
        <f t="shared" si="531"/>
        <v>-0.186</v>
      </c>
      <c r="BR507" s="66">
        <f t="shared" si="532"/>
        <v>0.152</v>
      </c>
      <c r="BS507" s="67">
        <f t="shared" si="533"/>
        <v>-8.5999999999999993E-2</v>
      </c>
      <c r="BU507" s="29" t="s">
        <v>27</v>
      </c>
      <c r="BV507" s="34" t="s">
        <v>73</v>
      </c>
      <c r="BW507" s="48">
        <f t="shared" si="534"/>
        <v>15531</v>
      </c>
      <c r="BX507" s="48">
        <f t="shared" si="506"/>
        <v>11140</v>
      </c>
      <c r="BY507" s="48">
        <f t="shared" si="507"/>
        <v>9545</v>
      </c>
      <c r="BZ507" s="48">
        <f t="shared" si="508"/>
        <v>1595</v>
      </c>
      <c r="CA507" s="48">
        <f t="shared" si="509"/>
        <v>723</v>
      </c>
      <c r="CB507" s="48">
        <f t="shared" si="510"/>
        <v>3668</v>
      </c>
      <c r="CC507" s="48">
        <f t="shared" si="511"/>
        <v>1148</v>
      </c>
      <c r="CD507" s="48">
        <f t="shared" si="512"/>
        <v>-9</v>
      </c>
      <c r="CE507" s="49">
        <f t="shared" si="513"/>
        <v>2529</v>
      </c>
    </row>
    <row r="508" spans="1:83" ht="16.5" customHeight="1">
      <c r="A508" s="29" t="s">
        <v>28</v>
      </c>
      <c r="B508" s="34" t="s">
        <v>74</v>
      </c>
      <c r="C508" s="40">
        <v>24150</v>
      </c>
      <c r="D508" s="40">
        <v>18326</v>
      </c>
      <c r="E508" s="40">
        <v>15820</v>
      </c>
      <c r="F508" s="40">
        <v>2506</v>
      </c>
      <c r="G508" s="40">
        <v>1160</v>
      </c>
      <c r="H508" s="40">
        <v>4664</v>
      </c>
      <c r="I508" s="40">
        <v>1167</v>
      </c>
      <c r="J508" s="40">
        <v>82</v>
      </c>
      <c r="K508" s="41">
        <v>3415</v>
      </c>
      <c r="M508" s="29" t="s">
        <v>28</v>
      </c>
      <c r="N508" s="34" t="s">
        <v>74</v>
      </c>
      <c r="O508" s="66">
        <f t="shared" si="481"/>
        <v>-8.4570000000000007</v>
      </c>
      <c r="P508" s="66">
        <f t="shared" si="482"/>
        <v>-0.30499999999999999</v>
      </c>
      <c r="Q508" s="66">
        <f t="shared" si="483"/>
        <v>6.0000000000000001E-3</v>
      </c>
      <c r="R508" s="66">
        <f t="shared" si="484"/>
        <v>-2.2240000000000002</v>
      </c>
      <c r="S508" s="66">
        <f t="shared" si="485"/>
        <v>-0.34399999999999997</v>
      </c>
      <c r="T508" s="66">
        <f t="shared" si="486"/>
        <v>-31.763000000000002</v>
      </c>
      <c r="U508" s="66">
        <f t="shared" si="487"/>
        <v>-60.332999999999998</v>
      </c>
      <c r="V508" s="66">
        <f t="shared" si="488"/>
        <v>-21.905000000000001</v>
      </c>
      <c r="W508" s="67">
        <f t="shared" si="489"/>
        <v>-9.8469999999999995</v>
      </c>
      <c r="Y508" s="29" t="s">
        <v>28</v>
      </c>
      <c r="Z508" s="34" t="s">
        <v>74</v>
      </c>
      <c r="AA508" s="66">
        <f t="shared" si="514"/>
        <v>100</v>
      </c>
      <c r="AB508" s="66">
        <f t="shared" si="490"/>
        <v>75.900000000000006</v>
      </c>
      <c r="AC508" s="66">
        <f t="shared" si="491"/>
        <v>65.5</v>
      </c>
      <c r="AD508" s="66">
        <f t="shared" si="492"/>
        <v>10.4</v>
      </c>
      <c r="AE508" s="66">
        <f t="shared" si="493"/>
        <v>4.8</v>
      </c>
      <c r="AF508" s="66">
        <f t="shared" si="494"/>
        <v>19.3</v>
      </c>
      <c r="AG508" s="66">
        <f t="shared" si="495"/>
        <v>4.8</v>
      </c>
      <c r="AH508" s="66">
        <f t="shared" si="496"/>
        <v>0.3</v>
      </c>
      <c r="AI508" s="67">
        <f t="shared" si="497"/>
        <v>14.1</v>
      </c>
      <c r="AK508" s="29" t="s">
        <v>28</v>
      </c>
      <c r="AL508" s="34" t="s">
        <v>74</v>
      </c>
      <c r="AM508" s="66">
        <f t="shared" si="515"/>
        <v>0.8</v>
      </c>
      <c r="AN508" s="66">
        <f t="shared" si="516"/>
        <v>0.8</v>
      </c>
      <c r="AO508" s="66">
        <f t="shared" si="517"/>
        <v>0.8</v>
      </c>
      <c r="AP508" s="66">
        <f t="shared" si="518"/>
        <v>0.7</v>
      </c>
      <c r="AQ508" s="66">
        <f t="shared" si="519"/>
        <v>0.4</v>
      </c>
      <c r="AR508" s="66">
        <f t="shared" si="520"/>
        <v>1</v>
      </c>
      <c r="AS508" s="66">
        <f t="shared" si="521"/>
        <v>0.8</v>
      </c>
      <c r="AT508" s="66">
        <f t="shared" si="522"/>
        <v>2</v>
      </c>
      <c r="AU508" s="67">
        <f t="shared" si="523"/>
        <v>1.1000000000000001</v>
      </c>
      <c r="AW508" s="29" t="s">
        <v>28</v>
      </c>
      <c r="AX508" s="34" t="s">
        <v>74</v>
      </c>
      <c r="AY508" s="66">
        <f t="shared" si="524"/>
        <v>-8.4570000000000007</v>
      </c>
      <c r="AZ508" s="66">
        <f t="shared" si="498"/>
        <v>-0.21199999999999999</v>
      </c>
      <c r="BA508" s="66">
        <f t="shared" si="499"/>
        <v>4.0000000000000001E-3</v>
      </c>
      <c r="BB508" s="66">
        <f t="shared" si="500"/>
        <v>-0.216</v>
      </c>
      <c r="BC508" s="66">
        <f t="shared" si="501"/>
        <v>-1.4999999999999999E-2</v>
      </c>
      <c r="BD508" s="66">
        <f t="shared" si="502"/>
        <v>-8.2289999999999992</v>
      </c>
      <c r="BE508" s="66">
        <f t="shared" si="503"/>
        <v>-6.7279999999999998</v>
      </c>
      <c r="BF508" s="66">
        <f t="shared" si="504"/>
        <v>-8.6999999999999994E-2</v>
      </c>
      <c r="BG508" s="67">
        <f t="shared" si="505"/>
        <v>-1.4139999999999999</v>
      </c>
      <c r="BI508" s="29" t="s">
        <v>28</v>
      </c>
      <c r="BJ508" s="34" t="s">
        <v>74</v>
      </c>
      <c r="BK508" s="66">
        <f t="shared" si="525"/>
        <v>-6.5000000000000002E-2</v>
      </c>
      <c r="BL508" s="66">
        <f t="shared" si="526"/>
        <v>-2E-3</v>
      </c>
      <c r="BM508" s="66">
        <f t="shared" si="527"/>
        <v>0</v>
      </c>
      <c r="BN508" s="66">
        <f t="shared" si="528"/>
        <v>-1.6E-2</v>
      </c>
      <c r="BO508" s="66">
        <f t="shared" si="529"/>
        <v>-2E-3</v>
      </c>
      <c r="BP508" s="66">
        <f t="shared" si="530"/>
        <v>-0.30099999999999999</v>
      </c>
      <c r="BQ508" s="66">
        <f t="shared" si="531"/>
        <v>-0.45500000000000002</v>
      </c>
      <c r="BR508" s="66">
        <f t="shared" si="532"/>
        <v>-0.17399999999999999</v>
      </c>
      <c r="BS508" s="67">
        <f t="shared" si="533"/>
        <v>-0.11700000000000001</v>
      </c>
      <c r="BU508" s="29" t="s">
        <v>28</v>
      </c>
      <c r="BV508" s="34" t="s">
        <v>74</v>
      </c>
      <c r="BW508" s="48">
        <f t="shared" si="534"/>
        <v>26381</v>
      </c>
      <c r="BX508" s="48">
        <f t="shared" si="506"/>
        <v>18382</v>
      </c>
      <c r="BY508" s="48">
        <f t="shared" si="507"/>
        <v>15819</v>
      </c>
      <c r="BZ508" s="48">
        <f t="shared" si="508"/>
        <v>2563</v>
      </c>
      <c r="CA508" s="48">
        <f t="shared" si="509"/>
        <v>1164</v>
      </c>
      <c r="CB508" s="48">
        <f t="shared" si="510"/>
        <v>6835</v>
      </c>
      <c r="CC508" s="48">
        <f t="shared" si="511"/>
        <v>2942</v>
      </c>
      <c r="CD508" s="48">
        <f t="shared" si="512"/>
        <v>105</v>
      </c>
      <c r="CE508" s="49">
        <f t="shared" si="513"/>
        <v>3788</v>
      </c>
    </row>
    <row r="509" spans="1:83" ht="16.5" customHeight="1">
      <c r="A509" s="29" t="s">
        <v>29</v>
      </c>
      <c r="B509" s="34" t="s">
        <v>75</v>
      </c>
      <c r="C509" s="40">
        <v>25695</v>
      </c>
      <c r="D509" s="40">
        <v>17833</v>
      </c>
      <c r="E509" s="40">
        <v>15285</v>
      </c>
      <c r="F509" s="40">
        <v>2548</v>
      </c>
      <c r="G509" s="40">
        <v>3499</v>
      </c>
      <c r="H509" s="40">
        <v>4363</v>
      </c>
      <c r="I509" s="40">
        <v>1370</v>
      </c>
      <c r="J509" s="40">
        <v>0</v>
      </c>
      <c r="K509" s="41">
        <v>2993</v>
      </c>
      <c r="M509" s="29" t="s">
        <v>29</v>
      </c>
      <c r="N509" s="34" t="s">
        <v>75</v>
      </c>
      <c r="O509" s="66">
        <f t="shared" si="481"/>
        <v>-12.771000000000001</v>
      </c>
      <c r="P509" s="66">
        <f t="shared" si="482"/>
        <v>-5.4649999999999999</v>
      </c>
      <c r="Q509" s="66">
        <f t="shared" si="483"/>
        <v>-5.2329999999999997</v>
      </c>
      <c r="R509" s="66">
        <f t="shared" si="484"/>
        <v>-6.8369999999999997</v>
      </c>
      <c r="S509" s="66">
        <f t="shared" si="485"/>
        <v>4.3849999999999998</v>
      </c>
      <c r="T509" s="66">
        <f t="shared" si="486"/>
        <v>-39.746000000000002</v>
      </c>
      <c r="U509" s="66">
        <f t="shared" si="487"/>
        <v>-64.617999999999995</v>
      </c>
      <c r="V509" s="66">
        <f t="shared" si="488"/>
        <v>-100</v>
      </c>
      <c r="W509" s="67">
        <f t="shared" si="489"/>
        <v>-7.28</v>
      </c>
      <c r="Y509" s="29" t="s">
        <v>29</v>
      </c>
      <c r="Z509" s="34" t="s">
        <v>75</v>
      </c>
      <c r="AA509" s="66">
        <f t="shared" si="514"/>
        <v>100</v>
      </c>
      <c r="AB509" s="66">
        <f t="shared" si="490"/>
        <v>69.400000000000006</v>
      </c>
      <c r="AC509" s="66">
        <f t="shared" si="491"/>
        <v>59.5</v>
      </c>
      <c r="AD509" s="66">
        <f t="shared" si="492"/>
        <v>9.9</v>
      </c>
      <c r="AE509" s="66">
        <f t="shared" si="493"/>
        <v>13.6</v>
      </c>
      <c r="AF509" s="66">
        <f t="shared" si="494"/>
        <v>17</v>
      </c>
      <c r="AG509" s="66">
        <f t="shared" si="495"/>
        <v>5.3</v>
      </c>
      <c r="AH509" s="66" t="str">
        <f t="shared" si="496"/>
        <v>-</v>
      </c>
      <c r="AI509" s="67">
        <f t="shared" si="497"/>
        <v>11.6</v>
      </c>
      <c r="AK509" s="29" t="s">
        <v>29</v>
      </c>
      <c r="AL509" s="34" t="s">
        <v>75</v>
      </c>
      <c r="AM509" s="66">
        <f t="shared" si="515"/>
        <v>0.8</v>
      </c>
      <c r="AN509" s="66">
        <f t="shared" si="516"/>
        <v>0.7</v>
      </c>
      <c r="AO509" s="66">
        <f t="shared" si="517"/>
        <v>0.7</v>
      </c>
      <c r="AP509" s="66">
        <f t="shared" si="518"/>
        <v>0.7</v>
      </c>
      <c r="AQ509" s="66">
        <f t="shared" si="519"/>
        <v>1.3</v>
      </c>
      <c r="AR509" s="66">
        <f t="shared" si="520"/>
        <v>0.9</v>
      </c>
      <c r="AS509" s="66">
        <f t="shared" si="521"/>
        <v>0.9</v>
      </c>
      <c r="AT509" s="66" t="str">
        <f t="shared" si="522"/>
        <v>-</v>
      </c>
      <c r="AU509" s="67">
        <f t="shared" si="523"/>
        <v>1</v>
      </c>
      <c r="AW509" s="29" t="s">
        <v>29</v>
      </c>
      <c r="AX509" s="34" t="s">
        <v>75</v>
      </c>
      <c r="AY509" s="66">
        <f t="shared" si="524"/>
        <v>-12.771000000000001</v>
      </c>
      <c r="AZ509" s="66">
        <f t="shared" si="498"/>
        <v>-3.5</v>
      </c>
      <c r="BA509" s="66">
        <f t="shared" si="499"/>
        <v>-2.8650000000000002</v>
      </c>
      <c r="BB509" s="66">
        <f t="shared" si="500"/>
        <v>-0.63500000000000001</v>
      </c>
      <c r="BC509" s="66">
        <f t="shared" si="501"/>
        <v>0.499</v>
      </c>
      <c r="BD509" s="66">
        <f t="shared" si="502"/>
        <v>-9.77</v>
      </c>
      <c r="BE509" s="66">
        <f t="shared" si="503"/>
        <v>-8.4939999999999998</v>
      </c>
      <c r="BF509" s="66">
        <f t="shared" si="504"/>
        <v>-0.47899999999999998</v>
      </c>
      <c r="BG509" s="67">
        <f t="shared" si="505"/>
        <v>-0.79800000000000004</v>
      </c>
      <c r="BI509" s="29" t="s">
        <v>29</v>
      </c>
      <c r="BJ509" s="34" t="s">
        <v>75</v>
      </c>
      <c r="BK509" s="66">
        <f t="shared" si="525"/>
        <v>-0.11</v>
      </c>
      <c r="BL509" s="66">
        <f t="shared" si="526"/>
        <v>-4.2000000000000003E-2</v>
      </c>
      <c r="BM509" s="66">
        <f t="shared" si="527"/>
        <v>-0.04</v>
      </c>
      <c r="BN509" s="66">
        <f t="shared" si="528"/>
        <v>-5.2999999999999999E-2</v>
      </c>
      <c r="BO509" s="66">
        <f t="shared" si="529"/>
        <v>5.8000000000000003E-2</v>
      </c>
      <c r="BP509" s="66">
        <f t="shared" si="530"/>
        <v>-0.39900000000000002</v>
      </c>
      <c r="BQ509" s="66">
        <f t="shared" si="531"/>
        <v>-0.64100000000000001</v>
      </c>
      <c r="BR509" s="66">
        <f t="shared" si="532"/>
        <v>-1.069</v>
      </c>
      <c r="BS509" s="67">
        <f t="shared" si="533"/>
        <v>-7.3999999999999996E-2</v>
      </c>
      <c r="BU509" s="29" t="s">
        <v>29</v>
      </c>
      <c r="BV509" s="34" t="s">
        <v>75</v>
      </c>
      <c r="BW509" s="48">
        <f t="shared" si="534"/>
        <v>29457</v>
      </c>
      <c r="BX509" s="48">
        <f t="shared" si="506"/>
        <v>18864</v>
      </c>
      <c r="BY509" s="48">
        <f t="shared" si="507"/>
        <v>16129</v>
      </c>
      <c r="BZ509" s="48">
        <f t="shared" si="508"/>
        <v>2735</v>
      </c>
      <c r="CA509" s="48">
        <f t="shared" si="509"/>
        <v>3352</v>
      </c>
      <c r="CB509" s="48">
        <f t="shared" si="510"/>
        <v>7241</v>
      </c>
      <c r="CC509" s="48">
        <f t="shared" si="511"/>
        <v>3872</v>
      </c>
      <c r="CD509" s="48">
        <f t="shared" si="512"/>
        <v>141</v>
      </c>
      <c r="CE509" s="49">
        <f t="shared" si="513"/>
        <v>3228</v>
      </c>
    </row>
    <row r="510" spans="1:83" ht="16.5" customHeight="1">
      <c r="A510" s="29" t="s">
        <v>30</v>
      </c>
      <c r="B510" s="34" t="s">
        <v>76</v>
      </c>
      <c r="C510" s="40">
        <v>15338</v>
      </c>
      <c r="D510" s="40">
        <v>10890</v>
      </c>
      <c r="E510" s="40">
        <v>9333</v>
      </c>
      <c r="F510" s="40">
        <v>1557</v>
      </c>
      <c r="G510" s="40">
        <v>2472</v>
      </c>
      <c r="H510" s="40">
        <v>1976</v>
      </c>
      <c r="I510" s="40">
        <v>376</v>
      </c>
      <c r="J510" s="40">
        <v>108</v>
      </c>
      <c r="K510" s="41">
        <v>1492</v>
      </c>
      <c r="M510" s="29" t="s">
        <v>30</v>
      </c>
      <c r="N510" s="34" t="s">
        <v>76</v>
      </c>
      <c r="O510" s="66">
        <f t="shared" si="481"/>
        <v>2.1309999999999998</v>
      </c>
      <c r="P510" s="66">
        <f t="shared" si="482"/>
        <v>6.9740000000000002</v>
      </c>
      <c r="Q510" s="66">
        <f t="shared" si="483"/>
        <v>7.8209999999999997</v>
      </c>
      <c r="R510" s="66">
        <f t="shared" si="484"/>
        <v>2.165</v>
      </c>
      <c r="S510" s="66">
        <f t="shared" si="485"/>
        <v>3.6480000000000001</v>
      </c>
      <c r="T510" s="66">
        <f t="shared" si="486"/>
        <v>-19.446000000000002</v>
      </c>
      <c r="U510" s="66">
        <f t="shared" si="487"/>
        <v>-55.290999999999997</v>
      </c>
      <c r="V510" s="66">
        <f t="shared" si="488"/>
        <v>58.823999999999998</v>
      </c>
      <c r="W510" s="67">
        <f t="shared" si="489"/>
        <v>-3.3679999999999999</v>
      </c>
      <c r="Y510" s="29" t="s">
        <v>30</v>
      </c>
      <c r="Z510" s="34" t="s">
        <v>76</v>
      </c>
      <c r="AA510" s="66">
        <f t="shared" si="514"/>
        <v>100</v>
      </c>
      <c r="AB510" s="66">
        <f t="shared" si="490"/>
        <v>71</v>
      </c>
      <c r="AC510" s="66">
        <f t="shared" si="491"/>
        <v>60.8</v>
      </c>
      <c r="AD510" s="66">
        <f t="shared" si="492"/>
        <v>10.199999999999999</v>
      </c>
      <c r="AE510" s="66">
        <f t="shared" si="493"/>
        <v>16.100000000000001</v>
      </c>
      <c r="AF510" s="66">
        <f t="shared" si="494"/>
        <v>12.9</v>
      </c>
      <c r="AG510" s="66">
        <f t="shared" si="495"/>
        <v>2.5</v>
      </c>
      <c r="AH510" s="66">
        <f t="shared" si="496"/>
        <v>0.7</v>
      </c>
      <c r="AI510" s="67">
        <f t="shared" si="497"/>
        <v>9.6999999999999993</v>
      </c>
      <c r="AK510" s="29" t="s">
        <v>30</v>
      </c>
      <c r="AL510" s="34" t="s">
        <v>76</v>
      </c>
      <c r="AM510" s="66">
        <f t="shared" si="515"/>
        <v>0.5</v>
      </c>
      <c r="AN510" s="66">
        <f t="shared" si="516"/>
        <v>0.4</v>
      </c>
      <c r="AO510" s="66">
        <f t="shared" si="517"/>
        <v>0.4</v>
      </c>
      <c r="AP510" s="66">
        <f t="shared" si="518"/>
        <v>0.4</v>
      </c>
      <c r="AQ510" s="66">
        <f t="shared" si="519"/>
        <v>0.9</v>
      </c>
      <c r="AR510" s="66">
        <f t="shared" si="520"/>
        <v>0.4</v>
      </c>
      <c r="AS510" s="66">
        <f t="shared" si="521"/>
        <v>0.2</v>
      </c>
      <c r="AT510" s="66">
        <f t="shared" si="522"/>
        <v>2.6</v>
      </c>
      <c r="AU510" s="67">
        <f t="shared" si="523"/>
        <v>0.5</v>
      </c>
      <c r="AW510" s="29" t="s">
        <v>30</v>
      </c>
      <c r="AX510" s="34" t="s">
        <v>76</v>
      </c>
      <c r="AY510" s="66">
        <f t="shared" si="524"/>
        <v>2.1309999999999998</v>
      </c>
      <c r="AZ510" s="66">
        <f t="shared" si="498"/>
        <v>4.7279999999999998</v>
      </c>
      <c r="BA510" s="66">
        <f t="shared" si="499"/>
        <v>4.508</v>
      </c>
      <c r="BB510" s="66">
        <f t="shared" si="500"/>
        <v>0.22</v>
      </c>
      <c r="BC510" s="66">
        <f t="shared" si="501"/>
        <v>0.57899999999999996</v>
      </c>
      <c r="BD510" s="66">
        <f t="shared" si="502"/>
        <v>-3.1760000000000002</v>
      </c>
      <c r="BE510" s="66">
        <f t="shared" si="503"/>
        <v>-3.0960000000000001</v>
      </c>
      <c r="BF510" s="66">
        <f t="shared" si="504"/>
        <v>0.26600000000000001</v>
      </c>
      <c r="BG510" s="67">
        <f t="shared" si="505"/>
        <v>-0.34599999999999997</v>
      </c>
      <c r="BI510" s="29" t="s">
        <v>30</v>
      </c>
      <c r="BJ510" s="34" t="s">
        <v>76</v>
      </c>
      <c r="BK510" s="66">
        <f t="shared" si="525"/>
        <v>8.9999999999999993E-3</v>
      </c>
      <c r="BL510" s="66">
        <f t="shared" si="526"/>
        <v>2.9000000000000001E-2</v>
      </c>
      <c r="BM510" s="66">
        <f t="shared" si="527"/>
        <v>3.2000000000000001E-2</v>
      </c>
      <c r="BN510" s="66">
        <f t="shared" si="528"/>
        <v>8.9999999999999993E-3</v>
      </c>
      <c r="BO510" s="66">
        <f t="shared" si="529"/>
        <v>3.4000000000000002E-2</v>
      </c>
      <c r="BP510" s="66">
        <f t="shared" si="530"/>
        <v>-6.6000000000000003E-2</v>
      </c>
      <c r="BQ510" s="66">
        <f t="shared" si="531"/>
        <v>-0.11899999999999999</v>
      </c>
      <c r="BR510" s="66">
        <f t="shared" si="532"/>
        <v>0.30299999999999999</v>
      </c>
      <c r="BS510" s="67">
        <f t="shared" si="533"/>
        <v>-1.6E-2</v>
      </c>
      <c r="BU510" s="29" t="s">
        <v>30</v>
      </c>
      <c r="BV510" s="34" t="s">
        <v>76</v>
      </c>
      <c r="BW510" s="48">
        <f t="shared" si="534"/>
        <v>15018</v>
      </c>
      <c r="BX510" s="48">
        <f t="shared" si="506"/>
        <v>10180</v>
      </c>
      <c r="BY510" s="48">
        <f t="shared" si="507"/>
        <v>8656</v>
      </c>
      <c r="BZ510" s="48">
        <f t="shared" si="508"/>
        <v>1524</v>
      </c>
      <c r="CA510" s="48">
        <f t="shared" si="509"/>
        <v>2385</v>
      </c>
      <c r="CB510" s="48">
        <f t="shared" si="510"/>
        <v>2453</v>
      </c>
      <c r="CC510" s="48">
        <f t="shared" si="511"/>
        <v>841</v>
      </c>
      <c r="CD510" s="48">
        <f t="shared" si="512"/>
        <v>68</v>
      </c>
      <c r="CE510" s="49">
        <f t="shared" si="513"/>
        <v>1544</v>
      </c>
    </row>
    <row r="511" spans="1:83" ht="16.5" customHeight="1">
      <c r="A511" s="29" t="s">
        <v>31</v>
      </c>
      <c r="B511" s="34" t="s">
        <v>77</v>
      </c>
      <c r="C511" s="40">
        <v>26136</v>
      </c>
      <c r="D511" s="40">
        <v>17678</v>
      </c>
      <c r="E511" s="40">
        <v>15183</v>
      </c>
      <c r="F511" s="40">
        <v>2495</v>
      </c>
      <c r="G511" s="40">
        <v>5192</v>
      </c>
      <c r="H511" s="40">
        <v>3266</v>
      </c>
      <c r="I511" s="40">
        <v>752</v>
      </c>
      <c r="J511" s="40">
        <v>-11</v>
      </c>
      <c r="K511" s="41">
        <v>2525</v>
      </c>
      <c r="M511" s="29" t="s">
        <v>31</v>
      </c>
      <c r="N511" s="34" t="s">
        <v>77</v>
      </c>
      <c r="O511" s="66">
        <f t="shared" si="481"/>
        <v>-1.403</v>
      </c>
      <c r="P511" s="66">
        <f t="shared" si="482"/>
        <v>3.5920000000000001</v>
      </c>
      <c r="Q511" s="66">
        <f t="shared" si="483"/>
        <v>4.0069999999999997</v>
      </c>
      <c r="R511" s="66">
        <f t="shared" si="484"/>
        <v>1.135</v>
      </c>
      <c r="S511" s="66">
        <f t="shared" si="485"/>
        <v>3.262</v>
      </c>
      <c r="T511" s="66">
        <f t="shared" si="486"/>
        <v>-26.024999999999999</v>
      </c>
      <c r="U511" s="66">
        <f t="shared" si="487"/>
        <v>-55.869</v>
      </c>
      <c r="V511" s="66">
        <f t="shared" si="488"/>
        <v>-116.923</v>
      </c>
      <c r="W511" s="67">
        <f t="shared" si="489"/>
        <v>-4.5730000000000004</v>
      </c>
      <c r="Y511" s="29" t="s">
        <v>31</v>
      </c>
      <c r="Z511" s="34" t="s">
        <v>77</v>
      </c>
      <c r="AA511" s="66">
        <f t="shared" si="514"/>
        <v>100</v>
      </c>
      <c r="AB511" s="66">
        <f t="shared" si="490"/>
        <v>67.599999999999994</v>
      </c>
      <c r="AC511" s="66">
        <f t="shared" si="491"/>
        <v>58.1</v>
      </c>
      <c r="AD511" s="66">
        <f t="shared" si="492"/>
        <v>9.5</v>
      </c>
      <c r="AE511" s="66">
        <f t="shared" si="493"/>
        <v>19.899999999999999</v>
      </c>
      <c r="AF511" s="66">
        <f t="shared" si="494"/>
        <v>12.5</v>
      </c>
      <c r="AG511" s="66">
        <f t="shared" si="495"/>
        <v>2.9</v>
      </c>
      <c r="AH511" s="66">
        <f t="shared" si="496"/>
        <v>0</v>
      </c>
      <c r="AI511" s="67">
        <f t="shared" si="497"/>
        <v>9.6999999999999993</v>
      </c>
      <c r="AK511" s="29" t="s">
        <v>31</v>
      </c>
      <c r="AL511" s="34" t="s">
        <v>77</v>
      </c>
      <c r="AM511" s="66">
        <f t="shared" si="515"/>
        <v>0.8</v>
      </c>
      <c r="AN511" s="66">
        <f t="shared" si="516"/>
        <v>0.7</v>
      </c>
      <c r="AO511" s="66">
        <f t="shared" si="517"/>
        <v>0.7</v>
      </c>
      <c r="AP511" s="66">
        <f t="shared" si="518"/>
        <v>0.7</v>
      </c>
      <c r="AQ511" s="66">
        <f t="shared" si="519"/>
        <v>2</v>
      </c>
      <c r="AR511" s="66">
        <f t="shared" si="520"/>
        <v>0.7</v>
      </c>
      <c r="AS511" s="66">
        <f t="shared" si="521"/>
        <v>0.5</v>
      </c>
      <c r="AT511" s="66">
        <f t="shared" si="522"/>
        <v>-0.3</v>
      </c>
      <c r="AU511" s="67">
        <f t="shared" si="523"/>
        <v>0.8</v>
      </c>
      <c r="AW511" s="29" t="s">
        <v>31</v>
      </c>
      <c r="AX511" s="34" t="s">
        <v>77</v>
      </c>
      <c r="AY511" s="66">
        <f t="shared" si="524"/>
        <v>-1.403</v>
      </c>
      <c r="AZ511" s="66">
        <f t="shared" si="498"/>
        <v>2.3130000000000002</v>
      </c>
      <c r="BA511" s="66">
        <f t="shared" si="499"/>
        <v>2.2069999999999999</v>
      </c>
      <c r="BB511" s="66">
        <f t="shared" si="500"/>
        <v>0.106</v>
      </c>
      <c r="BC511" s="66">
        <f t="shared" si="501"/>
        <v>0.61899999999999999</v>
      </c>
      <c r="BD511" s="66">
        <f t="shared" si="502"/>
        <v>-4.335</v>
      </c>
      <c r="BE511" s="66">
        <f t="shared" si="503"/>
        <v>-3.5910000000000002</v>
      </c>
      <c r="BF511" s="66">
        <f t="shared" si="504"/>
        <v>-0.28699999999999998</v>
      </c>
      <c r="BG511" s="67">
        <f t="shared" si="505"/>
        <v>-0.45600000000000002</v>
      </c>
      <c r="BI511" s="29" t="s">
        <v>31</v>
      </c>
      <c r="BJ511" s="34" t="s">
        <v>77</v>
      </c>
      <c r="BK511" s="66">
        <f t="shared" si="525"/>
        <v>-1.0999999999999999E-2</v>
      </c>
      <c r="BL511" s="66">
        <f t="shared" si="526"/>
        <v>2.5000000000000001E-2</v>
      </c>
      <c r="BM511" s="66">
        <f t="shared" si="527"/>
        <v>2.8000000000000001E-2</v>
      </c>
      <c r="BN511" s="66">
        <f t="shared" si="528"/>
        <v>8.0000000000000002E-3</v>
      </c>
      <c r="BO511" s="66">
        <f t="shared" si="529"/>
        <v>6.4000000000000001E-2</v>
      </c>
      <c r="BP511" s="66">
        <f t="shared" si="530"/>
        <v>-0.159</v>
      </c>
      <c r="BQ511" s="66">
        <f t="shared" si="531"/>
        <v>-0.24399999999999999</v>
      </c>
      <c r="BR511" s="66">
        <f t="shared" si="532"/>
        <v>-0.57599999999999996</v>
      </c>
      <c r="BS511" s="67">
        <f t="shared" si="533"/>
        <v>-3.7999999999999999E-2</v>
      </c>
      <c r="BU511" s="29" t="s">
        <v>31</v>
      </c>
      <c r="BV511" s="34" t="s">
        <v>77</v>
      </c>
      <c r="BW511" s="48">
        <f t="shared" si="534"/>
        <v>26508</v>
      </c>
      <c r="BX511" s="48">
        <f t="shared" si="506"/>
        <v>17065</v>
      </c>
      <c r="BY511" s="48">
        <f t="shared" si="507"/>
        <v>14598</v>
      </c>
      <c r="BZ511" s="48">
        <f t="shared" si="508"/>
        <v>2467</v>
      </c>
      <c r="CA511" s="48">
        <f t="shared" si="509"/>
        <v>5028</v>
      </c>
      <c r="CB511" s="48">
        <f t="shared" si="510"/>
        <v>4415</v>
      </c>
      <c r="CC511" s="48">
        <f t="shared" si="511"/>
        <v>1704</v>
      </c>
      <c r="CD511" s="48">
        <f t="shared" si="512"/>
        <v>65</v>
      </c>
      <c r="CE511" s="49">
        <f t="shared" si="513"/>
        <v>2646</v>
      </c>
    </row>
    <row r="512" spans="1:83" ht="16.5" customHeight="1">
      <c r="A512" s="30" t="s">
        <v>32</v>
      </c>
      <c r="B512" s="28" t="s">
        <v>78</v>
      </c>
      <c r="C512" s="44">
        <v>8514</v>
      </c>
      <c r="D512" s="44">
        <v>4985</v>
      </c>
      <c r="E512" s="44">
        <v>4283</v>
      </c>
      <c r="F512" s="44">
        <v>702</v>
      </c>
      <c r="G512" s="44">
        <v>1978</v>
      </c>
      <c r="H512" s="44">
        <v>1551</v>
      </c>
      <c r="I512" s="44">
        <v>251</v>
      </c>
      <c r="J512" s="44">
        <v>-190</v>
      </c>
      <c r="K512" s="45">
        <v>1490</v>
      </c>
      <c r="M512" s="30" t="s">
        <v>32</v>
      </c>
      <c r="N512" s="28" t="s">
        <v>78</v>
      </c>
      <c r="O512" s="70">
        <f t="shared" si="481"/>
        <v>-6.8179999999999996</v>
      </c>
      <c r="P512" s="70">
        <f t="shared" si="482"/>
        <v>0.85</v>
      </c>
      <c r="Q512" s="70">
        <f t="shared" si="483"/>
        <v>1.5169999999999999</v>
      </c>
      <c r="R512" s="70">
        <f t="shared" si="484"/>
        <v>-3.0390000000000001</v>
      </c>
      <c r="S512" s="70">
        <f t="shared" si="485"/>
        <v>0.91800000000000004</v>
      </c>
      <c r="T512" s="70">
        <f t="shared" si="486"/>
        <v>-30.573</v>
      </c>
      <c r="U512" s="70">
        <f t="shared" si="487"/>
        <v>-53.432000000000002</v>
      </c>
      <c r="V512" s="70">
        <f t="shared" si="488"/>
        <v>-14.458</v>
      </c>
      <c r="W512" s="71">
        <f t="shared" si="489"/>
        <v>-19.936</v>
      </c>
      <c r="Y512" s="30" t="s">
        <v>32</v>
      </c>
      <c r="Z512" s="28" t="s">
        <v>78</v>
      </c>
      <c r="AA512" s="70">
        <f t="shared" si="514"/>
        <v>100</v>
      </c>
      <c r="AB512" s="70">
        <f t="shared" si="490"/>
        <v>58.6</v>
      </c>
      <c r="AC512" s="70">
        <f t="shared" si="491"/>
        <v>50.3</v>
      </c>
      <c r="AD512" s="70">
        <f t="shared" si="492"/>
        <v>8.1999999999999993</v>
      </c>
      <c r="AE512" s="70">
        <f t="shared" si="493"/>
        <v>23.2</v>
      </c>
      <c r="AF512" s="70">
        <f t="shared" si="494"/>
        <v>18.2</v>
      </c>
      <c r="AG512" s="70">
        <f t="shared" si="495"/>
        <v>2.9</v>
      </c>
      <c r="AH512" s="70">
        <f t="shared" si="496"/>
        <v>-2.2000000000000002</v>
      </c>
      <c r="AI512" s="71">
        <f t="shared" si="497"/>
        <v>17.5</v>
      </c>
      <c r="AK512" s="30" t="s">
        <v>32</v>
      </c>
      <c r="AL512" s="28" t="s">
        <v>78</v>
      </c>
      <c r="AM512" s="70">
        <f t="shared" si="515"/>
        <v>0.3</v>
      </c>
      <c r="AN512" s="70">
        <f t="shared" si="516"/>
        <v>0.2</v>
      </c>
      <c r="AO512" s="70">
        <f t="shared" si="517"/>
        <v>0.2</v>
      </c>
      <c r="AP512" s="70">
        <f t="shared" si="518"/>
        <v>0.2</v>
      </c>
      <c r="AQ512" s="70">
        <f t="shared" si="519"/>
        <v>0.8</v>
      </c>
      <c r="AR512" s="70">
        <f t="shared" si="520"/>
        <v>0.3</v>
      </c>
      <c r="AS512" s="70">
        <f t="shared" si="521"/>
        <v>0.2</v>
      </c>
      <c r="AT512" s="70">
        <f t="shared" si="522"/>
        <v>-4.5999999999999996</v>
      </c>
      <c r="AU512" s="71">
        <f t="shared" si="523"/>
        <v>0.5</v>
      </c>
      <c r="AW512" s="30" t="s">
        <v>32</v>
      </c>
      <c r="AX512" s="28" t="s">
        <v>78</v>
      </c>
      <c r="AY512" s="70">
        <f t="shared" si="524"/>
        <v>-6.8179999999999996</v>
      </c>
      <c r="AZ512" s="70">
        <f t="shared" si="498"/>
        <v>0.46</v>
      </c>
      <c r="BA512" s="70">
        <f t="shared" si="499"/>
        <v>0.7</v>
      </c>
      <c r="BB512" s="70">
        <f t="shared" si="500"/>
        <v>-0.24099999999999999</v>
      </c>
      <c r="BC512" s="70">
        <f t="shared" si="501"/>
        <v>0.19700000000000001</v>
      </c>
      <c r="BD512" s="70">
        <f t="shared" si="502"/>
        <v>-7.4749999999999996</v>
      </c>
      <c r="BE512" s="70">
        <f t="shared" si="503"/>
        <v>-3.1520000000000001</v>
      </c>
      <c r="BF512" s="70">
        <f t="shared" si="504"/>
        <v>-0.26300000000000001</v>
      </c>
      <c r="BG512" s="71">
        <f t="shared" si="505"/>
        <v>-4.0599999999999996</v>
      </c>
      <c r="BI512" s="30" t="s">
        <v>32</v>
      </c>
      <c r="BJ512" s="28" t="s">
        <v>78</v>
      </c>
      <c r="BK512" s="70">
        <f t="shared" si="525"/>
        <v>-1.7999999999999999E-2</v>
      </c>
      <c r="BL512" s="70">
        <f t="shared" si="526"/>
        <v>2E-3</v>
      </c>
      <c r="BM512" s="70">
        <f t="shared" si="527"/>
        <v>3.0000000000000001E-3</v>
      </c>
      <c r="BN512" s="70">
        <f t="shared" si="528"/>
        <v>-6.0000000000000001E-3</v>
      </c>
      <c r="BO512" s="70">
        <f t="shared" si="529"/>
        <v>7.0000000000000001E-3</v>
      </c>
      <c r="BP512" s="70">
        <f t="shared" si="530"/>
        <v>-9.5000000000000001E-2</v>
      </c>
      <c r="BQ512" s="70">
        <f t="shared" si="531"/>
        <v>-7.3999999999999996E-2</v>
      </c>
      <c r="BR512" s="70">
        <f t="shared" si="532"/>
        <v>-0.182</v>
      </c>
      <c r="BS512" s="71">
        <f t="shared" si="533"/>
        <v>-0.11600000000000001</v>
      </c>
      <c r="BU512" s="30" t="s">
        <v>32</v>
      </c>
      <c r="BV512" s="28" t="s">
        <v>78</v>
      </c>
      <c r="BW512" s="52">
        <f t="shared" si="534"/>
        <v>9137</v>
      </c>
      <c r="BX512" s="52">
        <f t="shared" si="506"/>
        <v>4943</v>
      </c>
      <c r="BY512" s="52">
        <f t="shared" si="507"/>
        <v>4219</v>
      </c>
      <c r="BZ512" s="52">
        <f t="shared" si="508"/>
        <v>724</v>
      </c>
      <c r="CA512" s="52">
        <f t="shared" si="509"/>
        <v>1960</v>
      </c>
      <c r="CB512" s="52">
        <f t="shared" si="510"/>
        <v>2234</v>
      </c>
      <c r="CC512" s="52">
        <f t="shared" si="511"/>
        <v>539</v>
      </c>
      <c r="CD512" s="52">
        <f t="shared" si="512"/>
        <v>-166</v>
      </c>
      <c r="CE512" s="53">
        <f t="shared" si="513"/>
        <v>1861</v>
      </c>
    </row>
    <row r="513" spans="1:83" ht="16.5" customHeight="1">
      <c r="A513" s="29" t="s">
        <v>33</v>
      </c>
      <c r="B513" s="34" t="s">
        <v>79</v>
      </c>
      <c r="C513" s="40">
        <v>83205</v>
      </c>
      <c r="D513" s="40">
        <v>60661</v>
      </c>
      <c r="E513" s="40">
        <v>51945</v>
      </c>
      <c r="F513" s="40">
        <v>8716</v>
      </c>
      <c r="G513" s="40">
        <v>10508</v>
      </c>
      <c r="H513" s="40">
        <v>12036</v>
      </c>
      <c r="I513" s="40">
        <v>1771</v>
      </c>
      <c r="J513" s="40">
        <v>79</v>
      </c>
      <c r="K513" s="41">
        <v>10186</v>
      </c>
      <c r="M513" s="29" t="s">
        <v>33</v>
      </c>
      <c r="N513" s="34" t="s">
        <v>79</v>
      </c>
      <c r="O513" s="66">
        <f t="shared" si="481"/>
        <v>-3.89</v>
      </c>
      <c r="P513" s="66">
        <f t="shared" si="482"/>
        <v>-1.002</v>
      </c>
      <c r="Q513" s="66">
        <f t="shared" si="483"/>
        <v>-0.88700000000000001</v>
      </c>
      <c r="R513" s="66">
        <f t="shared" si="484"/>
        <v>-1.681</v>
      </c>
      <c r="S513" s="66">
        <f t="shared" si="485"/>
        <v>2.9390000000000001</v>
      </c>
      <c r="T513" s="66">
        <f t="shared" si="486"/>
        <v>-20.239000000000001</v>
      </c>
      <c r="U513" s="66">
        <f t="shared" si="487"/>
        <v>-61.889000000000003</v>
      </c>
      <c r="V513" s="66">
        <f t="shared" si="488"/>
        <v>-56.353999999999999</v>
      </c>
      <c r="W513" s="67">
        <f t="shared" si="489"/>
        <v>-0.74099999999999999</v>
      </c>
      <c r="Y513" s="29" t="s">
        <v>33</v>
      </c>
      <c r="Z513" s="34" t="s">
        <v>79</v>
      </c>
      <c r="AA513" s="66">
        <f t="shared" si="514"/>
        <v>100</v>
      </c>
      <c r="AB513" s="66">
        <f t="shared" si="490"/>
        <v>72.900000000000006</v>
      </c>
      <c r="AC513" s="66">
        <f t="shared" si="491"/>
        <v>62.4</v>
      </c>
      <c r="AD513" s="66">
        <f t="shared" si="492"/>
        <v>10.5</v>
      </c>
      <c r="AE513" s="66">
        <f t="shared" si="493"/>
        <v>12.6</v>
      </c>
      <c r="AF513" s="66">
        <f t="shared" si="494"/>
        <v>14.5</v>
      </c>
      <c r="AG513" s="66">
        <f t="shared" si="495"/>
        <v>2.1</v>
      </c>
      <c r="AH513" s="66">
        <f t="shared" si="496"/>
        <v>0.1</v>
      </c>
      <c r="AI513" s="67">
        <f t="shared" si="497"/>
        <v>12.2</v>
      </c>
      <c r="AK513" s="29" t="s">
        <v>33</v>
      </c>
      <c r="AL513" s="34" t="s">
        <v>79</v>
      </c>
      <c r="AM513" s="66">
        <f t="shared" si="515"/>
        <v>2.6</v>
      </c>
      <c r="AN513" s="66">
        <f t="shared" si="516"/>
        <v>2.5</v>
      </c>
      <c r="AO513" s="66">
        <f t="shared" si="517"/>
        <v>2.5</v>
      </c>
      <c r="AP513" s="66">
        <f t="shared" si="518"/>
        <v>2.5</v>
      </c>
      <c r="AQ513" s="66">
        <f t="shared" si="519"/>
        <v>4</v>
      </c>
      <c r="AR513" s="66">
        <f t="shared" si="520"/>
        <v>2.6</v>
      </c>
      <c r="AS513" s="66">
        <f t="shared" si="521"/>
        <v>1.2</v>
      </c>
      <c r="AT513" s="66">
        <f t="shared" si="522"/>
        <v>1.9</v>
      </c>
      <c r="AU513" s="67">
        <f t="shared" si="523"/>
        <v>3.3</v>
      </c>
      <c r="AW513" s="29" t="s">
        <v>33</v>
      </c>
      <c r="AX513" s="34" t="s">
        <v>79</v>
      </c>
      <c r="AY513" s="66">
        <f t="shared" si="524"/>
        <v>-3.89</v>
      </c>
      <c r="AZ513" s="66">
        <f t="shared" si="498"/>
        <v>-0.70899999999999996</v>
      </c>
      <c r="BA513" s="66">
        <f t="shared" si="499"/>
        <v>-0.53700000000000003</v>
      </c>
      <c r="BB513" s="66">
        <f t="shared" si="500"/>
        <v>-0.17199999999999999</v>
      </c>
      <c r="BC513" s="66">
        <f t="shared" si="501"/>
        <v>0.34699999999999998</v>
      </c>
      <c r="BD513" s="66">
        <f t="shared" si="502"/>
        <v>-3.528</v>
      </c>
      <c r="BE513" s="66">
        <f t="shared" si="503"/>
        <v>-3.3220000000000001</v>
      </c>
      <c r="BF513" s="66">
        <f t="shared" si="504"/>
        <v>-0.11799999999999999</v>
      </c>
      <c r="BG513" s="67">
        <f t="shared" si="505"/>
        <v>-8.7999999999999995E-2</v>
      </c>
      <c r="BI513" s="29" t="s">
        <v>33</v>
      </c>
      <c r="BJ513" s="34" t="s">
        <v>79</v>
      </c>
      <c r="BK513" s="66">
        <f t="shared" si="525"/>
        <v>-9.9000000000000005E-2</v>
      </c>
      <c r="BL513" s="66">
        <f t="shared" si="526"/>
        <v>-2.5000000000000001E-2</v>
      </c>
      <c r="BM513" s="66">
        <f t="shared" si="527"/>
        <v>-2.1999999999999999E-2</v>
      </c>
      <c r="BN513" s="66">
        <f t="shared" si="528"/>
        <v>-4.2000000000000003E-2</v>
      </c>
      <c r="BO513" s="66">
        <f t="shared" si="529"/>
        <v>0.11700000000000001</v>
      </c>
      <c r="BP513" s="66">
        <f t="shared" si="530"/>
        <v>-0.42299999999999999</v>
      </c>
      <c r="BQ513" s="66">
        <f t="shared" si="531"/>
        <v>-0.73699999999999999</v>
      </c>
      <c r="BR513" s="66">
        <f t="shared" si="532"/>
        <v>-0.77300000000000002</v>
      </c>
      <c r="BS513" s="67">
        <f t="shared" si="533"/>
        <v>-2.4E-2</v>
      </c>
      <c r="BU513" s="29" t="s">
        <v>33</v>
      </c>
      <c r="BV513" s="34" t="s">
        <v>79</v>
      </c>
      <c r="BW513" s="48">
        <f t="shared" si="534"/>
        <v>86573</v>
      </c>
      <c r="BX513" s="48">
        <f t="shared" si="506"/>
        <v>61275</v>
      </c>
      <c r="BY513" s="48">
        <f t="shared" si="507"/>
        <v>52410</v>
      </c>
      <c r="BZ513" s="48">
        <f t="shared" si="508"/>
        <v>8865</v>
      </c>
      <c r="CA513" s="48">
        <f t="shared" si="509"/>
        <v>10208</v>
      </c>
      <c r="CB513" s="48">
        <f t="shared" si="510"/>
        <v>15090</v>
      </c>
      <c r="CC513" s="48">
        <f t="shared" si="511"/>
        <v>4647</v>
      </c>
      <c r="CD513" s="48">
        <f t="shared" si="512"/>
        <v>181</v>
      </c>
      <c r="CE513" s="49">
        <f t="shared" si="513"/>
        <v>10262</v>
      </c>
    </row>
    <row r="514" spans="1:83" ht="16.5" customHeight="1">
      <c r="A514" s="29" t="s">
        <v>34</v>
      </c>
      <c r="B514" s="34" t="s">
        <v>80</v>
      </c>
      <c r="C514" s="40">
        <v>42618</v>
      </c>
      <c r="D514" s="40">
        <v>22406</v>
      </c>
      <c r="E514" s="40">
        <v>19079</v>
      </c>
      <c r="F514" s="40">
        <v>3327</v>
      </c>
      <c r="G514" s="40">
        <v>16349</v>
      </c>
      <c r="H514" s="40">
        <v>3863</v>
      </c>
      <c r="I514" s="40">
        <v>1093</v>
      </c>
      <c r="J514" s="40">
        <v>-3</v>
      </c>
      <c r="K514" s="41">
        <v>2773</v>
      </c>
      <c r="M514" s="29" t="s">
        <v>34</v>
      </c>
      <c r="N514" s="34" t="s">
        <v>80</v>
      </c>
      <c r="O514" s="66">
        <f t="shared" si="481"/>
        <v>-2.2250000000000001</v>
      </c>
      <c r="P514" s="66">
        <f t="shared" si="482"/>
        <v>1.67</v>
      </c>
      <c r="Q514" s="66">
        <f t="shared" si="483"/>
        <v>1.923</v>
      </c>
      <c r="R514" s="66">
        <f t="shared" si="484"/>
        <v>0.24099999999999999</v>
      </c>
      <c r="S514" s="66">
        <f t="shared" si="485"/>
        <v>2.8759999999999999</v>
      </c>
      <c r="T514" s="66">
        <f t="shared" si="486"/>
        <v>-31.725000000000001</v>
      </c>
      <c r="U514" s="66">
        <f t="shared" si="487"/>
        <v>-61.103000000000002</v>
      </c>
      <c r="V514" s="66">
        <f t="shared" si="488"/>
        <v>-133.333</v>
      </c>
      <c r="W514" s="67">
        <f t="shared" si="489"/>
        <v>-2.3250000000000002</v>
      </c>
      <c r="Y514" s="29" t="s">
        <v>34</v>
      </c>
      <c r="Z514" s="34" t="s">
        <v>80</v>
      </c>
      <c r="AA514" s="66">
        <f t="shared" si="514"/>
        <v>100</v>
      </c>
      <c r="AB514" s="66">
        <f t="shared" si="490"/>
        <v>52.6</v>
      </c>
      <c r="AC514" s="66">
        <f t="shared" si="491"/>
        <v>44.8</v>
      </c>
      <c r="AD514" s="66">
        <f t="shared" si="492"/>
        <v>7.8</v>
      </c>
      <c r="AE514" s="66">
        <f t="shared" si="493"/>
        <v>38.4</v>
      </c>
      <c r="AF514" s="66">
        <f t="shared" si="494"/>
        <v>9.1</v>
      </c>
      <c r="AG514" s="66">
        <f t="shared" si="495"/>
        <v>2.6</v>
      </c>
      <c r="AH514" s="66">
        <f t="shared" si="496"/>
        <v>0</v>
      </c>
      <c r="AI514" s="67">
        <f t="shared" si="497"/>
        <v>6.5</v>
      </c>
      <c r="AK514" s="29" t="s">
        <v>34</v>
      </c>
      <c r="AL514" s="34" t="s">
        <v>80</v>
      </c>
      <c r="AM514" s="66">
        <f t="shared" si="515"/>
        <v>1.3</v>
      </c>
      <c r="AN514" s="66">
        <f t="shared" si="516"/>
        <v>0.9</v>
      </c>
      <c r="AO514" s="66">
        <f t="shared" si="517"/>
        <v>0.9</v>
      </c>
      <c r="AP514" s="66">
        <f t="shared" si="518"/>
        <v>1</v>
      </c>
      <c r="AQ514" s="66">
        <f t="shared" si="519"/>
        <v>6.3</v>
      </c>
      <c r="AR514" s="66">
        <f t="shared" si="520"/>
        <v>0.8</v>
      </c>
      <c r="AS514" s="66">
        <f t="shared" si="521"/>
        <v>0.7</v>
      </c>
      <c r="AT514" s="66">
        <f t="shared" si="522"/>
        <v>-0.1</v>
      </c>
      <c r="AU514" s="67">
        <f t="shared" si="523"/>
        <v>0.9</v>
      </c>
      <c r="AW514" s="29" t="s">
        <v>34</v>
      </c>
      <c r="AX514" s="34" t="s">
        <v>80</v>
      </c>
      <c r="AY514" s="66">
        <f t="shared" si="524"/>
        <v>-2.2250000000000001</v>
      </c>
      <c r="AZ514" s="66">
        <f t="shared" si="498"/>
        <v>0.84399999999999997</v>
      </c>
      <c r="BA514" s="66">
        <f t="shared" si="499"/>
        <v>0.82599999999999996</v>
      </c>
      <c r="BB514" s="66">
        <f t="shared" si="500"/>
        <v>1.7999999999999999E-2</v>
      </c>
      <c r="BC514" s="66">
        <f t="shared" si="501"/>
        <v>1.048</v>
      </c>
      <c r="BD514" s="66">
        <f t="shared" si="502"/>
        <v>-4.1180000000000003</v>
      </c>
      <c r="BE514" s="66">
        <f t="shared" si="503"/>
        <v>-3.9390000000000001</v>
      </c>
      <c r="BF514" s="66">
        <f t="shared" si="504"/>
        <v>-2.8000000000000001E-2</v>
      </c>
      <c r="BG514" s="67">
        <f t="shared" si="505"/>
        <v>-0.151</v>
      </c>
      <c r="BI514" s="29" t="s">
        <v>34</v>
      </c>
      <c r="BJ514" s="34" t="s">
        <v>80</v>
      </c>
      <c r="BK514" s="66">
        <f t="shared" si="525"/>
        <v>-2.8000000000000001E-2</v>
      </c>
      <c r="BL514" s="66">
        <f t="shared" si="526"/>
        <v>1.4999999999999999E-2</v>
      </c>
      <c r="BM514" s="66">
        <f t="shared" si="527"/>
        <v>1.7000000000000001E-2</v>
      </c>
      <c r="BN514" s="66">
        <f t="shared" si="528"/>
        <v>2E-3</v>
      </c>
      <c r="BO514" s="66">
        <f t="shared" si="529"/>
        <v>0.17899999999999999</v>
      </c>
      <c r="BP514" s="66">
        <f t="shared" si="530"/>
        <v>-0.249</v>
      </c>
      <c r="BQ514" s="66">
        <f t="shared" si="531"/>
        <v>-0.44</v>
      </c>
      <c r="BR514" s="66">
        <f t="shared" si="532"/>
        <v>-9.0999999999999998E-2</v>
      </c>
      <c r="BS514" s="67">
        <f t="shared" si="533"/>
        <v>-2.1000000000000001E-2</v>
      </c>
      <c r="BU514" s="29" t="s">
        <v>34</v>
      </c>
      <c r="BV514" s="34" t="s">
        <v>80</v>
      </c>
      <c r="BW514" s="48">
        <f t="shared" si="534"/>
        <v>43588</v>
      </c>
      <c r="BX514" s="48">
        <f t="shared" si="506"/>
        <v>22038</v>
      </c>
      <c r="BY514" s="48">
        <f t="shared" si="507"/>
        <v>18719</v>
      </c>
      <c r="BZ514" s="48">
        <f t="shared" si="508"/>
        <v>3319</v>
      </c>
      <c r="CA514" s="48">
        <f t="shared" si="509"/>
        <v>15892</v>
      </c>
      <c r="CB514" s="48">
        <f t="shared" si="510"/>
        <v>5658</v>
      </c>
      <c r="CC514" s="48">
        <f t="shared" si="511"/>
        <v>2810</v>
      </c>
      <c r="CD514" s="48">
        <f t="shared" si="512"/>
        <v>9</v>
      </c>
      <c r="CE514" s="49">
        <f t="shared" si="513"/>
        <v>2839</v>
      </c>
    </row>
    <row r="515" spans="1:83" ht="16.5" customHeight="1">
      <c r="A515" s="29" t="s">
        <v>35</v>
      </c>
      <c r="B515" s="34" t="s">
        <v>81</v>
      </c>
      <c r="C515" s="40">
        <v>73927</v>
      </c>
      <c r="D515" s="40">
        <v>46637</v>
      </c>
      <c r="E515" s="40">
        <v>39981</v>
      </c>
      <c r="F515" s="40">
        <v>6656</v>
      </c>
      <c r="G515" s="40">
        <v>15407</v>
      </c>
      <c r="H515" s="40">
        <v>11883</v>
      </c>
      <c r="I515" s="40">
        <v>3742</v>
      </c>
      <c r="J515" s="40">
        <v>482</v>
      </c>
      <c r="K515" s="41">
        <v>7659</v>
      </c>
      <c r="M515" s="29" t="s">
        <v>35</v>
      </c>
      <c r="N515" s="34" t="s">
        <v>81</v>
      </c>
      <c r="O515" s="66">
        <f t="shared" si="481"/>
        <v>-7.819</v>
      </c>
      <c r="P515" s="66">
        <f t="shared" si="482"/>
        <v>-1.1659999999999999</v>
      </c>
      <c r="Q515" s="66">
        <f t="shared" si="483"/>
        <v>-0.96399999999999997</v>
      </c>
      <c r="R515" s="66">
        <f t="shared" si="484"/>
        <v>-2.3620000000000001</v>
      </c>
      <c r="S515" s="66">
        <f t="shared" si="485"/>
        <v>1.522</v>
      </c>
      <c r="T515" s="66">
        <f t="shared" si="486"/>
        <v>-33.372999999999998</v>
      </c>
      <c r="U515" s="66">
        <f t="shared" si="487"/>
        <v>-61.715000000000003</v>
      </c>
      <c r="V515" s="66">
        <f t="shared" si="488"/>
        <v>48.765000000000001</v>
      </c>
      <c r="W515" s="67">
        <f t="shared" si="489"/>
        <v>-1.008</v>
      </c>
      <c r="Y515" s="29" t="s">
        <v>35</v>
      </c>
      <c r="Z515" s="34" t="s">
        <v>81</v>
      </c>
      <c r="AA515" s="66">
        <f t="shared" si="514"/>
        <v>100</v>
      </c>
      <c r="AB515" s="66">
        <f t="shared" si="490"/>
        <v>63.1</v>
      </c>
      <c r="AC515" s="66">
        <f t="shared" si="491"/>
        <v>54.1</v>
      </c>
      <c r="AD515" s="66">
        <f t="shared" si="492"/>
        <v>9</v>
      </c>
      <c r="AE515" s="66">
        <f t="shared" si="493"/>
        <v>20.8</v>
      </c>
      <c r="AF515" s="66">
        <f t="shared" si="494"/>
        <v>16.100000000000001</v>
      </c>
      <c r="AG515" s="66">
        <f t="shared" si="495"/>
        <v>5.0999999999999996</v>
      </c>
      <c r="AH515" s="66">
        <f t="shared" si="496"/>
        <v>0.7</v>
      </c>
      <c r="AI515" s="67">
        <f t="shared" si="497"/>
        <v>10.4</v>
      </c>
      <c r="AK515" s="29" t="s">
        <v>35</v>
      </c>
      <c r="AL515" s="34" t="s">
        <v>81</v>
      </c>
      <c r="AM515" s="66">
        <f t="shared" si="515"/>
        <v>2.2999999999999998</v>
      </c>
      <c r="AN515" s="66">
        <f t="shared" si="516"/>
        <v>1.9</v>
      </c>
      <c r="AO515" s="66">
        <f t="shared" si="517"/>
        <v>1.9</v>
      </c>
      <c r="AP515" s="66">
        <f t="shared" si="518"/>
        <v>1.9</v>
      </c>
      <c r="AQ515" s="66">
        <f t="shared" si="519"/>
        <v>5.9</v>
      </c>
      <c r="AR515" s="66">
        <f t="shared" si="520"/>
        <v>2.6</v>
      </c>
      <c r="AS515" s="66">
        <f t="shared" si="521"/>
        <v>2.5</v>
      </c>
      <c r="AT515" s="66">
        <f t="shared" si="522"/>
        <v>11.6</v>
      </c>
      <c r="AU515" s="67">
        <f t="shared" si="523"/>
        <v>2.5</v>
      </c>
      <c r="AW515" s="29" t="s">
        <v>35</v>
      </c>
      <c r="AX515" s="34" t="s">
        <v>81</v>
      </c>
      <c r="AY515" s="66">
        <f t="shared" si="524"/>
        <v>-7.819</v>
      </c>
      <c r="AZ515" s="66">
        <f t="shared" si="498"/>
        <v>-0.68600000000000005</v>
      </c>
      <c r="BA515" s="66">
        <f t="shared" si="499"/>
        <v>-0.48499999999999999</v>
      </c>
      <c r="BB515" s="66">
        <f t="shared" si="500"/>
        <v>-0.20100000000000001</v>
      </c>
      <c r="BC515" s="66">
        <f t="shared" si="501"/>
        <v>0.28799999999999998</v>
      </c>
      <c r="BD515" s="66">
        <f t="shared" si="502"/>
        <v>-7.4219999999999997</v>
      </c>
      <c r="BE515" s="66">
        <f t="shared" si="503"/>
        <v>-7.5209999999999999</v>
      </c>
      <c r="BF515" s="66">
        <f t="shared" si="504"/>
        <v>0.19700000000000001</v>
      </c>
      <c r="BG515" s="67">
        <f t="shared" si="505"/>
        <v>-9.7000000000000003E-2</v>
      </c>
      <c r="BI515" s="29" t="s">
        <v>35</v>
      </c>
      <c r="BJ515" s="34" t="s">
        <v>81</v>
      </c>
      <c r="BK515" s="66">
        <f t="shared" si="525"/>
        <v>-0.184</v>
      </c>
      <c r="BL515" s="66">
        <f t="shared" si="526"/>
        <v>-2.3E-2</v>
      </c>
      <c r="BM515" s="66">
        <f t="shared" si="527"/>
        <v>-1.9E-2</v>
      </c>
      <c r="BN515" s="66">
        <f t="shared" si="528"/>
        <v>-4.5999999999999999E-2</v>
      </c>
      <c r="BO515" s="66">
        <f t="shared" si="529"/>
        <v>0.09</v>
      </c>
      <c r="BP515" s="66">
        <f t="shared" si="530"/>
        <v>-0.82499999999999996</v>
      </c>
      <c r="BQ515" s="66">
        <f t="shared" si="531"/>
        <v>-1.546</v>
      </c>
      <c r="BR515" s="66">
        <f t="shared" si="532"/>
        <v>1.198</v>
      </c>
      <c r="BS515" s="67">
        <f t="shared" si="533"/>
        <v>-2.4E-2</v>
      </c>
      <c r="BU515" s="29" t="s">
        <v>35</v>
      </c>
      <c r="BV515" s="34" t="s">
        <v>81</v>
      </c>
      <c r="BW515" s="48">
        <f t="shared" si="534"/>
        <v>80198</v>
      </c>
      <c r="BX515" s="48">
        <f t="shared" si="506"/>
        <v>47187</v>
      </c>
      <c r="BY515" s="48">
        <f t="shared" si="507"/>
        <v>40370</v>
      </c>
      <c r="BZ515" s="48">
        <f t="shared" si="508"/>
        <v>6817</v>
      </c>
      <c r="CA515" s="48">
        <f t="shared" si="509"/>
        <v>15176</v>
      </c>
      <c r="CB515" s="48">
        <f t="shared" si="510"/>
        <v>17835</v>
      </c>
      <c r="CC515" s="48">
        <f t="shared" si="511"/>
        <v>9774</v>
      </c>
      <c r="CD515" s="48">
        <f t="shared" si="512"/>
        <v>324</v>
      </c>
      <c r="CE515" s="49">
        <f t="shared" si="513"/>
        <v>7737</v>
      </c>
    </row>
    <row r="516" spans="1:83" ht="16.5" customHeight="1">
      <c r="A516" s="29" t="s">
        <v>108</v>
      </c>
      <c r="B516" s="34" t="s">
        <v>82</v>
      </c>
      <c r="C516" s="40">
        <v>40918</v>
      </c>
      <c r="D516" s="40">
        <v>29459</v>
      </c>
      <c r="E516" s="40">
        <v>25267</v>
      </c>
      <c r="F516" s="40">
        <v>4192</v>
      </c>
      <c r="G516" s="40">
        <v>4602</v>
      </c>
      <c r="H516" s="40">
        <v>6857</v>
      </c>
      <c r="I516" s="40">
        <v>2147</v>
      </c>
      <c r="J516" s="40">
        <v>75</v>
      </c>
      <c r="K516" s="41">
        <v>4635</v>
      </c>
      <c r="M516" s="29" t="s">
        <v>108</v>
      </c>
      <c r="N516" s="34" t="s">
        <v>82</v>
      </c>
      <c r="O516" s="66">
        <f t="shared" si="481"/>
        <v>-6.75</v>
      </c>
      <c r="P516" s="66">
        <f t="shared" si="482"/>
        <v>1.012</v>
      </c>
      <c r="Q516" s="66">
        <f t="shared" si="483"/>
        <v>1.218</v>
      </c>
      <c r="R516" s="66">
        <f t="shared" si="484"/>
        <v>-0.214</v>
      </c>
      <c r="S516" s="66">
        <f t="shared" si="485"/>
        <v>3.4620000000000002</v>
      </c>
      <c r="T516" s="66">
        <f t="shared" si="486"/>
        <v>-33.22</v>
      </c>
      <c r="U516" s="66">
        <f t="shared" si="487"/>
        <v>-64.102999999999994</v>
      </c>
      <c r="V516" s="66">
        <f t="shared" si="488"/>
        <v>177.77799999999999</v>
      </c>
      <c r="W516" s="67">
        <f t="shared" si="489"/>
        <v>8.8030000000000008</v>
      </c>
      <c r="Y516" s="29" t="s">
        <v>108</v>
      </c>
      <c r="Z516" s="34" t="s">
        <v>82</v>
      </c>
      <c r="AA516" s="66">
        <f t="shared" si="514"/>
        <v>100</v>
      </c>
      <c r="AB516" s="66">
        <f t="shared" si="490"/>
        <v>72</v>
      </c>
      <c r="AC516" s="66">
        <f t="shared" si="491"/>
        <v>61.8</v>
      </c>
      <c r="AD516" s="66">
        <f t="shared" si="492"/>
        <v>10.199999999999999</v>
      </c>
      <c r="AE516" s="66">
        <f t="shared" si="493"/>
        <v>11.2</v>
      </c>
      <c r="AF516" s="66">
        <f t="shared" si="494"/>
        <v>16.8</v>
      </c>
      <c r="AG516" s="66">
        <f t="shared" si="495"/>
        <v>5.2</v>
      </c>
      <c r="AH516" s="66">
        <f t="shared" si="496"/>
        <v>0.2</v>
      </c>
      <c r="AI516" s="67">
        <f t="shared" si="497"/>
        <v>11.3</v>
      </c>
      <c r="AK516" s="29" t="s">
        <v>108</v>
      </c>
      <c r="AL516" s="34" t="s">
        <v>82</v>
      </c>
      <c r="AM516" s="66">
        <f t="shared" si="515"/>
        <v>1.3</v>
      </c>
      <c r="AN516" s="66">
        <f t="shared" si="516"/>
        <v>1.2</v>
      </c>
      <c r="AO516" s="66">
        <f t="shared" si="517"/>
        <v>1.2</v>
      </c>
      <c r="AP516" s="66">
        <f t="shared" si="518"/>
        <v>1.2</v>
      </c>
      <c r="AQ516" s="66">
        <f t="shared" si="519"/>
        <v>1.8</v>
      </c>
      <c r="AR516" s="66">
        <f t="shared" si="520"/>
        <v>1.5</v>
      </c>
      <c r="AS516" s="66">
        <f t="shared" si="521"/>
        <v>1.4</v>
      </c>
      <c r="AT516" s="66">
        <f t="shared" si="522"/>
        <v>1.8</v>
      </c>
      <c r="AU516" s="67">
        <f t="shared" si="523"/>
        <v>1.5</v>
      </c>
      <c r="AW516" s="29" t="s">
        <v>108</v>
      </c>
      <c r="AX516" s="34" t="s">
        <v>82</v>
      </c>
      <c r="AY516" s="66">
        <f t="shared" si="524"/>
        <v>-6.75</v>
      </c>
      <c r="AZ516" s="66">
        <f t="shared" si="498"/>
        <v>0.67200000000000004</v>
      </c>
      <c r="BA516" s="66">
        <f t="shared" si="499"/>
        <v>0.69299999999999995</v>
      </c>
      <c r="BB516" s="66">
        <f t="shared" si="500"/>
        <v>-2.1000000000000001E-2</v>
      </c>
      <c r="BC516" s="66">
        <f t="shared" si="501"/>
        <v>0.35099999999999998</v>
      </c>
      <c r="BD516" s="66">
        <f t="shared" si="502"/>
        <v>-7.7729999999999997</v>
      </c>
      <c r="BE516" s="66">
        <f t="shared" si="503"/>
        <v>-8.7370000000000001</v>
      </c>
      <c r="BF516" s="66">
        <f t="shared" si="504"/>
        <v>0.109</v>
      </c>
      <c r="BG516" s="67">
        <f t="shared" si="505"/>
        <v>0.85499999999999998</v>
      </c>
      <c r="BI516" s="29" t="s">
        <v>108</v>
      </c>
      <c r="BJ516" s="34" t="s">
        <v>82</v>
      </c>
      <c r="BK516" s="66">
        <f t="shared" si="525"/>
        <v>-8.6999999999999994E-2</v>
      </c>
      <c r="BL516" s="66">
        <f t="shared" si="526"/>
        <v>1.2E-2</v>
      </c>
      <c r="BM516" s="66">
        <f t="shared" si="527"/>
        <v>1.4999999999999999E-2</v>
      </c>
      <c r="BN516" s="66">
        <f t="shared" si="528"/>
        <v>-3.0000000000000001E-3</v>
      </c>
      <c r="BO516" s="66">
        <f t="shared" si="529"/>
        <v>0.06</v>
      </c>
      <c r="BP516" s="66">
        <f t="shared" si="530"/>
        <v>-0.47299999999999998</v>
      </c>
      <c r="BQ516" s="66">
        <f t="shared" si="531"/>
        <v>-0.98299999999999998</v>
      </c>
      <c r="BR516" s="66">
        <f t="shared" si="532"/>
        <v>0.36399999999999999</v>
      </c>
      <c r="BS516" s="67">
        <f t="shared" si="533"/>
        <v>0.11799999999999999</v>
      </c>
      <c r="BU516" s="29" t="s">
        <v>108</v>
      </c>
      <c r="BV516" s="34" t="s">
        <v>82</v>
      </c>
      <c r="BW516" s="48">
        <f t="shared" si="534"/>
        <v>43880</v>
      </c>
      <c r="BX516" s="48">
        <f t="shared" si="506"/>
        <v>29164</v>
      </c>
      <c r="BY516" s="48">
        <f t="shared" si="507"/>
        <v>24963</v>
      </c>
      <c r="BZ516" s="48">
        <f t="shared" si="508"/>
        <v>4201</v>
      </c>
      <c r="CA516" s="48">
        <f t="shared" si="509"/>
        <v>4448</v>
      </c>
      <c r="CB516" s="48">
        <f t="shared" si="510"/>
        <v>10268</v>
      </c>
      <c r="CC516" s="48">
        <f t="shared" si="511"/>
        <v>5981</v>
      </c>
      <c r="CD516" s="48">
        <f t="shared" si="512"/>
        <v>27</v>
      </c>
      <c r="CE516" s="49">
        <f t="shared" si="513"/>
        <v>4260</v>
      </c>
    </row>
    <row r="517" spans="1:83" ht="16.5" customHeight="1">
      <c r="A517" s="29" t="s">
        <v>109</v>
      </c>
      <c r="B517" s="34" t="s">
        <v>83</v>
      </c>
      <c r="C517" s="40">
        <v>51162</v>
      </c>
      <c r="D517" s="40">
        <v>42188</v>
      </c>
      <c r="E517" s="40">
        <v>36269</v>
      </c>
      <c r="F517" s="40">
        <v>5919</v>
      </c>
      <c r="G517" s="40">
        <v>2495</v>
      </c>
      <c r="H517" s="40">
        <v>6479</v>
      </c>
      <c r="I517" s="40">
        <v>1468</v>
      </c>
      <c r="J517" s="40">
        <v>123</v>
      </c>
      <c r="K517" s="41">
        <v>4888</v>
      </c>
      <c r="M517" s="29" t="s">
        <v>109</v>
      </c>
      <c r="N517" s="34" t="s">
        <v>83</v>
      </c>
      <c r="O517" s="66">
        <f t="shared" si="481"/>
        <v>-2.6059999999999999</v>
      </c>
      <c r="P517" s="66">
        <f t="shared" si="482"/>
        <v>1.5329999999999999</v>
      </c>
      <c r="Q517" s="66">
        <f t="shared" si="483"/>
        <v>1.679</v>
      </c>
      <c r="R517" s="66">
        <f t="shared" si="484"/>
        <v>0.64600000000000002</v>
      </c>
      <c r="S517" s="66">
        <f t="shared" si="485"/>
        <v>4.5679999999999996</v>
      </c>
      <c r="T517" s="66">
        <f t="shared" si="486"/>
        <v>-24.61</v>
      </c>
      <c r="U517" s="66">
        <f t="shared" si="487"/>
        <v>-58.936999999999998</v>
      </c>
      <c r="V517" s="66">
        <f t="shared" si="488"/>
        <v>-32.786999999999999</v>
      </c>
      <c r="W517" s="67">
        <f t="shared" si="489"/>
        <v>1.075</v>
      </c>
      <c r="Y517" s="29" t="s">
        <v>109</v>
      </c>
      <c r="Z517" s="34" t="s">
        <v>83</v>
      </c>
      <c r="AA517" s="66">
        <f t="shared" si="514"/>
        <v>100</v>
      </c>
      <c r="AB517" s="66">
        <f t="shared" si="490"/>
        <v>82.5</v>
      </c>
      <c r="AC517" s="66">
        <f t="shared" si="491"/>
        <v>70.900000000000006</v>
      </c>
      <c r="AD517" s="66">
        <f t="shared" si="492"/>
        <v>11.6</v>
      </c>
      <c r="AE517" s="66">
        <f t="shared" si="493"/>
        <v>4.9000000000000004</v>
      </c>
      <c r="AF517" s="66">
        <f t="shared" si="494"/>
        <v>12.7</v>
      </c>
      <c r="AG517" s="66">
        <f t="shared" si="495"/>
        <v>2.9</v>
      </c>
      <c r="AH517" s="66">
        <f t="shared" si="496"/>
        <v>0.2</v>
      </c>
      <c r="AI517" s="67">
        <f t="shared" si="497"/>
        <v>9.6</v>
      </c>
      <c r="AK517" s="29" t="s">
        <v>109</v>
      </c>
      <c r="AL517" s="34" t="s">
        <v>83</v>
      </c>
      <c r="AM517" s="66">
        <f t="shared" si="515"/>
        <v>1.6</v>
      </c>
      <c r="AN517" s="66">
        <f t="shared" si="516"/>
        <v>1.7</v>
      </c>
      <c r="AO517" s="66">
        <f t="shared" si="517"/>
        <v>1.7</v>
      </c>
      <c r="AP517" s="66">
        <f t="shared" si="518"/>
        <v>1.7</v>
      </c>
      <c r="AQ517" s="66">
        <f t="shared" si="519"/>
        <v>1</v>
      </c>
      <c r="AR517" s="66">
        <f t="shared" si="520"/>
        <v>1.4</v>
      </c>
      <c r="AS517" s="66">
        <f t="shared" si="521"/>
        <v>1</v>
      </c>
      <c r="AT517" s="66">
        <f t="shared" si="522"/>
        <v>3</v>
      </c>
      <c r="AU517" s="67">
        <f t="shared" si="523"/>
        <v>1.6</v>
      </c>
      <c r="AW517" s="29" t="s">
        <v>109</v>
      </c>
      <c r="AX517" s="34" t="s">
        <v>83</v>
      </c>
      <c r="AY517" s="66">
        <f t="shared" si="524"/>
        <v>-2.6059999999999999</v>
      </c>
      <c r="AZ517" s="66">
        <f t="shared" si="498"/>
        <v>1.2130000000000001</v>
      </c>
      <c r="BA517" s="66">
        <f t="shared" si="499"/>
        <v>1.1399999999999999</v>
      </c>
      <c r="BB517" s="66">
        <f t="shared" si="500"/>
        <v>7.1999999999999995E-2</v>
      </c>
      <c r="BC517" s="66">
        <f t="shared" si="501"/>
        <v>0.20699999999999999</v>
      </c>
      <c r="BD517" s="66">
        <f t="shared" si="502"/>
        <v>-4.0259999999999998</v>
      </c>
      <c r="BE517" s="66">
        <f t="shared" si="503"/>
        <v>-4.0110000000000001</v>
      </c>
      <c r="BF517" s="66">
        <f t="shared" si="504"/>
        <v>-0.114</v>
      </c>
      <c r="BG517" s="67">
        <f t="shared" si="505"/>
        <v>9.9000000000000005E-2</v>
      </c>
      <c r="BI517" s="29" t="s">
        <v>109</v>
      </c>
      <c r="BJ517" s="34" t="s">
        <v>83</v>
      </c>
      <c r="BK517" s="66">
        <f t="shared" si="525"/>
        <v>-0.04</v>
      </c>
      <c r="BL517" s="66">
        <f t="shared" si="526"/>
        <v>2.5999999999999999E-2</v>
      </c>
      <c r="BM517" s="66">
        <f t="shared" si="527"/>
        <v>2.9000000000000001E-2</v>
      </c>
      <c r="BN517" s="66">
        <f t="shared" si="528"/>
        <v>1.0999999999999999E-2</v>
      </c>
      <c r="BO517" s="66">
        <f t="shared" si="529"/>
        <v>4.2999999999999997E-2</v>
      </c>
      <c r="BP517" s="66">
        <f t="shared" si="530"/>
        <v>-0.29299999999999998</v>
      </c>
      <c r="BQ517" s="66">
        <f t="shared" si="531"/>
        <v>-0.54</v>
      </c>
      <c r="BR517" s="66">
        <f t="shared" si="532"/>
        <v>-0.45500000000000002</v>
      </c>
      <c r="BS517" s="67">
        <f t="shared" si="533"/>
        <v>1.6E-2</v>
      </c>
      <c r="BU517" s="29" t="s">
        <v>109</v>
      </c>
      <c r="BV517" s="34" t="s">
        <v>83</v>
      </c>
      <c r="BW517" s="48">
        <f t="shared" si="534"/>
        <v>52531</v>
      </c>
      <c r="BX517" s="48">
        <f t="shared" si="506"/>
        <v>41551</v>
      </c>
      <c r="BY517" s="48">
        <f t="shared" si="507"/>
        <v>35670</v>
      </c>
      <c r="BZ517" s="48">
        <f t="shared" si="508"/>
        <v>5881</v>
      </c>
      <c r="CA517" s="48">
        <f t="shared" si="509"/>
        <v>2386</v>
      </c>
      <c r="CB517" s="48">
        <f t="shared" si="510"/>
        <v>8594</v>
      </c>
      <c r="CC517" s="48">
        <f t="shared" si="511"/>
        <v>3575</v>
      </c>
      <c r="CD517" s="48">
        <f t="shared" si="512"/>
        <v>183</v>
      </c>
      <c r="CE517" s="49">
        <f t="shared" si="513"/>
        <v>4836</v>
      </c>
    </row>
    <row r="518" spans="1:83" ht="16.5" customHeight="1">
      <c r="A518" s="29" t="s">
        <v>110</v>
      </c>
      <c r="B518" s="34" t="s">
        <v>84</v>
      </c>
      <c r="C518" s="40">
        <v>73826</v>
      </c>
      <c r="D518" s="40">
        <v>63749</v>
      </c>
      <c r="E518" s="40">
        <v>54781</v>
      </c>
      <c r="F518" s="40">
        <v>8968</v>
      </c>
      <c r="G518" s="40">
        <v>4005</v>
      </c>
      <c r="H518" s="40">
        <v>6072</v>
      </c>
      <c r="I518" s="40">
        <v>3451</v>
      </c>
      <c r="J518" s="40">
        <v>-4423</v>
      </c>
      <c r="K518" s="41">
        <v>7044</v>
      </c>
      <c r="M518" s="29" t="s">
        <v>110</v>
      </c>
      <c r="N518" s="34" t="s">
        <v>84</v>
      </c>
      <c r="O518" s="66">
        <f t="shared" si="481"/>
        <v>-8.843</v>
      </c>
      <c r="P518" s="66">
        <f t="shared" si="482"/>
        <v>0.17299999999999999</v>
      </c>
      <c r="Q518" s="66">
        <f t="shared" si="483"/>
        <v>0.32400000000000001</v>
      </c>
      <c r="R518" s="66">
        <f t="shared" si="484"/>
        <v>-0.74199999999999999</v>
      </c>
      <c r="S518" s="66">
        <f t="shared" si="485"/>
        <v>2.2989999999999999</v>
      </c>
      <c r="T518" s="66">
        <f t="shared" si="486"/>
        <v>-54.801000000000002</v>
      </c>
      <c r="U518" s="66">
        <f t="shared" si="487"/>
        <v>-61.110999999999997</v>
      </c>
      <c r="V518" s="66">
        <f t="shared" si="488"/>
        <v>-72.975999999999999</v>
      </c>
      <c r="W518" s="67">
        <f t="shared" si="489"/>
        <v>-1.026</v>
      </c>
      <c r="Y518" s="29" t="s">
        <v>110</v>
      </c>
      <c r="Z518" s="34" t="s">
        <v>84</v>
      </c>
      <c r="AA518" s="66">
        <f t="shared" si="514"/>
        <v>100</v>
      </c>
      <c r="AB518" s="66">
        <f t="shared" si="490"/>
        <v>86.4</v>
      </c>
      <c r="AC518" s="66">
        <f t="shared" si="491"/>
        <v>74.2</v>
      </c>
      <c r="AD518" s="66">
        <f t="shared" si="492"/>
        <v>12.1</v>
      </c>
      <c r="AE518" s="66">
        <f t="shared" si="493"/>
        <v>5.4</v>
      </c>
      <c r="AF518" s="66">
        <f t="shared" si="494"/>
        <v>8.1999999999999993</v>
      </c>
      <c r="AG518" s="66">
        <f t="shared" si="495"/>
        <v>4.7</v>
      </c>
      <c r="AH518" s="66">
        <f t="shared" si="496"/>
        <v>-6</v>
      </c>
      <c r="AI518" s="67">
        <f t="shared" si="497"/>
        <v>9.5</v>
      </c>
      <c r="AK518" s="29" t="s">
        <v>110</v>
      </c>
      <c r="AL518" s="34" t="s">
        <v>84</v>
      </c>
      <c r="AM518" s="66">
        <f t="shared" si="515"/>
        <v>2.2999999999999998</v>
      </c>
      <c r="AN518" s="66">
        <f t="shared" si="516"/>
        <v>2.6</v>
      </c>
      <c r="AO518" s="66">
        <f t="shared" si="517"/>
        <v>2.6</v>
      </c>
      <c r="AP518" s="66">
        <f t="shared" si="518"/>
        <v>2.6</v>
      </c>
      <c r="AQ518" s="66">
        <f t="shared" si="519"/>
        <v>1.5</v>
      </c>
      <c r="AR518" s="66">
        <f t="shared" si="520"/>
        <v>1.3</v>
      </c>
      <c r="AS518" s="66">
        <f t="shared" si="521"/>
        <v>2.2999999999999998</v>
      </c>
      <c r="AT518" s="66">
        <f t="shared" si="522"/>
        <v>-106.2</v>
      </c>
      <c r="AU518" s="67">
        <f t="shared" si="523"/>
        <v>2.2999999999999998</v>
      </c>
      <c r="AW518" s="29" t="s">
        <v>110</v>
      </c>
      <c r="AX518" s="34" t="s">
        <v>84</v>
      </c>
      <c r="AY518" s="66">
        <f t="shared" si="524"/>
        <v>-8.843</v>
      </c>
      <c r="AZ518" s="66">
        <f t="shared" si="498"/>
        <v>0.13600000000000001</v>
      </c>
      <c r="BA518" s="66">
        <f t="shared" si="499"/>
        <v>0.219</v>
      </c>
      <c r="BB518" s="66">
        <f t="shared" si="500"/>
        <v>-8.3000000000000004E-2</v>
      </c>
      <c r="BC518" s="66">
        <f t="shared" si="501"/>
        <v>0.111</v>
      </c>
      <c r="BD518" s="66">
        <f t="shared" si="502"/>
        <v>-9.09</v>
      </c>
      <c r="BE518" s="66">
        <f t="shared" si="503"/>
        <v>-6.6959999999999997</v>
      </c>
      <c r="BF518" s="66">
        <f t="shared" si="504"/>
        <v>-2.3039999999999998</v>
      </c>
      <c r="BG518" s="67">
        <f t="shared" si="505"/>
        <v>-0.09</v>
      </c>
      <c r="BI518" s="29" t="s">
        <v>110</v>
      </c>
      <c r="BJ518" s="34" t="s">
        <v>84</v>
      </c>
      <c r="BK518" s="66">
        <f t="shared" si="525"/>
        <v>-0.21</v>
      </c>
      <c r="BL518" s="66">
        <f t="shared" si="526"/>
        <v>5.0000000000000001E-3</v>
      </c>
      <c r="BM518" s="66">
        <f t="shared" si="527"/>
        <v>8.0000000000000002E-3</v>
      </c>
      <c r="BN518" s="66">
        <f t="shared" si="528"/>
        <v>-1.9E-2</v>
      </c>
      <c r="BO518" s="66">
        <f t="shared" si="529"/>
        <v>3.5000000000000003E-2</v>
      </c>
      <c r="BP518" s="66">
        <f t="shared" si="530"/>
        <v>-1.02</v>
      </c>
      <c r="BQ518" s="66">
        <f t="shared" si="531"/>
        <v>-1.39</v>
      </c>
      <c r="BR518" s="66">
        <f t="shared" si="532"/>
        <v>-14.145</v>
      </c>
      <c r="BS518" s="67">
        <f t="shared" si="533"/>
        <v>-2.3E-2</v>
      </c>
      <c r="BU518" s="29" t="s">
        <v>110</v>
      </c>
      <c r="BV518" s="34" t="s">
        <v>84</v>
      </c>
      <c r="BW518" s="48">
        <f t="shared" si="534"/>
        <v>80988</v>
      </c>
      <c r="BX518" s="48">
        <f t="shared" si="506"/>
        <v>63639</v>
      </c>
      <c r="BY518" s="48">
        <f t="shared" si="507"/>
        <v>54604</v>
      </c>
      <c r="BZ518" s="48">
        <f t="shared" si="508"/>
        <v>9035</v>
      </c>
      <c r="CA518" s="48">
        <f t="shared" si="509"/>
        <v>3915</v>
      </c>
      <c r="CB518" s="48">
        <f t="shared" si="510"/>
        <v>13434</v>
      </c>
      <c r="CC518" s="48">
        <f t="shared" si="511"/>
        <v>8874</v>
      </c>
      <c r="CD518" s="48">
        <f t="shared" si="512"/>
        <v>-2557</v>
      </c>
      <c r="CE518" s="49">
        <f t="shared" si="513"/>
        <v>7117</v>
      </c>
    </row>
    <row r="519" spans="1:83" ht="16.5" customHeight="1">
      <c r="A519" s="31" t="s">
        <v>111</v>
      </c>
      <c r="B519" s="33" t="s">
        <v>85</v>
      </c>
      <c r="C519" s="42">
        <v>40478</v>
      </c>
      <c r="D519" s="42">
        <v>33156</v>
      </c>
      <c r="E519" s="42">
        <v>28509</v>
      </c>
      <c r="F519" s="42">
        <v>4647</v>
      </c>
      <c r="G519" s="42">
        <v>2096</v>
      </c>
      <c r="H519" s="42">
        <v>5226</v>
      </c>
      <c r="I519" s="42">
        <v>1417</v>
      </c>
      <c r="J519" s="42">
        <v>-11</v>
      </c>
      <c r="K519" s="43">
        <v>3820</v>
      </c>
      <c r="M519" s="31" t="s">
        <v>111</v>
      </c>
      <c r="N519" s="33" t="s">
        <v>85</v>
      </c>
      <c r="O519" s="68">
        <f t="shared" si="481"/>
        <v>-4.0599999999999996</v>
      </c>
      <c r="P519" s="68">
        <f t="shared" si="482"/>
        <v>1.506</v>
      </c>
      <c r="Q519" s="68">
        <f t="shared" si="483"/>
        <v>1.7629999999999999</v>
      </c>
      <c r="R519" s="68">
        <f t="shared" si="484"/>
        <v>-4.2999999999999997E-2</v>
      </c>
      <c r="S519" s="68">
        <f t="shared" si="485"/>
        <v>3.8140000000000001</v>
      </c>
      <c r="T519" s="68">
        <f t="shared" si="486"/>
        <v>-30.393999999999998</v>
      </c>
      <c r="U519" s="68">
        <f t="shared" si="487"/>
        <v>-59.686999999999998</v>
      </c>
      <c r="V519" s="68">
        <f t="shared" si="488"/>
        <v>-121.569</v>
      </c>
      <c r="W519" s="69">
        <f t="shared" si="489"/>
        <v>-3.0950000000000002</v>
      </c>
      <c r="Y519" s="31" t="s">
        <v>111</v>
      </c>
      <c r="Z519" s="33" t="s">
        <v>85</v>
      </c>
      <c r="AA519" s="68">
        <f t="shared" si="514"/>
        <v>100</v>
      </c>
      <c r="AB519" s="68">
        <f t="shared" si="490"/>
        <v>81.900000000000006</v>
      </c>
      <c r="AC519" s="68">
        <f t="shared" si="491"/>
        <v>70.400000000000006</v>
      </c>
      <c r="AD519" s="68">
        <f t="shared" si="492"/>
        <v>11.5</v>
      </c>
      <c r="AE519" s="68">
        <f t="shared" si="493"/>
        <v>5.2</v>
      </c>
      <c r="AF519" s="68">
        <f t="shared" si="494"/>
        <v>12.9</v>
      </c>
      <c r="AG519" s="68">
        <f t="shared" si="495"/>
        <v>3.5</v>
      </c>
      <c r="AH519" s="68">
        <f t="shared" si="496"/>
        <v>0</v>
      </c>
      <c r="AI519" s="69">
        <f t="shared" si="497"/>
        <v>9.4</v>
      </c>
      <c r="AK519" s="31" t="s">
        <v>111</v>
      </c>
      <c r="AL519" s="33" t="s">
        <v>85</v>
      </c>
      <c r="AM519" s="68">
        <f t="shared" si="515"/>
        <v>1.3</v>
      </c>
      <c r="AN519" s="68">
        <f t="shared" si="516"/>
        <v>1.4</v>
      </c>
      <c r="AO519" s="68">
        <f t="shared" si="517"/>
        <v>1.4</v>
      </c>
      <c r="AP519" s="68">
        <f t="shared" si="518"/>
        <v>1.3</v>
      </c>
      <c r="AQ519" s="68">
        <f t="shared" si="519"/>
        <v>0.8</v>
      </c>
      <c r="AR519" s="68">
        <f t="shared" si="520"/>
        <v>1.1000000000000001</v>
      </c>
      <c r="AS519" s="68">
        <f t="shared" si="521"/>
        <v>0.9</v>
      </c>
      <c r="AT519" s="68">
        <f t="shared" si="522"/>
        <v>-0.3</v>
      </c>
      <c r="AU519" s="69">
        <f t="shared" si="523"/>
        <v>1.2</v>
      </c>
      <c r="AW519" s="31" t="s">
        <v>111</v>
      </c>
      <c r="AX519" s="33" t="s">
        <v>85</v>
      </c>
      <c r="AY519" s="68">
        <f t="shared" si="524"/>
        <v>-4.0599999999999996</v>
      </c>
      <c r="AZ519" s="68">
        <f t="shared" si="498"/>
        <v>1.1659999999999999</v>
      </c>
      <c r="BA519" s="68">
        <f t="shared" si="499"/>
        <v>1.171</v>
      </c>
      <c r="BB519" s="68">
        <f t="shared" si="500"/>
        <v>-5.0000000000000001E-3</v>
      </c>
      <c r="BC519" s="68">
        <f t="shared" si="501"/>
        <v>0.183</v>
      </c>
      <c r="BD519" s="68">
        <f t="shared" si="502"/>
        <v>-5.4089999999999998</v>
      </c>
      <c r="BE519" s="68">
        <f t="shared" si="503"/>
        <v>-4.9729999999999999</v>
      </c>
      <c r="BF519" s="68">
        <f t="shared" si="504"/>
        <v>-0.14699999999999999</v>
      </c>
      <c r="BG519" s="69">
        <f t="shared" si="505"/>
        <v>-0.28899999999999998</v>
      </c>
      <c r="BI519" s="31" t="s">
        <v>111</v>
      </c>
      <c r="BJ519" s="33" t="s">
        <v>85</v>
      </c>
      <c r="BK519" s="68">
        <f t="shared" si="525"/>
        <v>-0.05</v>
      </c>
      <c r="BL519" s="68">
        <f t="shared" si="526"/>
        <v>0.02</v>
      </c>
      <c r="BM519" s="68">
        <f t="shared" si="527"/>
        <v>2.4E-2</v>
      </c>
      <c r="BN519" s="68">
        <f t="shared" si="528"/>
        <v>-1E-3</v>
      </c>
      <c r="BO519" s="68">
        <f t="shared" si="529"/>
        <v>0.03</v>
      </c>
      <c r="BP519" s="68">
        <f t="shared" si="530"/>
        <v>-0.316</v>
      </c>
      <c r="BQ519" s="68">
        <f t="shared" si="531"/>
        <v>-0.53800000000000003</v>
      </c>
      <c r="BR519" s="68">
        <f t="shared" si="532"/>
        <v>-0.47</v>
      </c>
      <c r="BS519" s="69">
        <f t="shared" si="533"/>
        <v>-3.7999999999999999E-2</v>
      </c>
      <c r="BU519" s="31" t="s">
        <v>111</v>
      </c>
      <c r="BV519" s="33" t="s">
        <v>85</v>
      </c>
      <c r="BW519" s="50">
        <f t="shared" si="534"/>
        <v>42191</v>
      </c>
      <c r="BX519" s="50">
        <f t="shared" si="506"/>
        <v>32664</v>
      </c>
      <c r="BY519" s="50">
        <f t="shared" si="507"/>
        <v>28015</v>
      </c>
      <c r="BZ519" s="50">
        <f t="shared" si="508"/>
        <v>4649</v>
      </c>
      <c r="CA519" s="50">
        <f t="shared" si="509"/>
        <v>2019</v>
      </c>
      <c r="CB519" s="50">
        <f t="shared" si="510"/>
        <v>7508</v>
      </c>
      <c r="CC519" s="50">
        <f t="shared" si="511"/>
        <v>3515</v>
      </c>
      <c r="CD519" s="50">
        <f t="shared" si="512"/>
        <v>51</v>
      </c>
      <c r="CE519" s="51">
        <f t="shared" si="513"/>
        <v>3942</v>
      </c>
    </row>
    <row r="520" spans="1:83" ht="16.5" customHeight="1">
      <c r="A520" s="29" t="s">
        <v>112</v>
      </c>
      <c r="B520" s="34" t="s">
        <v>86</v>
      </c>
      <c r="C520" s="40">
        <v>91204</v>
      </c>
      <c r="D520" s="40">
        <v>76816</v>
      </c>
      <c r="E520" s="40">
        <v>65969</v>
      </c>
      <c r="F520" s="40">
        <v>10847</v>
      </c>
      <c r="G520" s="40">
        <v>4541</v>
      </c>
      <c r="H520" s="40">
        <v>9847</v>
      </c>
      <c r="I520" s="40">
        <v>3123</v>
      </c>
      <c r="J520" s="40">
        <v>-796</v>
      </c>
      <c r="K520" s="41">
        <v>7520</v>
      </c>
      <c r="M520" s="29" t="s">
        <v>112</v>
      </c>
      <c r="N520" s="34" t="s">
        <v>86</v>
      </c>
      <c r="O520" s="66">
        <f t="shared" si="481"/>
        <v>-5.8959999999999999</v>
      </c>
      <c r="P520" s="66">
        <f t="shared" si="482"/>
        <v>1.51</v>
      </c>
      <c r="Q520" s="66">
        <f t="shared" si="483"/>
        <v>1.7270000000000001</v>
      </c>
      <c r="R520" s="66">
        <f t="shared" si="484"/>
        <v>0.21199999999999999</v>
      </c>
      <c r="S520" s="66">
        <f t="shared" si="485"/>
        <v>3.7469999999999999</v>
      </c>
      <c r="T520" s="66">
        <f t="shared" si="486"/>
        <v>-41.622999999999998</v>
      </c>
      <c r="U520" s="66">
        <f t="shared" si="487"/>
        <v>-62.860999999999997</v>
      </c>
      <c r="V520" s="66">
        <f t="shared" si="488"/>
        <v>-202.577</v>
      </c>
      <c r="W520" s="67">
        <f t="shared" si="489"/>
        <v>-2.1219999999999999</v>
      </c>
      <c r="Y520" s="29" t="s">
        <v>112</v>
      </c>
      <c r="Z520" s="34" t="s">
        <v>86</v>
      </c>
      <c r="AA520" s="66">
        <f t="shared" si="514"/>
        <v>100</v>
      </c>
      <c r="AB520" s="66">
        <f t="shared" si="490"/>
        <v>84.2</v>
      </c>
      <c r="AC520" s="66">
        <f t="shared" si="491"/>
        <v>72.3</v>
      </c>
      <c r="AD520" s="66">
        <f t="shared" si="492"/>
        <v>11.9</v>
      </c>
      <c r="AE520" s="66">
        <f t="shared" si="493"/>
        <v>5</v>
      </c>
      <c r="AF520" s="66">
        <f t="shared" si="494"/>
        <v>10.8</v>
      </c>
      <c r="AG520" s="66">
        <f t="shared" si="495"/>
        <v>3.4</v>
      </c>
      <c r="AH520" s="66">
        <f t="shared" si="496"/>
        <v>-0.9</v>
      </c>
      <c r="AI520" s="67">
        <f t="shared" si="497"/>
        <v>8.1999999999999993</v>
      </c>
      <c r="AK520" s="29" t="s">
        <v>112</v>
      </c>
      <c r="AL520" s="34" t="s">
        <v>86</v>
      </c>
      <c r="AM520" s="66">
        <f t="shared" si="515"/>
        <v>2.9</v>
      </c>
      <c r="AN520" s="66">
        <f t="shared" si="516"/>
        <v>3.2</v>
      </c>
      <c r="AO520" s="66">
        <f t="shared" si="517"/>
        <v>3.2</v>
      </c>
      <c r="AP520" s="66">
        <f t="shared" si="518"/>
        <v>3.1</v>
      </c>
      <c r="AQ520" s="66">
        <f t="shared" si="519"/>
        <v>1.7</v>
      </c>
      <c r="AR520" s="66">
        <f t="shared" si="520"/>
        <v>2.1</v>
      </c>
      <c r="AS520" s="66">
        <f t="shared" si="521"/>
        <v>2.1</v>
      </c>
      <c r="AT520" s="66">
        <f t="shared" si="522"/>
        <v>-19.100000000000001</v>
      </c>
      <c r="AU520" s="67">
        <f t="shared" si="523"/>
        <v>2.4</v>
      </c>
      <c r="AW520" s="29" t="s">
        <v>112</v>
      </c>
      <c r="AX520" s="34" t="s">
        <v>86</v>
      </c>
      <c r="AY520" s="66">
        <f t="shared" si="524"/>
        <v>-5.8959999999999999</v>
      </c>
      <c r="AZ520" s="66">
        <f t="shared" si="498"/>
        <v>1.179</v>
      </c>
      <c r="BA520" s="66">
        <f t="shared" si="499"/>
        <v>1.1559999999999999</v>
      </c>
      <c r="BB520" s="66">
        <f t="shared" si="500"/>
        <v>2.4E-2</v>
      </c>
      <c r="BC520" s="66">
        <f t="shared" si="501"/>
        <v>0.16900000000000001</v>
      </c>
      <c r="BD520" s="66">
        <f t="shared" si="502"/>
        <v>-7.2439999999999998</v>
      </c>
      <c r="BE520" s="66">
        <f t="shared" si="503"/>
        <v>-5.4539999999999997</v>
      </c>
      <c r="BF520" s="66">
        <f t="shared" si="504"/>
        <v>-1.6220000000000001</v>
      </c>
      <c r="BG520" s="67">
        <f t="shared" si="505"/>
        <v>-0.16800000000000001</v>
      </c>
      <c r="BI520" s="29" t="s">
        <v>112</v>
      </c>
      <c r="BJ520" s="34" t="s">
        <v>86</v>
      </c>
      <c r="BK520" s="66">
        <f t="shared" si="525"/>
        <v>-0.16700000000000001</v>
      </c>
      <c r="BL520" s="66">
        <f t="shared" si="526"/>
        <v>4.7E-2</v>
      </c>
      <c r="BM520" s="66">
        <f t="shared" si="527"/>
        <v>5.3999999999999999E-2</v>
      </c>
      <c r="BN520" s="66">
        <f t="shared" si="528"/>
        <v>7.0000000000000001E-3</v>
      </c>
      <c r="BO520" s="66">
        <f t="shared" si="529"/>
        <v>6.4000000000000001E-2</v>
      </c>
      <c r="BP520" s="66">
        <f t="shared" si="530"/>
        <v>-0.97299999999999998</v>
      </c>
      <c r="BQ520" s="66">
        <f t="shared" si="531"/>
        <v>-1.355</v>
      </c>
      <c r="BR520" s="66">
        <f t="shared" si="532"/>
        <v>-11.916</v>
      </c>
      <c r="BS520" s="67">
        <f t="shared" si="533"/>
        <v>-5.0999999999999997E-2</v>
      </c>
      <c r="BU520" s="29" t="s">
        <v>112</v>
      </c>
      <c r="BV520" s="34" t="s">
        <v>86</v>
      </c>
      <c r="BW520" s="48">
        <f t="shared" si="534"/>
        <v>96918</v>
      </c>
      <c r="BX520" s="48">
        <f t="shared" si="506"/>
        <v>75673</v>
      </c>
      <c r="BY520" s="48">
        <f t="shared" si="507"/>
        <v>64849</v>
      </c>
      <c r="BZ520" s="48">
        <f t="shared" si="508"/>
        <v>10824</v>
      </c>
      <c r="CA520" s="48">
        <f t="shared" si="509"/>
        <v>4377</v>
      </c>
      <c r="CB520" s="48">
        <f t="shared" si="510"/>
        <v>16868</v>
      </c>
      <c r="CC520" s="48">
        <f t="shared" si="511"/>
        <v>8409</v>
      </c>
      <c r="CD520" s="48">
        <f t="shared" si="512"/>
        <v>776</v>
      </c>
      <c r="CE520" s="49">
        <f t="shared" si="513"/>
        <v>7683</v>
      </c>
    </row>
    <row r="521" spans="1:83" ht="16.5" customHeight="1">
      <c r="A521" s="29" t="s">
        <v>113</v>
      </c>
      <c r="B521" s="34" t="s">
        <v>87</v>
      </c>
      <c r="C521" s="40">
        <v>1788</v>
      </c>
      <c r="D521" s="40">
        <v>1512</v>
      </c>
      <c r="E521" s="40">
        <v>1287</v>
      </c>
      <c r="F521" s="40">
        <v>225</v>
      </c>
      <c r="G521" s="40">
        <v>115</v>
      </c>
      <c r="H521" s="40">
        <v>161</v>
      </c>
      <c r="I521" s="40">
        <v>71</v>
      </c>
      <c r="J521" s="40">
        <v>-76</v>
      </c>
      <c r="K521" s="41">
        <v>166</v>
      </c>
      <c r="M521" s="29" t="s">
        <v>113</v>
      </c>
      <c r="N521" s="34" t="s">
        <v>87</v>
      </c>
      <c r="O521" s="66">
        <f t="shared" si="481"/>
        <v>-15.381</v>
      </c>
      <c r="P521" s="66">
        <f t="shared" si="482"/>
        <v>-6.1449999999999996</v>
      </c>
      <c r="Q521" s="66">
        <f t="shared" si="483"/>
        <v>-5.4370000000000003</v>
      </c>
      <c r="R521" s="66">
        <f t="shared" si="484"/>
        <v>-10</v>
      </c>
      <c r="S521" s="66">
        <f t="shared" si="485"/>
        <v>-4.1669999999999998</v>
      </c>
      <c r="T521" s="66">
        <f t="shared" si="486"/>
        <v>-57.853000000000002</v>
      </c>
      <c r="U521" s="66">
        <f t="shared" si="487"/>
        <v>-59.658999999999999</v>
      </c>
      <c r="V521" s="66">
        <f t="shared" si="488"/>
        <v>-353.33300000000003</v>
      </c>
      <c r="W521" s="67">
        <f t="shared" si="489"/>
        <v>-5.6820000000000004</v>
      </c>
      <c r="Y521" s="29" t="s">
        <v>113</v>
      </c>
      <c r="Z521" s="34" t="s">
        <v>87</v>
      </c>
      <c r="AA521" s="66">
        <f t="shared" si="514"/>
        <v>100</v>
      </c>
      <c r="AB521" s="66">
        <f t="shared" si="490"/>
        <v>84.6</v>
      </c>
      <c r="AC521" s="66">
        <f t="shared" si="491"/>
        <v>72</v>
      </c>
      <c r="AD521" s="66">
        <f t="shared" si="492"/>
        <v>12.6</v>
      </c>
      <c r="AE521" s="66">
        <f t="shared" si="493"/>
        <v>6.4</v>
      </c>
      <c r="AF521" s="66">
        <f t="shared" si="494"/>
        <v>9</v>
      </c>
      <c r="AG521" s="66">
        <f t="shared" si="495"/>
        <v>4</v>
      </c>
      <c r="AH521" s="66">
        <f t="shared" si="496"/>
        <v>-4.3</v>
      </c>
      <c r="AI521" s="67">
        <f t="shared" si="497"/>
        <v>9.3000000000000007</v>
      </c>
      <c r="AK521" s="29" t="s">
        <v>113</v>
      </c>
      <c r="AL521" s="34" t="s">
        <v>87</v>
      </c>
      <c r="AM521" s="66">
        <f t="shared" si="515"/>
        <v>0.1</v>
      </c>
      <c r="AN521" s="66">
        <f t="shared" si="516"/>
        <v>0.1</v>
      </c>
      <c r="AO521" s="66">
        <f t="shared" si="517"/>
        <v>0.1</v>
      </c>
      <c r="AP521" s="66">
        <f t="shared" si="518"/>
        <v>0.1</v>
      </c>
      <c r="AQ521" s="66">
        <f t="shared" si="519"/>
        <v>0</v>
      </c>
      <c r="AR521" s="66">
        <f t="shared" si="520"/>
        <v>0</v>
      </c>
      <c r="AS521" s="66">
        <f t="shared" si="521"/>
        <v>0</v>
      </c>
      <c r="AT521" s="66">
        <f t="shared" si="522"/>
        <v>-1.8</v>
      </c>
      <c r="AU521" s="67">
        <f t="shared" si="523"/>
        <v>0.1</v>
      </c>
      <c r="AW521" s="29" t="s">
        <v>113</v>
      </c>
      <c r="AX521" s="34" t="s">
        <v>87</v>
      </c>
      <c r="AY521" s="66">
        <f t="shared" si="524"/>
        <v>-15.381</v>
      </c>
      <c r="AZ521" s="66">
        <f t="shared" si="498"/>
        <v>-4.6849999999999996</v>
      </c>
      <c r="BA521" s="66">
        <f t="shared" si="499"/>
        <v>-3.5019999999999998</v>
      </c>
      <c r="BB521" s="66">
        <f t="shared" si="500"/>
        <v>-1.1830000000000001</v>
      </c>
      <c r="BC521" s="66">
        <f t="shared" si="501"/>
        <v>-0.23699999999999999</v>
      </c>
      <c r="BD521" s="66">
        <f t="shared" si="502"/>
        <v>-10.459</v>
      </c>
      <c r="BE521" s="66">
        <f t="shared" si="503"/>
        <v>-4.9690000000000003</v>
      </c>
      <c r="BF521" s="66">
        <f t="shared" si="504"/>
        <v>-5.0170000000000003</v>
      </c>
      <c r="BG521" s="67">
        <f t="shared" si="505"/>
        <v>-0.47299999999999998</v>
      </c>
      <c r="BI521" s="29" t="s">
        <v>113</v>
      </c>
      <c r="BJ521" s="34" t="s">
        <v>87</v>
      </c>
      <c r="BK521" s="66">
        <f t="shared" si="525"/>
        <v>-0.01</v>
      </c>
      <c r="BL521" s="66">
        <f t="shared" si="526"/>
        <v>-4.0000000000000001E-3</v>
      </c>
      <c r="BM521" s="66">
        <f t="shared" si="527"/>
        <v>-4.0000000000000001E-3</v>
      </c>
      <c r="BN521" s="66">
        <f t="shared" si="528"/>
        <v>-7.0000000000000001E-3</v>
      </c>
      <c r="BO521" s="66">
        <f t="shared" si="529"/>
        <v>-2E-3</v>
      </c>
      <c r="BP521" s="66">
        <f t="shared" si="530"/>
        <v>-3.1E-2</v>
      </c>
      <c r="BQ521" s="66">
        <f t="shared" si="531"/>
        <v>-2.7E-2</v>
      </c>
      <c r="BR521" s="66">
        <f t="shared" si="532"/>
        <v>-0.80400000000000005</v>
      </c>
      <c r="BS521" s="67">
        <f t="shared" si="533"/>
        <v>-3.0000000000000001E-3</v>
      </c>
      <c r="BU521" s="29" t="s">
        <v>113</v>
      </c>
      <c r="BV521" s="34" t="s">
        <v>87</v>
      </c>
      <c r="BW521" s="48">
        <f t="shared" si="534"/>
        <v>2113</v>
      </c>
      <c r="BX521" s="48">
        <f t="shared" si="506"/>
        <v>1611</v>
      </c>
      <c r="BY521" s="48">
        <f t="shared" si="507"/>
        <v>1361</v>
      </c>
      <c r="BZ521" s="48">
        <f t="shared" si="508"/>
        <v>250</v>
      </c>
      <c r="CA521" s="48">
        <f t="shared" si="509"/>
        <v>120</v>
      </c>
      <c r="CB521" s="48">
        <f t="shared" si="510"/>
        <v>382</v>
      </c>
      <c r="CC521" s="48">
        <f t="shared" si="511"/>
        <v>176</v>
      </c>
      <c r="CD521" s="48">
        <f t="shared" si="512"/>
        <v>30</v>
      </c>
      <c r="CE521" s="49">
        <f t="shared" si="513"/>
        <v>176</v>
      </c>
    </row>
    <row r="522" spans="1:83" ht="16.5" customHeight="1">
      <c r="A522" s="29" t="s">
        <v>114</v>
      </c>
      <c r="B522" s="34" t="s">
        <v>88</v>
      </c>
      <c r="C522" s="40">
        <v>2328</v>
      </c>
      <c r="D522" s="40">
        <v>1744</v>
      </c>
      <c r="E522" s="40">
        <v>1496</v>
      </c>
      <c r="F522" s="40">
        <v>248</v>
      </c>
      <c r="G522" s="40">
        <v>128</v>
      </c>
      <c r="H522" s="40">
        <v>456</v>
      </c>
      <c r="I522" s="40">
        <v>62</v>
      </c>
      <c r="J522" s="40">
        <v>54</v>
      </c>
      <c r="K522" s="41">
        <v>340</v>
      </c>
      <c r="M522" s="29" t="s">
        <v>114</v>
      </c>
      <c r="N522" s="34" t="s">
        <v>88</v>
      </c>
      <c r="O522" s="66">
        <f t="shared" si="481"/>
        <v>-4.9409999999999998</v>
      </c>
      <c r="P522" s="66">
        <f t="shared" si="482"/>
        <v>4.7450000000000001</v>
      </c>
      <c r="Q522" s="66">
        <f t="shared" si="483"/>
        <v>5.7240000000000002</v>
      </c>
      <c r="R522" s="66">
        <f t="shared" si="484"/>
        <v>-0.8</v>
      </c>
      <c r="S522" s="66">
        <f t="shared" si="485"/>
        <v>0.78700000000000003</v>
      </c>
      <c r="T522" s="66">
        <f t="shared" si="486"/>
        <v>-30.594000000000001</v>
      </c>
      <c r="U522" s="66">
        <f t="shared" si="487"/>
        <v>-65.745999999999995</v>
      </c>
      <c r="V522" s="66">
        <f t="shared" si="488"/>
        <v>-16.922999999999998</v>
      </c>
      <c r="W522" s="67">
        <f t="shared" si="489"/>
        <v>-17.274999999999999</v>
      </c>
      <c r="Y522" s="29" t="s">
        <v>114</v>
      </c>
      <c r="Z522" s="34" t="s">
        <v>88</v>
      </c>
      <c r="AA522" s="66">
        <f t="shared" si="514"/>
        <v>100</v>
      </c>
      <c r="AB522" s="66">
        <f t="shared" si="490"/>
        <v>74.900000000000006</v>
      </c>
      <c r="AC522" s="66">
        <f t="shared" si="491"/>
        <v>64.3</v>
      </c>
      <c r="AD522" s="66">
        <f t="shared" si="492"/>
        <v>10.7</v>
      </c>
      <c r="AE522" s="66">
        <f t="shared" si="493"/>
        <v>5.5</v>
      </c>
      <c r="AF522" s="66">
        <f t="shared" si="494"/>
        <v>19.600000000000001</v>
      </c>
      <c r="AG522" s="66">
        <f t="shared" si="495"/>
        <v>2.7</v>
      </c>
      <c r="AH522" s="66">
        <f t="shared" si="496"/>
        <v>2.2999999999999998</v>
      </c>
      <c r="AI522" s="67">
        <f t="shared" si="497"/>
        <v>14.6</v>
      </c>
      <c r="AK522" s="29" t="s">
        <v>114</v>
      </c>
      <c r="AL522" s="34" t="s">
        <v>88</v>
      </c>
      <c r="AM522" s="66">
        <f t="shared" si="515"/>
        <v>0.1</v>
      </c>
      <c r="AN522" s="66">
        <f t="shared" si="516"/>
        <v>0.1</v>
      </c>
      <c r="AO522" s="66">
        <f t="shared" si="517"/>
        <v>0.1</v>
      </c>
      <c r="AP522" s="66">
        <f t="shared" si="518"/>
        <v>0.1</v>
      </c>
      <c r="AQ522" s="66">
        <f t="shared" si="519"/>
        <v>0</v>
      </c>
      <c r="AR522" s="66">
        <f t="shared" si="520"/>
        <v>0.1</v>
      </c>
      <c r="AS522" s="66">
        <f t="shared" si="521"/>
        <v>0</v>
      </c>
      <c r="AT522" s="66">
        <f t="shared" si="522"/>
        <v>1.3</v>
      </c>
      <c r="AU522" s="67">
        <f t="shared" si="523"/>
        <v>0.1</v>
      </c>
      <c r="AW522" s="29" t="s">
        <v>114</v>
      </c>
      <c r="AX522" s="34" t="s">
        <v>88</v>
      </c>
      <c r="AY522" s="66">
        <f t="shared" si="524"/>
        <v>-4.9409999999999998</v>
      </c>
      <c r="AZ522" s="66">
        <f t="shared" si="498"/>
        <v>3.226</v>
      </c>
      <c r="BA522" s="66">
        <f t="shared" si="499"/>
        <v>3.3069999999999999</v>
      </c>
      <c r="BB522" s="66">
        <f t="shared" si="500"/>
        <v>-8.2000000000000003E-2</v>
      </c>
      <c r="BC522" s="66">
        <f t="shared" si="501"/>
        <v>4.1000000000000002E-2</v>
      </c>
      <c r="BD522" s="66">
        <f t="shared" si="502"/>
        <v>-8.2070000000000007</v>
      </c>
      <c r="BE522" s="66">
        <f t="shared" si="503"/>
        <v>-4.859</v>
      </c>
      <c r="BF522" s="66">
        <f t="shared" si="504"/>
        <v>-0.44900000000000001</v>
      </c>
      <c r="BG522" s="67">
        <f t="shared" si="505"/>
        <v>-2.899</v>
      </c>
      <c r="BI522" s="29" t="s">
        <v>114</v>
      </c>
      <c r="BJ522" s="34" t="s">
        <v>88</v>
      </c>
      <c r="BK522" s="66">
        <f t="shared" si="525"/>
        <v>-4.0000000000000001E-3</v>
      </c>
      <c r="BL522" s="66">
        <f t="shared" si="526"/>
        <v>3.0000000000000001E-3</v>
      </c>
      <c r="BM522" s="66">
        <f t="shared" si="527"/>
        <v>4.0000000000000001E-3</v>
      </c>
      <c r="BN522" s="66">
        <f t="shared" si="528"/>
        <v>-1E-3</v>
      </c>
      <c r="BO522" s="66">
        <f t="shared" si="529"/>
        <v>0</v>
      </c>
      <c r="BP522" s="66">
        <f t="shared" si="530"/>
        <v>-2.8000000000000001E-2</v>
      </c>
      <c r="BQ522" s="66">
        <f t="shared" si="531"/>
        <v>-3.1E-2</v>
      </c>
      <c r="BR522" s="66">
        <f t="shared" si="532"/>
        <v>-8.3000000000000004E-2</v>
      </c>
      <c r="BS522" s="67">
        <f t="shared" si="533"/>
        <v>-2.1999999999999999E-2</v>
      </c>
      <c r="BU522" s="29" t="s">
        <v>114</v>
      </c>
      <c r="BV522" s="34" t="s">
        <v>88</v>
      </c>
      <c r="BW522" s="48">
        <f t="shared" si="534"/>
        <v>2449</v>
      </c>
      <c r="BX522" s="48">
        <f t="shared" si="506"/>
        <v>1665</v>
      </c>
      <c r="BY522" s="48">
        <f t="shared" si="507"/>
        <v>1415</v>
      </c>
      <c r="BZ522" s="48">
        <f t="shared" si="508"/>
        <v>250</v>
      </c>
      <c r="CA522" s="48">
        <f t="shared" si="509"/>
        <v>127</v>
      </c>
      <c r="CB522" s="48">
        <f t="shared" si="510"/>
        <v>657</v>
      </c>
      <c r="CC522" s="48">
        <f t="shared" si="511"/>
        <v>181</v>
      </c>
      <c r="CD522" s="48">
        <f t="shared" si="512"/>
        <v>65</v>
      </c>
      <c r="CE522" s="49">
        <f t="shared" si="513"/>
        <v>411</v>
      </c>
    </row>
    <row r="523" spans="1:83" ht="16.5" customHeight="1">
      <c r="A523" s="29" t="s">
        <v>115</v>
      </c>
      <c r="B523" s="34" t="s">
        <v>89</v>
      </c>
      <c r="C523" s="40">
        <v>1612</v>
      </c>
      <c r="D523" s="40">
        <v>1241</v>
      </c>
      <c r="E523" s="40">
        <v>1071</v>
      </c>
      <c r="F523" s="40">
        <v>170</v>
      </c>
      <c r="G523" s="40">
        <v>86</v>
      </c>
      <c r="H523" s="40">
        <v>285</v>
      </c>
      <c r="I523" s="40">
        <v>46</v>
      </c>
      <c r="J523" s="40">
        <v>81</v>
      </c>
      <c r="K523" s="41">
        <v>158</v>
      </c>
      <c r="M523" s="29" t="s">
        <v>115</v>
      </c>
      <c r="N523" s="34" t="s">
        <v>89</v>
      </c>
      <c r="O523" s="66">
        <f t="shared" si="481"/>
        <v>4.1340000000000003</v>
      </c>
      <c r="P523" s="66">
        <f t="shared" si="482"/>
        <v>6.891</v>
      </c>
      <c r="Q523" s="66">
        <f t="shared" si="483"/>
        <v>8.952</v>
      </c>
      <c r="R523" s="66">
        <f t="shared" si="484"/>
        <v>-4.4939999999999998</v>
      </c>
      <c r="S523" s="66">
        <f t="shared" si="485"/>
        <v>7.5</v>
      </c>
      <c r="T523" s="66">
        <f t="shared" si="486"/>
        <v>-7.1660000000000004</v>
      </c>
      <c r="U523" s="66">
        <f t="shared" si="487"/>
        <v>-63.78</v>
      </c>
      <c r="V523" s="66">
        <f t="shared" si="488"/>
        <v>1057.143</v>
      </c>
      <c r="W523" s="67">
        <f t="shared" si="489"/>
        <v>-8.6709999999999994</v>
      </c>
      <c r="Y523" s="29" t="s">
        <v>115</v>
      </c>
      <c r="Z523" s="34" t="s">
        <v>89</v>
      </c>
      <c r="AA523" s="66">
        <f t="shared" si="514"/>
        <v>100</v>
      </c>
      <c r="AB523" s="66">
        <f t="shared" si="490"/>
        <v>77</v>
      </c>
      <c r="AC523" s="66">
        <f t="shared" si="491"/>
        <v>66.400000000000006</v>
      </c>
      <c r="AD523" s="66">
        <f t="shared" si="492"/>
        <v>10.5</v>
      </c>
      <c r="AE523" s="66">
        <f t="shared" si="493"/>
        <v>5.3</v>
      </c>
      <c r="AF523" s="66">
        <f t="shared" si="494"/>
        <v>17.7</v>
      </c>
      <c r="AG523" s="66">
        <f t="shared" si="495"/>
        <v>2.9</v>
      </c>
      <c r="AH523" s="66">
        <f t="shared" si="496"/>
        <v>5</v>
      </c>
      <c r="AI523" s="67">
        <f t="shared" si="497"/>
        <v>9.8000000000000007</v>
      </c>
      <c r="AK523" s="29" t="s">
        <v>115</v>
      </c>
      <c r="AL523" s="34" t="s">
        <v>89</v>
      </c>
      <c r="AM523" s="66">
        <f t="shared" si="515"/>
        <v>0.1</v>
      </c>
      <c r="AN523" s="66">
        <f t="shared" si="516"/>
        <v>0.1</v>
      </c>
      <c r="AO523" s="66">
        <f t="shared" si="517"/>
        <v>0.1</v>
      </c>
      <c r="AP523" s="66">
        <f t="shared" si="518"/>
        <v>0</v>
      </c>
      <c r="AQ523" s="66">
        <f t="shared" si="519"/>
        <v>0</v>
      </c>
      <c r="AR523" s="66">
        <f t="shared" si="520"/>
        <v>0.1</v>
      </c>
      <c r="AS523" s="66">
        <f t="shared" si="521"/>
        <v>0</v>
      </c>
      <c r="AT523" s="66">
        <f t="shared" si="522"/>
        <v>1.9</v>
      </c>
      <c r="AU523" s="67">
        <f t="shared" si="523"/>
        <v>0.1</v>
      </c>
      <c r="AW523" s="29" t="s">
        <v>115</v>
      </c>
      <c r="AX523" s="34" t="s">
        <v>89</v>
      </c>
      <c r="AY523" s="66">
        <f t="shared" si="524"/>
        <v>4.1340000000000003</v>
      </c>
      <c r="AZ523" s="66">
        <f t="shared" si="498"/>
        <v>5.1680000000000001</v>
      </c>
      <c r="BA523" s="66">
        <f t="shared" si="499"/>
        <v>5.6849999999999996</v>
      </c>
      <c r="BB523" s="66">
        <f t="shared" si="500"/>
        <v>-0.51700000000000002</v>
      </c>
      <c r="BC523" s="66">
        <f t="shared" si="501"/>
        <v>0.38800000000000001</v>
      </c>
      <c r="BD523" s="66">
        <f t="shared" si="502"/>
        <v>-1.421</v>
      </c>
      <c r="BE523" s="66">
        <f t="shared" si="503"/>
        <v>-5.2329999999999997</v>
      </c>
      <c r="BF523" s="66">
        <f t="shared" si="504"/>
        <v>4.78</v>
      </c>
      <c r="BG523" s="67">
        <f t="shared" si="505"/>
        <v>-0.96899999999999997</v>
      </c>
      <c r="BI523" s="29" t="s">
        <v>115</v>
      </c>
      <c r="BJ523" s="34" t="s">
        <v>89</v>
      </c>
      <c r="BK523" s="66">
        <f t="shared" si="525"/>
        <v>2E-3</v>
      </c>
      <c r="BL523" s="66">
        <f t="shared" si="526"/>
        <v>3.0000000000000001E-3</v>
      </c>
      <c r="BM523" s="66">
        <f t="shared" si="527"/>
        <v>4.0000000000000001E-3</v>
      </c>
      <c r="BN523" s="66">
        <f t="shared" si="528"/>
        <v>-2E-3</v>
      </c>
      <c r="BO523" s="66">
        <f t="shared" si="529"/>
        <v>2E-3</v>
      </c>
      <c r="BP523" s="66">
        <f t="shared" si="530"/>
        <v>-3.0000000000000001E-3</v>
      </c>
      <c r="BQ523" s="66">
        <f t="shared" si="531"/>
        <v>-2.1000000000000001E-2</v>
      </c>
      <c r="BR523" s="66">
        <f t="shared" si="532"/>
        <v>0.56100000000000005</v>
      </c>
      <c r="BS523" s="67">
        <f t="shared" si="533"/>
        <v>-5.0000000000000001E-3</v>
      </c>
      <c r="BU523" s="29" t="s">
        <v>115</v>
      </c>
      <c r="BV523" s="34" t="s">
        <v>89</v>
      </c>
      <c r="BW523" s="48">
        <f t="shared" si="534"/>
        <v>1548</v>
      </c>
      <c r="BX523" s="48">
        <f t="shared" si="506"/>
        <v>1161</v>
      </c>
      <c r="BY523" s="48">
        <f t="shared" si="507"/>
        <v>983</v>
      </c>
      <c r="BZ523" s="48">
        <f t="shared" si="508"/>
        <v>178</v>
      </c>
      <c r="CA523" s="48">
        <f t="shared" si="509"/>
        <v>80</v>
      </c>
      <c r="CB523" s="48">
        <f t="shared" si="510"/>
        <v>307</v>
      </c>
      <c r="CC523" s="48">
        <f t="shared" si="511"/>
        <v>127</v>
      </c>
      <c r="CD523" s="48">
        <f t="shared" si="512"/>
        <v>7</v>
      </c>
      <c r="CE523" s="49">
        <f t="shared" si="513"/>
        <v>173</v>
      </c>
    </row>
    <row r="524" spans="1:83" ht="16.5" customHeight="1">
      <c r="A524" s="29" t="s">
        <v>116</v>
      </c>
      <c r="B524" s="34" t="s">
        <v>90</v>
      </c>
      <c r="C524" s="40">
        <v>1200</v>
      </c>
      <c r="D524" s="40">
        <v>983</v>
      </c>
      <c r="E524" s="40">
        <v>843</v>
      </c>
      <c r="F524" s="40">
        <v>140</v>
      </c>
      <c r="G524" s="40">
        <v>66</v>
      </c>
      <c r="H524" s="40">
        <v>151</v>
      </c>
      <c r="I524" s="40">
        <v>37</v>
      </c>
      <c r="J524" s="40">
        <v>48</v>
      </c>
      <c r="K524" s="41">
        <v>66</v>
      </c>
      <c r="M524" s="29" t="s">
        <v>116</v>
      </c>
      <c r="N524" s="34" t="s">
        <v>90</v>
      </c>
      <c r="O524" s="66">
        <f t="shared" si="481"/>
        <v>-5.5860000000000003</v>
      </c>
      <c r="P524" s="66">
        <f t="shared" si="482"/>
        <v>-1.5029999999999999</v>
      </c>
      <c r="Q524" s="66">
        <f t="shared" si="483"/>
        <v>-1.056</v>
      </c>
      <c r="R524" s="66">
        <f t="shared" si="484"/>
        <v>-4.1100000000000003</v>
      </c>
      <c r="S524" s="66">
        <f t="shared" si="485"/>
        <v>0</v>
      </c>
      <c r="T524" s="66">
        <f t="shared" si="486"/>
        <v>-27.053000000000001</v>
      </c>
      <c r="U524" s="66">
        <f t="shared" si="487"/>
        <v>-65.421000000000006</v>
      </c>
      <c r="V524" s="66">
        <f t="shared" si="488"/>
        <v>140</v>
      </c>
      <c r="W524" s="67">
        <f t="shared" si="489"/>
        <v>-17.5</v>
      </c>
      <c r="Y524" s="29" t="s">
        <v>116</v>
      </c>
      <c r="Z524" s="34" t="s">
        <v>90</v>
      </c>
      <c r="AA524" s="66">
        <f t="shared" si="514"/>
        <v>100</v>
      </c>
      <c r="AB524" s="66">
        <f t="shared" si="490"/>
        <v>81.900000000000006</v>
      </c>
      <c r="AC524" s="66">
        <f t="shared" si="491"/>
        <v>70.3</v>
      </c>
      <c r="AD524" s="66">
        <f t="shared" si="492"/>
        <v>11.7</v>
      </c>
      <c r="AE524" s="66">
        <f t="shared" si="493"/>
        <v>5.5</v>
      </c>
      <c r="AF524" s="66">
        <f t="shared" si="494"/>
        <v>12.6</v>
      </c>
      <c r="AG524" s="66">
        <f t="shared" si="495"/>
        <v>3.1</v>
      </c>
      <c r="AH524" s="66">
        <f t="shared" si="496"/>
        <v>4</v>
      </c>
      <c r="AI524" s="67">
        <f t="shared" si="497"/>
        <v>5.5</v>
      </c>
      <c r="AK524" s="29" t="s">
        <v>116</v>
      </c>
      <c r="AL524" s="34" t="s">
        <v>90</v>
      </c>
      <c r="AM524" s="66">
        <f t="shared" si="515"/>
        <v>0</v>
      </c>
      <c r="AN524" s="66">
        <f t="shared" si="516"/>
        <v>0</v>
      </c>
      <c r="AO524" s="66">
        <f t="shared" si="517"/>
        <v>0</v>
      </c>
      <c r="AP524" s="66">
        <f t="shared" si="518"/>
        <v>0</v>
      </c>
      <c r="AQ524" s="66">
        <f t="shared" si="519"/>
        <v>0</v>
      </c>
      <c r="AR524" s="66">
        <f t="shared" si="520"/>
        <v>0</v>
      </c>
      <c r="AS524" s="66">
        <f t="shared" si="521"/>
        <v>0</v>
      </c>
      <c r="AT524" s="66">
        <f t="shared" si="522"/>
        <v>1.2</v>
      </c>
      <c r="AU524" s="67">
        <f t="shared" si="523"/>
        <v>0</v>
      </c>
      <c r="AW524" s="29" t="s">
        <v>116</v>
      </c>
      <c r="AX524" s="34" t="s">
        <v>90</v>
      </c>
      <c r="AY524" s="66">
        <f t="shared" si="524"/>
        <v>-5.5860000000000003</v>
      </c>
      <c r="AZ524" s="66">
        <f t="shared" si="498"/>
        <v>-1.18</v>
      </c>
      <c r="BA524" s="66">
        <f t="shared" si="499"/>
        <v>-0.70799999999999996</v>
      </c>
      <c r="BB524" s="66">
        <f t="shared" si="500"/>
        <v>-0.47199999999999998</v>
      </c>
      <c r="BC524" s="66">
        <f t="shared" si="501"/>
        <v>0</v>
      </c>
      <c r="BD524" s="66">
        <f t="shared" si="502"/>
        <v>-4.4059999999999997</v>
      </c>
      <c r="BE524" s="66">
        <f t="shared" si="503"/>
        <v>-5.5069999999999997</v>
      </c>
      <c r="BF524" s="66">
        <f t="shared" si="504"/>
        <v>2.2029999999999998</v>
      </c>
      <c r="BG524" s="67">
        <f t="shared" si="505"/>
        <v>-1.101</v>
      </c>
      <c r="BI524" s="29" t="s">
        <v>116</v>
      </c>
      <c r="BJ524" s="34" t="s">
        <v>90</v>
      </c>
      <c r="BK524" s="66">
        <f t="shared" si="525"/>
        <v>-2E-3</v>
      </c>
      <c r="BL524" s="66">
        <f t="shared" si="526"/>
        <v>-1E-3</v>
      </c>
      <c r="BM524" s="66">
        <f t="shared" si="527"/>
        <v>0</v>
      </c>
      <c r="BN524" s="66">
        <f t="shared" si="528"/>
        <v>-2E-3</v>
      </c>
      <c r="BO524" s="66">
        <f t="shared" si="529"/>
        <v>0</v>
      </c>
      <c r="BP524" s="66">
        <f t="shared" si="530"/>
        <v>-8.0000000000000002E-3</v>
      </c>
      <c r="BQ524" s="66">
        <f t="shared" si="531"/>
        <v>-1.7999999999999999E-2</v>
      </c>
      <c r="BR524" s="66">
        <f t="shared" si="532"/>
        <v>0.21199999999999999</v>
      </c>
      <c r="BS524" s="67">
        <f t="shared" si="533"/>
        <v>-4.0000000000000001E-3</v>
      </c>
      <c r="BU524" s="29" t="s">
        <v>116</v>
      </c>
      <c r="BV524" s="34" t="s">
        <v>90</v>
      </c>
      <c r="BW524" s="48">
        <f t="shared" si="534"/>
        <v>1271</v>
      </c>
      <c r="BX524" s="48">
        <f t="shared" si="506"/>
        <v>998</v>
      </c>
      <c r="BY524" s="48">
        <f t="shared" si="507"/>
        <v>852</v>
      </c>
      <c r="BZ524" s="48">
        <f t="shared" si="508"/>
        <v>146</v>
      </c>
      <c r="CA524" s="48">
        <f t="shared" si="509"/>
        <v>66</v>
      </c>
      <c r="CB524" s="48">
        <f t="shared" si="510"/>
        <v>207</v>
      </c>
      <c r="CC524" s="48">
        <f t="shared" si="511"/>
        <v>107</v>
      </c>
      <c r="CD524" s="48">
        <f t="shared" si="512"/>
        <v>20</v>
      </c>
      <c r="CE524" s="49">
        <f t="shared" si="513"/>
        <v>80</v>
      </c>
    </row>
    <row r="525" spans="1:83" ht="16.5" customHeight="1">
      <c r="A525" s="29" t="s">
        <v>117</v>
      </c>
      <c r="B525" s="34" t="s">
        <v>91</v>
      </c>
      <c r="C525" s="40">
        <v>4212</v>
      </c>
      <c r="D525" s="40">
        <v>3329</v>
      </c>
      <c r="E525" s="40">
        <v>2854</v>
      </c>
      <c r="F525" s="40">
        <v>475</v>
      </c>
      <c r="G525" s="40">
        <v>224</v>
      </c>
      <c r="H525" s="40">
        <v>659</v>
      </c>
      <c r="I525" s="40">
        <v>157</v>
      </c>
      <c r="J525" s="40">
        <v>42</v>
      </c>
      <c r="K525" s="41">
        <v>460</v>
      </c>
      <c r="M525" s="29" t="s">
        <v>117</v>
      </c>
      <c r="N525" s="34" t="s">
        <v>91</v>
      </c>
      <c r="O525" s="66">
        <f t="shared" si="481"/>
        <v>-10.895</v>
      </c>
      <c r="P525" s="66">
        <f t="shared" si="482"/>
        <v>-2.8879999999999999</v>
      </c>
      <c r="Q525" s="66">
        <f t="shared" si="483"/>
        <v>-2.7269999999999999</v>
      </c>
      <c r="R525" s="66">
        <f t="shared" si="484"/>
        <v>-3.8460000000000001</v>
      </c>
      <c r="S525" s="66">
        <f t="shared" si="485"/>
        <v>-2.1829999999999998</v>
      </c>
      <c r="T525" s="66">
        <f t="shared" si="486"/>
        <v>-38.411000000000001</v>
      </c>
      <c r="U525" s="66">
        <f t="shared" si="487"/>
        <v>-65.033000000000001</v>
      </c>
      <c r="V525" s="66">
        <f t="shared" si="488"/>
        <v>50</v>
      </c>
      <c r="W525" s="67">
        <f t="shared" si="489"/>
        <v>-22.428000000000001</v>
      </c>
      <c r="Y525" s="29" t="s">
        <v>117</v>
      </c>
      <c r="Z525" s="34" t="s">
        <v>91</v>
      </c>
      <c r="AA525" s="66">
        <f t="shared" si="514"/>
        <v>100</v>
      </c>
      <c r="AB525" s="66">
        <f t="shared" si="490"/>
        <v>79</v>
      </c>
      <c r="AC525" s="66">
        <f t="shared" si="491"/>
        <v>67.8</v>
      </c>
      <c r="AD525" s="66">
        <f t="shared" si="492"/>
        <v>11.3</v>
      </c>
      <c r="AE525" s="66">
        <f t="shared" si="493"/>
        <v>5.3</v>
      </c>
      <c r="AF525" s="66">
        <f t="shared" si="494"/>
        <v>15.6</v>
      </c>
      <c r="AG525" s="66">
        <f t="shared" si="495"/>
        <v>3.7</v>
      </c>
      <c r="AH525" s="66">
        <f t="shared" si="496"/>
        <v>1</v>
      </c>
      <c r="AI525" s="67">
        <f t="shared" si="497"/>
        <v>10.9</v>
      </c>
      <c r="AK525" s="29" t="s">
        <v>117</v>
      </c>
      <c r="AL525" s="34" t="s">
        <v>91</v>
      </c>
      <c r="AM525" s="66">
        <f t="shared" si="515"/>
        <v>0.1</v>
      </c>
      <c r="AN525" s="66">
        <f t="shared" si="516"/>
        <v>0.1</v>
      </c>
      <c r="AO525" s="66">
        <f t="shared" si="517"/>
        <v>0.1</v>
      </c>
      <c r="AP525" s="66">
        <f t="shared" si="518"/>
        <v>0.1</v>
      </c>
      <c r="AQ525" s="66">
        <f t="shared" si="519"/>
        <v>0.1</v>
      </c>
      <c r="AR525" s="66">
        <f t="shared" si="520"/>
        <v>0.1</v>
      </c>
      <c r="AS525" s="66">
        <f t="shared" si="521"/>
        <v>0.1</v>
      </c>
      <c r="AT525" s="66">
        <f t="shared" si="522"/>
        <v>1</v>
      </c>
      <c r="AU525" s="67">
        <f t="shared" si="523"/>
        <v>0.1</v>
      </c>
      <c r="AW525" s="29" t="s">
        <v>117</v>
      </c>
      <c r="AX525" s="34" t="s">
        <v>91</v>
      </c>
      <c r="AY525" s="66">
        <f t="shared" si="524"/>
        <v>-10.895</v>
      </c>
      <c r="AZ525" s="66">
        <f t="shared" si="498"/>
        <v>-2.0939999999999999</v>
      </c>
      <c r="BA525" s="66">
        <f t="shared" si="499"/>
        <v>-1.6919999999999999</v>
      </c>
      <c r="BB525" s="66">
        <f t="shared" si="500"/>
        <v>-0.40200000000000002</v>
      </c>
      <c r="BC525" s="66">
        <f t="shared" si="501"/>
        <v>-0.106</v>
      </c>
      <c r="BD525" s="66">
        <f t="shared" si="502"/>
        <v>-8.6950000000000003</v>
      </c>
      <c r="BE525" s="66">
        <f t="shared" si="503"/>
        <v>-6.1769999999999996</v>
      </c>
      <c r="BF525" s="66">
        <f t="shared" si="504"/>
        <v>0.29599999999999999</v>
      </c>
      <c r="BG525" s="67">
        <f t="shared" si="505"/>
        <v>-2.8140000000000001</v>
      </c>
      <c r="BI525" s="29" t="s">
        <v>117</v>
      </c>
      <c r="BJ525" s="34" t="s">
        <v>91</v>
      </c>
      <c r="BK525" s="66">
        <f t="shared" si="525"/>
        <v>-1.4999999999999999E-2</v>
      </c>
      <c r="BL525" s="66">
        <f t="shared" si="526"/>
        <v>-4.0000000000000001E-3</v>
      </c>
      <c r="BM525" s="66">
        <f t="shared" si="527"/>
        <v>-4.0000000000000001E-3</v>
      </c>
      <c r="BN525" s="66">
        <f t="shared" si="528"/>
        <v>-5.0000000000000001E-3</v>
      </c>
      <c r="BO525" s="66">
        <f t="shared" si="529"/>
        <v>-2E-3</v>
      </c>
      <c r="BP525" s="66">
        <f t="shared" si="530"/>
        <v>-5.7000000000000002E-2</v>
      </c>
      <c r="BQ525" s="66">
        <f t="shared" si="531"/>
        <v>-7.4999999999999997E-2</v>
      </c>
      <c r="BR525" s="66">
        <f t="shared" si="532"/>
        <v>0.106</v>
      </c>
      <c r="BS525" s="67">
        <f t="shared" si="533"/>
        <v>-4.2000000000000003E-2</v>
      </c>
      <c r="BU525" s="29" t="s">
        <v>117</v>
      </c>
      <c r="BV525" s="34" t="s">
        <v>91</v>
      </c>
      <c r="BW525" s="48">
        <f t="shared" si="534"/>
        <v>4727</v>
      </c>
      <c r="BX525" s="48">
        <f t="shared" si="506"/>
        <v>3428</v>
      </c>
      <c r="BY525" s="48">
        <f t="shared" si="507"/>
        <v>2934</v>
      </c>
      <c r="BZ525" s="48">
        <f t="shared" si="508"/>
        <v>494</v>
      </c>
      <c r="CA525" s="48">
        <f t="shared" si="509"/>
        <v>229</v>
      </c>
      <c r="CB525" s="48">
        <f t="shared" si="510"/>
        <v>1070</v>
      </c>
      <c r="CC525" s="48">
        <f t="shared" si="511"/>
        <v>449</v>
      </c>
      <c r="CD525" s="48">
        <f t="shared" si="512"/>
        <v>28</v>
      </c>
      <c r="CE525" s="49">
        <f t="shared" si="513"/>
        <v>593</v>
      </c>
    </row>
    <row r="526" spans="1:83" ht="16.5" customHeight="1">
      <c r="A526" s="29" t="s">
        <v>118</v>
      </c>
      <c r="B526" s="34" t="s">
        <v>92</v>
      </c>
      <c r="C526" s="40">
        <v>2489</v>
      </c>
      <c r="D526" s="40">
        <v>2098</v>
      </c>
      <c r="E526" s="40">
        <v>1802</v>
      </c>
      <c r="F526" s="40">
        <v>296</v>
      </c>
      <c r="G526" s="40">
        <v>146</v>
      </c>
      <c r="H526" s="40">
        <v>245</v>
      </c>
      <c r="I526" s="40">
        <v>97</v>
      </c>
      <c r="J526" s="40">
        <v>4</v>
      </c>
      <c r="K526" s="41">
        <v>144</v>
      </c>
      <c r="M526" s="29" t="s">
        <v>118</v>
      </c>
      <c r="N526" s="34" t="s">
        <v>92</v>
      </c>
      <c r="O526" s="66">
        <f t="shared" si="481"/>
        <v>-8.9280000000000008</v>
      </c>
      <c r="P526" s="66">
        <f t="shared" si="482"/>
        <v>-2.69</v>
      </c>
      <c r="Q526" s="66">
        <f t="shared" si="483"/>
        <v>-2.2250000000000001</v>
      </c>
      <c r="R526" s="66">
        <f t="shared" si="484"/>
        <v>-5.431</v>
      </c>
      <c r="S526" s="66">
        <f t="shared" si="485"/>
        <v>-1.351</v>
      </c>
      <c r="T526" s="66">
        <f t="shared" si="486"/>
        <v>-42.89</v>
      </c>
      <c r="U526" s="66">
        <f t="shared" si="487"/>
        <v>-56.305999999999997</v>
      </c>
      <c r="V526" s="66">
        <f t="shared" si="488"/>
        <v>100</v>
      </c>
      <c r="W526" s="67">
        <f t="shared" si="489"/>
        <v>-29.756</v>
      </c>
      <c r="Y526" s="29" t="s">
        <v>118</v>
      </c>
      <c r="Z526" s="34" t="s">
        <v>92</v>
      </c>
      <c r="AA526" s="66">
        <f t="shared" si="514"/>
        <v>100</v>
      </c>
      <c r="AB526" s="66">
        <f t="shared" si="490"/>
        <v>84.3</v>
      </c>
      <c r="AC526" s="66">
        <f t="shared" si="491"/>
        <v>72.400000000000006</v>
      </c>
      <c r="AD526" s="66">
        <f t="shared" si="492"/>
        <v>11.9</v>
      </c>
      <c r="AE526" s="66">
        <f t="shared" si="493"/>
        <v>5.9</v>
      </c>
      <c r="AF526" s="66">
        <f t="shared" si="494"/>
        <v>9.8000000000000007</v>
      </c>
      <c r="AG526" s="66">
        <f t="shared" si="495"/>
        <v>3.9</v>
      </c>
      <c r="AH526" s="66">
        <f t="shared" si="496"/>
        <v>0.2</v>
      </c>
      <c r="AI526" s="67">
        <f t="shared" si="497"/>
        <v>5.8</v>
      </c>
      <c r="AK526" s="29" t="s">
        <v>118</v>
      </c>
      <c r="AL526" s="34" t="s">
        <v>92</v>
      </c>
      <c r="AM526" s="66">
        <f t="shared" si="515"/>
        <v>0.1</v>
      </c>
      <c r="AN526" s="66">
        <f t="shared" si="516"/>
        <v>0.1</v>
      </c>
      <c r="AO526" s="66">
        <f t="shared" si="517"/>
        <v>0.1</v>
      </c>
      <c r="AP526" s="66">
        <f t="shared" si="518"/>
        <v>0.1</v>
      </c>
      <c r="AQ526" s="66">
        <f t="shared" si="519"/>
        <v>0.1</v>
      </c>
      <c r="AR526" s="66">
        <f t="shared" si="520"/>
        <v>0.1</v>
      </c>
      <c r="AS526" s="66">
        <f t="shared" si="521"/>
        <v>0.1</v>
      </c>
      <c r="AT526" s="66">
        <f t="shared" si="522"/>
        <v>0.1</v>
      </c>
      <c r="AU526" s="67">
        <f t="shared" si="523"/>
        <v>0</v>
      </c>
      <c r="AW526" s="29" t="s">
        <v>118</v>
      </c>
      <c r="AX526" s="34" t="s">
        <v>92</v>
      </c>
      <c r="AY526" s="66">
        <f t="shared" si="524"/>
        <v>-8.9280000000000008</v>
      </c>
      <c r="AZ526" s="66">
        <f t="shared" si="498"/>
        <v>-2.1219999999999999</v>
      </c>
      <c r="BA526" s="66">
        <f t="shared" si="499"/>
        <v>-1.5</v>
      </c>
      <c r="BB526" s="66">
        <f t="shared" si="500"/>
        <v>-0.622</v>
      </c>
      <c r="BC526" s="66">
        <f t="shared" si="501"/>
        <v>-7.2999999999999995E-2</v>
      </c>
      <c r="BD526" s="66">
        <f t="shared" si="502"/>
        <v>-6.7329999999999997</v>
      </c>
      <c r="BE526" s="66">
        <f t="shared" si="503"/>
        <v>-4.5739999999999998</v>
      </c>
      <c r="BF526" s="66">
        <f t="shared" si="504"/>
        <v>7.2999999999999995E-2</v>
      </c>
      <c r="BG526" s="67">
        <f t="shared" si="505"/>
        <v>-2.2320000000000002</v>
      </c>
      <c r="BI526" s="29" t="s">
        <v>118</v>
      </c>
      <c r="BJ526" s="34" t="s">
        <v>92</v>
      </c>
      <c r="BK526" s="66">
        <f t="shared" si="525"/>
        <v>-7.0000000000000001E-3</v>
      </c>
      <c r="BL526" s="66">
        <f t="shared" si="526"/>
        <v>-2E-3</v>
      </c>
      <c r="BM526" s="66">
        <f t="shared" si="527"/>
        <v>-2E-3</v>
      </c>
      <c r="BN526" s="66">
        <f t="shared" si="528"/>
        <v>-5.0000000000000001E-3</v>
      </c>
      <c r="BO526" s="66">
        <f t="shared" si="529"/>
        <v>-1E-3</v>
      </c>
      <c r="BP526" s="66">
        <f t="shared" si="530"/>
        <v>-2.5000000000000001E-2</v>
      </c>
      <c r="BQ526" s="66">
        <f t="shared" si="531"/>
        <v>-3.2000000000000001E-2</v>
      </c>
      <c r="BR526" s="66">
        <f t="shared" si="532"/>
        <v>1.4999999999999999E-2</v>
      </c>
      <c r="BS526" s="67">
        <f t="shared" si="533"/>
        <v>-1.9E-2</v>
      </c>
      <c r="BU526" s="29" t="s">
        <v>118</v>
      </c>
      <c r="BV526" s="34" t="s">
        <v>92</v>
      </c>
      <c r="BW526" s="48">
        <f t="shared" si="534"/>
        <v>2733</v>
      </c>
      <c r="BX526" s="48">
        <f t="shared" si="506"/>
        <v>2156</v>
      </c>
      <c r="BY526" s="48">
        <f t="shared" si="507"/>
        <v>1843</v>
      </c>
      <c r="BZ526" s="48">
        <f t="shared" si="508"/>
        <v>313</v>
      </c>
      <c r="CA526" s="48">
        <f t="shared" si="509"/>
        <v>148</v>
      </c>
      <c r="CB526" s="48">
        <f t="shared" si="510"/>
        <v>429</v>
      </c>
      <c r="CC526" s="48">
        <f t="shared" si="511"/>
        <v>222</v>
      </c>
      <c r="CD526" s="48">
        <f t="shared" si="512"/>
        <v>2</v>
      </c>
      <c r="CE526" s="49">
        <f t="shared" si="513"/>
        <v>205</v>
      </c>
    </row>
    <row r="527" spans="1:83" ht="16.5" customHeight="1">
      <c r="A527" s="29" t="s">
        <v>119</v>
      </c>
      <c r="B527" s="34" t="s">
        <v>93</v>
      </c>
      <c r="C527" s="40">
        <v>2688</v>
      </c>
      <c r="D527" s="40">
        <v>2228</v>
      </c>
      <c r="E527" s="40">
        <v>1910</v>
      </c>
      <c r="F527" s="40">
        <v>318</v>
      </c>
      <c r="G527" s="40">
        <v>168</v>
      </c>
      <c r="H527" s="40">
        <v>292</v>
      </c>
      <c r="I527" s="40">
        <v>67</v>
      </c>
      <c r="J527" s="40">
        <v>-26</v>
      </c>
      <c r="K527" s="41">
        <v>251</v>
      </c>
      <c r="M527" s="29" t="s">
        <v>119</v>
      </c>
      <c r="N527" s="34" t="s">
        <v>93</v>
      </c>
      <c r="O527" s="66">
        <f t="shared" si="481"/>
        <v>-5.4189999999999996</v>
      </c>
      <c r="P527" s="66">
        <f t="shared" si="482"/>
        <v>0.95199999999999996</v>
      </c>
      <c r="Q527" s="66">
        <f t="shared" si="483"/>
        <v>1.65</v>
      </c>
      <c r="R527" s="66">
        <f t="shared" si="484"/>
        <v>-3.0489999999999999</v>
      </c>
      <c r="S527" s="66">
        <f t="shared" si="485"/>
        <v>3.7040000000000002</v>
      </c>
      <c r="T527" s="66">
        <f t="shared" si="486"/>
        <v>-38.265999999999998</v>
      </c>
      <c r="U527" s="66">
        <f t="shared" si="487"/>
        <v>-67.942999999999998</v>
      </c>
      <c r="V527" s="66">
        <f t="shared" si="488"/>
        <v>-420</v>
      </c>
      <c r="W527" s="67">
        <f t="shared" si="489"/>
        <v>-6.6909999999999998</v>
      </c>
      <c r="Y527" s="29" t="s">
        <v>119</v>
      </c>
      <c r="Z527" s="34" t="s">
        <v>93</v>
      </c>
      <c r="AA527" s="66">
        <f t="shared" si="514"/>
        <v>100</v>
      </c>
      <c r="AB527" s="66">
        <f t="shared" si="490"/>
        <v>82.9</v>
      </c>
      <c r="AC527" s="66">
        <f t="shared" si="491"/>
        <v>71.099999999999994</v>
      </c>
      <c r="AD527" s="66">
        <f t="shared" si="492"/>
        <v>11.8</v>
      </c>
      <c r="AE527" s="66">
        <f t="shared" si="493"/>
        <v>6.3</v>
      </c>
      <c r="AF527" s="66">
        <f t="shared" si="494"/>
        <v>10.9</v>
      </c>
      <c r="AG527" s="66">
        <f t="shared" si="495"/>
        <v>2.5</v>
      </c>
      <c r="AH527" s="66">
        <f t="shared" si="496"/>
        <v>-1</v>
      </c>
      <c r="AI527" s="67">
        <f t="shared" si="497"/>
        <v>9.3000000000000007</v>
      </c>
      <c r="AK527" s="29" t="s">
        <v>119</v>
      </c>
      <c r="AL527" s="34" t="s">
        <v>93</v>
      </c>
      <c r="AM527" s="66">
        <f t="shared" si="515"/>
        <v>0.1</v>
      </c>
      <c r="AN527" s="66">
        <f t="shared" si="516"/>
        <v>0.1</v>
      </c>
      <c r="AO527" s="66">
        <f t="shared" si="517"/>
        <v>0.1</v>
      </c>
      <c r="AP527" s="66">
        <f t="shared" si="518"/>
        <v>0.1</v>
      </c>
      <c r="AQ527" s="66">
        <f t="shared" si="519"/>
        <v>0.1</v>
      </c>
      <c r="AR527" s="66">
        <f t="shared" si="520"/>
        <v>0.1</v>
      </c>
      <c r="AS527" s="66">
        <f t="shared" si="521"/>
        <v>0</v>
      </c>
      <c r="AT527" s="66">
        <f t="shared" si="522"/>
        <v>-0.6</v>
      </c>
      <c r="AU527" s="67">
        <f t="shared" si="523"/>
        <v>0.1</v>
      </c>
      <c r="AW527" s="29" t="s">
        <v>119</v>
      </c>
      <c r="AX527" s="34" t="s">
        <v>93</v>
      </c>
      <c r="AY527" s="66">
        <f t="shared" si="524"/>
        <v>-5.4189999999999996</v>
      </c>
      <c r="AZ527" s="66">
        <f t="shared" si="498"/>
        <v>0.73899999999999999</v>
      </c>
      <c r="BA527" s="66">
        <f t="shared" si="499"/>
        <v>1.091</v>
      </c>
      <c r="BB527" s="66">
        <f t="shared" si="500"/>
        <v>-0.35199999999999998</v>
      </c>
      <c r="BC527" s="66">
        <f t="shared" si="501"/>
        <v>0.21099999999999999</v>
      </c>
      <c r="BD527" s="66">
        <f t="shared" si="502"/>
        <v>-6.3689999999999998</v>
      </c>
      <c r="BE527" s="66">
        <f t="shared" si="503"/>
        <v>-4.9960000000000004</v>
      </c>
      <c r="BF527" s="66">
        <f t="shared" si="504"/>
        <v>-0.73899999999999999</v>
      </c>
      <c r="BG527" s="67">
        <f t="shared" si="505"/>
        <v>-0.63300000000000001</v>
      </c>
      <c r="BI527" s="29" t="s">
        <v>119</v>
      </c>
      <c r="BJ527" s="34" t="s">
        <v>93</v>
      </c>
      <c r="BK527" s="66">
        <f t="shared" si="525"/>
        <v>-5.0000000000000001E-3</v>
      </c>
      <c r="BL527" s="66">
        <f t="shared" si="526"/>
        <v>1E-3</v>
      </c>
      <c r="BM527" s="66">
        <f t="shared" si="527"/>
        <v>1E-3</v>
      </c>
      <c r="BN527" s="66">
        <f t="shared" si="528"/>
        <v>-3.0000000000000001E-3</v>
      </c>
      <c r="BO527" s="66">
        <f t="shared" si="529"/>
        <v>2E-3</v>
      </c>
      <c r="BP527" s="66">
        <f t="shared" si="530"/>
        <v>-2.5000000000000001E-2</v>
      </c>
      <c r="BQ527" s="66">
        <f t="shared" si="531"/>
        <v>-3.5999999999999997E-2</v>
      </c>
      <c r="BR527" s="66">
        <f t="shared" si="532"/>
        <v>-0.159</v>
      </c>
      <c r="BS527" s="67">
        <f t="shared" si="533"/>
        <v>-6.0000000000000001E-3</v>
      </c>
      <c r="BU527" s="29" t="s">
        <v>119</v>
      </c>
      <c r="BV527" s="34" t="s">
        <v>93</v>
      </c>
      <c r="BW527" s="48">
        <f t="shared" si="534"/>
        <v>2842</v>
      </c>
      <c r="BX527" s="48">
        <f t="shared" si="506"/>
        <v>2207</v>
      </c>
      <c r="BY527" s="48">
        <f t="shared" si="507"/>
        <v>1879</v>
      </c>
      <c r="BZ527" s="48">
        <f t="shared" si="508"/>
        <v>328</v>
      </c>
      <c r="CA527" s="48">
        <f t="shared" si="509"/>
        <v>162</v>
      </c>
      <c r="CB527" s="48">
        <f t="shared" si="510"/>
        <v>473</v>
      </c>
      <c r="CC527" s="48">
        <f t="shared" si="511"/>
        <v>209</v>
      </c>
      <c r="CD527" s="48">
        <f t="shared" si="512"/>
        <v>-5</v>
      </c>
      <c r="CE527" s="49">
        <f t="shared" si="513"/>
        <v>269</v>
      </c>
    </row>
    <row r="528" spans="1:83" ht="16.5" customHeight="1">
      <c r="A528" s="29" t="s">
        <v>120</v>
      </c>
      <c r="B528" s="34" t="s">
        <v>94</v>
      </c>
      <c r="C528" s="40">
        <v>3135</v>
      </c>
      <c r="D528" s="40">
        <v>2451</v>
      </c>
      <c r="E528" s="40">
        <v>2105</v>
      </c>
      <c r="F528" s="40">
        <v>346</v>
      </c>
      <c r="G528" s="40">
        <v>155</v>
      </c>
      <c r="H528" s="40">
        <v>529</v>
      </c>
      <c r="I528" s="40">
        <v>126</v>
      </c>
      <c r="J528" s="40">
        <v>37</v>
      </c>
      <c r="K528" s="41">
        <v>366</v>
      </c>
      <c r="M528" s="29" t="s">
        <v>120</v>
      </c>
      <c r="N528" s="34" t="s">
        <v>94</v>
      </c>
      <c r="O528" s="66">
        <f t="shared" si="481"/>
        <v>-8.6539999999999999</v>
      </c>
      <c r="P528" s="66">
        <f t="shared" si="482"/>
        <v>1.575</v>
      </c>
      <c r="Q528" s="66">
        <f t="shared" si="483"/>
        <v>2.2839999999999998</v>
      </c>
      <c r="R528" s="66">
        <f t="shared" si="484"/>
        <v>-2.5350000000000001</v>
      </c>
      <c r="S528" s="66">
        <f t="shared" si="485"/>
        <v>0</v>
      </c>
      <c r="T528" s="66">
        <f t="shared" si="486"/>
        <v>-38.773000000000003</v>
      </c>
      <c r="U528" s="66">
        <f t="shared" si="487"/>
        <v>-70.423000000000002</v>
      </c>
      <c r="V528" s="66">
        <f t="shared" si="488"/>
        <v>-15.909000000000001</v>
      </c>
      <c r="W528" s="67">
        <f t="shared" si="489"/>
        <v>-7.1070000000000002</v>
      </c>
      <c r="Y528" s="29" t="s">
        <v>120</v>
      </c>
      <c r="Z528" s="34" t="s">
        <v>94</v>
      </c>
      <c r="AA528" s="66">
        <f t="shared" si="514"/>
        <v>100</v>
      </c>
      <c r="AB528" s="66">
        <f t="shared" si="490"/>
        <v>78.2</v>
      </c>
      <c r="AC528" s="66">
        <f t="shared" si="491"/>
        <v>67.099999999999994</v>
      </c>
      <c r="AD528" s="66">
        <f t="shared" si="492"/>
        <v>11</v>
      </c>
      <c r="AE528" s="66">
        <f t="shared" si="493"/>
        <v>4.9000000000000004</v>
      </c>
      <c r="AF528" s="66">
        <f t="shared" si="494"/>
        <v>16.899999999999999</v>
      </c>
      <c r="AG528" s="66">
        <f t="shared" si="495"/>
        <v>4</v>
      </c>
      <c r="AH528" s="66">
        <f t="shared" si="496"/>
        <v>1.2</v>
      </c>
      <c r="AI528" s="67">
        <f t="shared" si="497"/>
        <v>11.7</v>
      </c>
      <c r="AK528" s="29" t="s">
        <v>120</v>
      </c>
      <c r="AL528" s="34" t="s">
        <v>94</v>
      </c>
      <c r="AM528" s="66">
        <f t="shared" si="515"/>
        <v>0.1</v>
      </c>
      <c r="AN528" s="66">
        <f t="shared" si="516"/>
        <v>0.1</v>
      </c>
      <c r="AO528" s="66">
        <f t="shared" si="517"/>
        <v>0.1</v>
      </c>
      <c r="AP528" s="66">
        <f t="shared" si="518"/>
        <v>0.1</v>
      </c>
      <c r="AQ528" s="66">
        <f t="shared" si="519"/>
        <v>0.1</v>
      </c>
      <c r="AR528" s="66">
        <f t="shared" si="520"/>
        <v>0.1</v>
      </c>
      <c r="AS528" s="66">
        <f t="shared" si="521"/>
        <v>0.1</v>
      </c>
      <c r="AT528" s="66">
        <f t="shared" si="522"/>
        <v>0.9</v>
      </c>
      <c r="AU528" s="67">
        <f t="shared" si="523"/>
        <v>0.1</v>
      </c>
      <c r="AW528" s="29" t="s">
        <v>120</v>
      </c>
      <c r="AX528" s="34" t="s">
        <v>94</v>
      </c>
      <c r="AY528" s="66">
        <f t="shared" si="524"/>
        <v>-8.6539999999999999</v>
      </c>
      <c r="AZ528" s="66">
        <f t="shared" si="498"/>
        <v>1.107</v>
      </c>
      <c r="BA528" s="66">
        <f t="shared" si="499"/>
        <v>1.369</v>
      </c>
      <c r="BB528" s="66">
        <f t="shared" si="500"/>
        <v>-0.26200000000000001</v>
      </c>
      <c r="BC528" s="66">
        <f t="shared" si="501"/>
        <v>0</v>
      </c>
      <c r="BD528" s="66">
        <f t="shared" si="502"/>
        <v>-9.7609999999999992</v>
      </c>
      <c r="BE528" s="66">
        <f t="shared" si="503"/>
        <v>-8.7409999999999997</v>
      </c>
      <c r="BF528" s="66">
        <f t="shared" si="504"/>
        <v>-0.20399999999999999</v>
      </c>
      <c r="BG528" s="67">
        <f t="shared" si="505"/>
        <v>-0.81599999999999995</v>
      </c>
      <c r="BI528" s="29" t="s">
        <v>120</v>
      </c>
      <c r="BJ528" s="34" t="s">
        <v>94</v>
      </c>
      <c r="BK528" s="66">
        <f t="shared" si="525"/>
        <v>-8.9999999999999993E-3</v>
      </c>
      <c r="BL528" s="66">
        <f t="shared" si="526"/>
        <v>2E-3</v>
      </c>
      <c r="BM528" s="66">
        <f t="shared" si="527"/>
        <v>2E-3</v>
      </c>
      <c r="BN528" s="66">
        <f t="shared" si="528"/>
        <v>-3.0000000000000001E-3</v>
      </c>
      <c r="BO528" s="66">
        <f t="shared" si="529"/>
        <v>0</v>
      </c>
      <c r="BP528" s="66">
        <f t="shared" si="530"/>
        <v>-4.5999999999999999E-2</v>
      </c>
      <c r="BQ528" s="66">
        <f t="shared" si="531"/>
        <v>-7.6999999999999999E-2</v>
      </c>
      <c r="BR528" s="66">
        <f t="shared" si="532"/>
        <v>-5.2999999999999999E-2</v>
      </c>
      <c r="BS528" s="67">
        <f t="shared" si="533"/>
        <v>-8.9999999999999993E-3</v>
      </c>
      <c r="BU528" s="29" t="s">
        <v>120</v>
      </c>
      <c r="BV528" s="34" t="s">
        <v>94</v>
      </c>
      <c r="BW528" s="48">
        <f t="shared" si="534"/>
        <v>3432</v>
      </c>
      <c r="BX528" s="48">
        <f t="shared" si="506"/>
        <v>2413</v>
      </c>
      <c r="BY528" s="48">
        <f t="shared" si="507"/>
        <v>2058</v>
      </c>
      <c r="BZ528" s="48">
        <f t="shared" si="508"/>
        <v>355</v>
      </c>
      <c r="CA528" s="48">
        <f t="shared" si="509"/>
        <v>155</v>
      </c>
      <c r="CB528" s="48">
        <f t="shared" si="510"/>
        <v>864</v>
      </c>
      <c r="CC528" s="48">
        <f t="shared" si="511"/>
        <v>426</v>
      </c>
      <c r="CD528" s="48">
        <f t="shared" si="512"/>
        <v>44</v>
      </c>
      <c r="CE528" s="49">
        <f t="shared" si="513"/>
        <v>394</v>
      </c>
    </row>
    <row r="529" spans="1:83" ht="16.5" customHeight="1">
      <c r="A529" s="29" t="s">
        <v>121</v>
      </c>
      <c r="B529" s="34" t="s">
        <v>95</v>
      </c>
      <c r="C529" s="40">
        <v>13988</v>
      </c>
      <c r="D529" s="40">
        <v>10767</v>
      </c>
      <c r="E529" s="40">
        <v>9153</v>
      </c>
      <c r="F529" s="40">
        <v>1614</v>
      </c>
      <c r="G529" s="40">
        <v>675</v>
      </c>
      <c r="H529" s="40">
        <v>2546</v>
      </c>
      <c r="I529" s="40">
        <v>587</v>
      </c>
      <c r="J529" s="40">
        <v>17</v>
      </c>
      <c r="K529" s="41">
        <v>1942</v>
      </c>
      <c r="M529" s="29" t="s">
        <v>121</v>
      </c>
      <c r="N529" s="34" t="s">
        <v>95</v>
      </c>
      <c r="O529" s="66">
        <f t="shared" si="481"/>
        <v>-12.853</v>
      </c>
      <c r="P529" s="66">
        <f t="shared" si="482"/>
        <v>-5.32</v>
      </c>
      <c r="Q529" s="66">
        <f t="shared" si="483"/>
        <v>-5.2969999999999997</v>
      </c>
      <c r="R529" s="66">
        <f t="shared" si="484"/>
        <v>-5.4480000000000004</v>
      </c>
      <c r="S529" s="66">
        <f t="shared" si="485"/>
        <v>-6.38</v>
      </c>
      <c r="T529" s="66">
        <f t="shared" si="486"/>
        <v>-35.674999999999997</v>
      </c>
      <c r="U529" s="66">
        <f t="shared" si="487"/>
        <v>-61.253999999999998</v>
      </c>
      <c r="V529" s="66">
        <f t="shared" si="488"/>
        <v>-70.69</v>
      </c>
      <c r="W529" s="67">
        <f t="shared" si="489"/>
        <v>-18.574000000000002</v>
      </c>
      <c r="Y529" s="29" t="s">
        <v>121</v>
      </c>
      <c r="Z529" s="34" t="s">
        <v>95</v>
      </c>
      <c r="AA529" s="66">
        <f t="shared" si="514"/>
        <v>100</v>
      </c>
      <c r="AB529" s="66">
        <f t="shared" si="490"/>
        <v>77</v>
      </c>
      <c r="AC529" s="66">
        <f t="shared" si="491"/>
        <v>65.400000000000006</v>
      </c>
      <c r="AD529" s="66">
        <f t="shared" si="492"/>
        <v>11.5</v>
      </c>
      <c r="AE529" s="66">
        <f t="shared" si="493"/>
        <v>4.8</v>
      </c>
      <c r="AF529" s="66">
        <f t="shared" si="494"/>
        <v>18.2</v>
      </c>
      <c r="AG529" s="66">
        <f t="shared" si="495"/>
        <v>4.2</v>
      </c>
      <c r="AH529" s="66">
        <f t="shared" si="496"/>
        <v>0.1</v>
      </c>
      <c r="AI529" s="67">
        <f t="shared" si="497"/>
        <v>13.9</v>
      </c>
      <c r="AK529" s="29" t="s">
        <v>121</v>
      </c>
      <c r="AL529" s="34" t="s">
        <v>95</v>
      </c>
      <c r="AM529" s="66">
        <f t="shared" si="515"/>
        <v>0.4</v>
      </c>
      <c r="AN529" s="66">
        <f t="shared" si="516"/>
        <v>0.4</v>
      </c>
      <c r="AO529" s="66">
        <f t="shared" si="517"/>
        <v>0.4</v>
      </c>
      <c r="AP529" s="66">
        <f t="shared" si="518"/>
        <v>0.5</v>
      </c>
      <c r="AQ529" s="66">
        <f t="shared" si="519"/>
        <v>0.3</v>
      </c>
      <c r="AR529" s="66">
        <f t="shared" si="520"/>
        <v>0.5</v>
      </c>
      <c r="AS529" s="66">
        <f t="shared" si="521"/>
        <v>0.4</v>
      </c>
      <c r="AT529" s="66">
        <f t="shared" si="522"/>
        <v>0.4</v>
      </c>
      <c r="AU529" s="67">
        <f t="shared" si="523"/>
        <v>0.6</v>
      </c>
      <c r="AW529" s="29" t="s">
        <v>121</v>
      </c>
      <c r="AX529" s="34" t="s">
        <v>95</v>
      </c>
      <c r="AY529" s="66">
        <f t="shared" si="524"/>
        <v>-12.853</v>
      </c>
      <c r="AZ529" s="66">
        <f t="shared" si="498"/>
        <v>-3.7690000000000001</v>
      </c>
      <c r="BA529" s="66">
        <f t="shared" si="499"/>
        <v>-3.19</v>
      </c>
      <c r="BB529" s="66">
        <f t="shared" si="500"/>
        <v>-0.57899999999999996</v>
      </c>
      <c r="BC529" s="66">
        <f t="shared" si="501"/>
        <v>-0.28699999999999998</v>
      </c>
      <c r="BD529" s="66">
        <f t="shared" si="502"/>
        <v>-8.7970000000000006</v>
      </c>
      <c r="BE529" s="66">
        <f t="shared" si="503"/>
        <v>-5.782</v>
      </c>
      <c r="BF529" s="66">
        <f t="shared" si="504"/>
        <v>-0.255</v>
      </c>
      <c r="BG529" s="67">
        <f t="shared" si="505"/>
        <v>-2.76</v>
      </c>
      <c r="BI529" s="29" t="s">
        <v>121</v>
      </c>
      <c r="BJ529" s="34" t="s">
        <v>95</v>
      </c>
      <c r="BK529" s="66">
        <f t="shared" si="525"/>
        <v>-0.06</v>
      </c>
      <c r="BL529" s="66">
        <f t="shared" si="526"/>
        <v>-2.5000000000000001E-2</v>
      </c>
      <c r="BM529" s="66">
        <f t="shared" si="527"/>
        <v>-2.5000000000000001E-2</v>
      </c>
      <c r="BN529" s="66">
        <f t="shared" si="528"/>
        <v>-2.5999999999999999E-2</v>
      </c>
      <c r="BO529" s="66">
        <f t="shared" si="529"/>
        <v>-1.7999999999999999E-2</v>
      </c>
      <c r="BP529" s="66">
        <f t="shared" si="530"/>
        <v>-0.19600000000000001</v>
      </c>
      <c r="BQ529" s="66">
        <f t="shared" si="531"/>
        <v>-0.23799999999999999</v>
      </c>
      <c r="BR529" s="66">
        <f t="shared" si="532"/>
        <v>-0.311</v>
      </c>
      <c r="BS529" s="67">
        <f t="shared" si="533"/>
        <v>-0.13900000000000001</v>
      </c>
      <c r="BU529" s="29" t="s">
        <v>121</v>
      </c>
      <c r="BV529" s="34" t="s">
        <v>95</v>
      </c>
      <c r="BW529" s="48">
        <f t="shared" si="534"/>
        <v>16051</v>
      </c>
      <c r="BX529" s="48">
        <f t="shared" si="506"/>
        <v>11372</v>
      </c>
      <c r="BY529" s="48">
        <f t="shared" si="507"/>
        <v>9665</v>
      </c>
      <c r="BZ529" s="48">
        <f t="shared" si="508"/>
        <v>1707</v>
      </c>
      <c r="CA529" s="48">
        <f t="shared" si="509"/>
        <v>721</v>
      </c>
      <c r="CB529" s="48">
        <f t="shared" si="510"/>
        <v>3958</v>
      </c>
      <c r="CC529" s="48">
        <f t="shared" si="511"/>
        <v>1515</v>
      </c>
      <c r="CD529" s="48">
        <f t="shared" si="512"/>
        <v>58</v>
      </c>
      <c r="CE529" s="49">
        <f t="shared" si="513"/>
        <v>2385</v>
      </c>
    </row>
    <row r="530" spans="1:83" ht="16.5" customHeight="1">
      <c r="A530" s="29" t="s">
        <v>122</v>
      </c>
      <c r="B530" s="34" t="s">
        <v>96</v>
      </c>
      <c r="C530" s="40">
        <v>65998</v>
      </c>
      <c r="D530" s="40">
        <v>53306</v>
      </c>
      <c r="E530" s="40">
        <v>45707</v>
      </c>
      <c r="F530" s="40">
        <v>7599</v>
      </c>
      <c r="G530" s="40">
        <v>3439</v>
      </c>
      <c r="H530" s="40">
        <v>9253</v>
      </c>
      <c r="I530" s="40">
        <v>1935</v>
      </c>
      <c r="J530" s="40">
        <v>302</v>
      </c>
      <c r="K530" s="41">
        <v>7016</v>
      </c>
      <c r="M530" s="29" t="s">
        <v>122</v>
      </c>
      <c r="N530" s="34" t="s">
        <v>96</v>
      </c>
      <c r="O530" s="66">
        <f t="shared" si="481"/>
        <v>-3.3220000000000001</v>
      </c>
      <c r="P530" s="66">
        <f t="shared" si="482"/>
        <v>1.974</v>
      </c>
      <c r="Q530" s="66">
        <f t="shared" si="483"/>
        <v>2.2370000000000001</v>
      </c>
      <c r="R530" s="66">
        <f t="shared" si="484"/>
        <v>0.42299999999999999</v>
      </c>
      <c r="S530" s="66">
        <f t="shared" si="485"/>
        <v>3.18</v>
      </c>
      <c r="T530" s="66">
        <f t="shared" si="486"/>
        <v>-26.905999999999999</v>
      </c>
      <c r="U530" s="66">
        <f t="shared" si="487"/>
        <v>-61.554000000000002</v>
      </c>
      <c r="V530" s="66">
        <f t="shared" si="488"/>
        <v>5.226</v>
      </c>
      <c r="W530" s="67">
        <f t="shared" si="489"/>
        <v>-4.4009999999999998</v>
      </c>
      <c r="Y530" s="29" t="s">
        <v>122</v>
      </c>
      <c r="Z530" s="34" t="s">
        <v>96</v>
      </c>
      <c r="AA530" s="66">
        <f t="shared" si="514"/>
        <v>100</v>
      </c>
      <c r="AB530" s="66">
        <f t="shared" si="490"/>
        <v>80.8</v>
      </c>
      <c r="AC530" s="66">
        <f t="shared" si="491"/>
        <v>69.3</v>
      </c>
      <c r="AD530" s="66">
        <f t="shared" si="492"/>
        <v>11.5</v>
      </c>
      <c r="AE530" s="66">
        <f t="shared" si="493"/>
        <v>5.2</v>
      </c>
      <c r="AF530" s="66">
        <f t="shared" si="494"/>
        <v>14</v>
      </c>
      <c r="AG530" s="66">
        <f t="shared" si="495"/>
        <v>2.9</v>
      </c>
      <c r="AH530" s="66">
        <f t="shared" si="496"/>
        <v>0.5</v>
      </c>
      <c r="AI530" s="67">
        <f t="shared" si="497"/>
        <v>10.6</v>
      </c>
      <c r="AK530" s="29" t="s">
        <v>122</v>
      </c>
      <c r="AL530" s="34" t="s">
        <v>96</v>
      </c>
      <c r="AM530" s="66">
        <f t="shared" si="515"/>
        <v>2.1</v>
      </c>
      <c r="AN530" s="66">
        <f t="shared" si="516"/>
        <v>2.2000000000000002</v>
      </c>
      <c r="AO530" s="66">
        <f t="shared" si="517"/>
        <v>2.2000000000000002</v>
      </c>
      <c r="AP530" s="66">
        <f t="shared" si="518"/>
        <v>2.2000000000000002</v>
      </c>
      <c r="AQ530" s="66">
        <f t="shared" si="519"/>
        <v>1.3</v>
      </c>
      <c r="AR530" s="66">
        <f t="shared" si="520"/>
        <v>2</v>
      </c>
      <c r="AS530" s="66">
        <f t="shared" si="521"/>
        <v>1.3</v>
      </c>
      <c r="AT530" s="66">
        <f t="shared" si="522"/>
        <v>7.3</v>
      </c>
      <c r="AU530" s="67">
        <f t="shared" si="523"/>
        <v>2.2999999999999998</v>
      </c>
      <c r="AW530" s="29" t="s">
        <v>122</v>
      </c>
      <c r="AX530" s="34" t="s">
        <v>96</v>
      </c>
      <c r="AY530" s="66">
        <f t="shared" si="524"/>
        <v>-3.3220000000000001</v>
      </c>
      <c r="AZ530" s="66">
        <f t="shared" si="498"/>
        <v>1.512</v>
      </c>
      <c r="BA530" s="66">
        <f t="shared" si="499"/>
        <v>1.4650000000000001</v>
      </c>
      <c r="BB530" s="66">
        <f t="shared" si="500"/>
        <v>4.7E-2</v>
      </c>
      <c r="BC530" s="66">
        <f t="shared" si="501"/>
        <v>0.155</v>
      </c>
      <c r="BD530" s="66">
        <f t="shared" si="502"/>
        <v>-4.9889999999999999</v>
      </c>
      <c r="BE530" s="66">
        <f t="shared" si="503"/>
        <v>-4.5380000000000003</v>
      </c>
      <c r="BF530" s="66">
        <f t="shared" si="504"/>
        <v>2.1999999999999999E-2</v>
      </c>
      <c r="BG530" s="67">
        <f t="shared" si="505"/>
        <v>-0.47299999999999998</v>
      </c>
      <c r="BI530" s="29" t="s">
        <v>122</v>
      </c>
      <c r="BJ530" s="34" t="s">
        <v>96</v>
      </c>
      <c r="BK530" s="66">
        <f t="shared" si="525"/>
        <v>-6.6000000000000003E-2</v>
      </c>
      <c r="BL530" s="66">
        <f t="shared" si="526"/>
        <v>4.2000000000000003E-2</v>
      </c>
      <c r="BM530" s="66">
        <f t="shared" si="527"/>
        <v>4.8000000000000001E-2</v>
      </c>
      <c r="BN530" s="66">
        <f t="shared" si="528"/>
        <v>8.9999999999999993E-3</v>
      </c>
      <c r="BO530" s="66">
        <f t="shared" si="529"/>
        <v>4.1000000000000002E-2</v>
      </c>
      <c r="BP530" s="66">
        <f t="shared" si="530"/>
        <v>-0.47199999999999998</v>
      </c>
      <c r="BQ530" s="66">
        <f t="shared" si="531"/>
        <v>-0.79400000000000004</v>
      </c>
      <c r="BR530" s="66">
        <f t="shared" si="532"/>
        <v>0.114</v>
      </c>
      <c r="BS530" s="67">
        <f t="shared" si="533"/>
        <v>-0.10100000000000001</v>
      </c>
      <c r="BU530" s="29" t="s">
        <v>122</v>
      </c>
      <c r="BV530" s="34" t="s">
        <v>96</v>
      </c>
      <c r="BW530" s="48">
        <f t="shared" si="534"/>
        <v>68266</v>
      </c>
      <c r="BX530" s="48">
        <f t="shared" si="506"/>
        <v>52274</v>
      </c>
      <c r="BY530" s="48">
        <f t="shared" si="507"/>
        <v>44707</v>
      </c>
      <c r="BZ530" s="48">
        <f t="shared" si="508"/>
        <v>7567</v>
      </c>
      <c r="CA530" s="48">
        <f t="shared" si="509"/>
        <v>3333</v>
      </c>
      <c r="CB530" s="48">
        <f t="shared" si="510"/>
        <v>12659</v>
      </c>
      <c r="CC530" s="48">
        <f t="shared" si="511"/>
        <v>5033</v>
      </c>
      <c r="CD530" s="48">
        <f t="shared" si="512"/>
        <v>287</v>
      </c>
      <c r="CE530" s="49">
        <f t="shared" si="513"/>
        <v>7339</v>
      </c>
    </row>
    <row r="531" spans="1:83" ht="16.5" customHeight="1">
      <c r="A531" s="32" t="s">
        <v>123</v>
      </c>
      <c r="B531" s="35" t="s">
        <v>97</v>
      </c>
      <c r="C531" s="46">
        <v>2202</v>
      </c>
      <c r="D531" s="46">
        <v>1601</v>
      </c>
      <c r="E531" s="46">
        <v>1377</v>
      </c>
      <c r="F531" s="46">
        <v>224</v>
      </c>
      <c r="G531" s="46">
        <v>124</v>
      </c>
      <c r="H531" s="46">
        <v>477</v>
      </c>
      <c r="I531" s="46">
        <v>85</v>
      </c>
      <c r="J531" s="46">
        <v>57</v>
      </c>
      <c r="K531" s="47">
        <v>335</v>
      </c>
      <c r="M531" s="32" t="s">
        <v>123</v>
      </c>
      <c r="N531" s="35" t="s">
        <v>97</v>
      </c>
      <c r="O531" s="72">
        <f t="shared" si="481"/>
        <v>-8.7439999999999998</v>
      </c>
      <c r="P531" s="72">
        <f t="shared" si="482"/>
        <v>-6.2E-2</v>
      </c>
      <c r="Q531" s="72">
        <f t="shared" si="483"/>
        <v>1.101</v>
      </c>
      <c r="R531" s="72">
        <f t="shared" si="484"/>
        <v>-6.6669999999999998</v>
      </c>
      <c r="S531" s="72">
        <f t="shared" si="485"/>
        <v>0.81299999999999994</v>
      </c>
      <c r="T531" s="72">
        <f t="shared" si="486"/>
        <v>-30.669</v>
      </c>
      <c r="U531" s="72">
        <f t="shared" si="487"/>
        <v>-63.362000000000002</v>
      </c>
      <c r="V531" s="72">
        <f t="shared" si="488"/>
        <v>185</v>
      </c>
      <c r="W531" s="73">
        <f t="shared" si="489"/>
        <v>-23.164999999999999</v>
      </c>
      <c r="Y531" s="32" t="s">
        <v>123</v>
      </c>
      <c r="Z531" s="35" t="s">
        <v>97</v>
      </c>
      <c r="AA531" s="72">
        <f t="shared" si="514"/>
        <v>100</v>
      </c>
      <c r="AB531" s="72">
        <f t="shared" si="490"/>
        <v>72.7</v>
      </c>
      <c r="AC531" s="72">
        <f t="shared" si="491"/>
        <v>62.5</v>
      </c>
      <c r="AD531" s="72">
        <f t="shared" si="492"/>
        <v>10.199999999999999</v>
      </c>
      <c r="AE531" s="72">
        <f t="shared" si="493"/>
        <v>5.6</v>
      </c>
      <c r="AF531" s="72">
        <f t="shared" si="494"/>
        <v>21.7</v>
      </c>
      <c r="AG531" s="72">
        <f t="shared" si="495"/>
        <v>3.9</v>
      </c>
      <c r="AH531" s="72">
        <f t="shared" si="496"/>
        <v>2.6</v>
      </c>
      <c r="AI531" s="73">
        <f t="shared" si="497"/>
        <v>15.2</v>
      </c>
      <c r="AK531" s="32" t="s">
        <v>123</v>
      </c>
      <c r="AL531" s="35" t="s">
        <v>97</v>
      </c>
      <c r="AM531" s="72">
        <f t="shared" si="515"/>
        <v>0.1</v>
      </c>
      <c r="AN531" s="72">
        <f t="shared" si="516"/>
        <v>0.1</v>
      </c>
      <c r="AO531" s="72">
        <f t="shared" si="517"/>
        <v>0.1</v>
      </c>
      <c r="AP531" s="72">
        <f t="shared" si="518"/>
        <v>0.1</v>
      </c>
      <c r="AQ531" s="72">
        <f t="shared" si="519"/>
        <v>0</v>
      </c>
      <c r="AR531" s="72">
        <f t="shared" si="520"/>
        <v>0.1</v>
      </c>
      <c r="AS531" s="72">
        <f t="shared" si="521"/>
        <v>0.1</v>
      </c>
      <c r="AT531" s="72">
        <f t="shared" si="522"/>
        <v>1.4</v>
      </c>
      <c r="AU531" s="73">
        <f t="shared" si="523"/>
        <v>0.1</v>
      </c>
      <c r="AW531" s="32" t="s">
        <v>123</v>
      </c>
      <c r="AX531" s="35" t="s">
        <v>97</v>
      </c>
      <c r="AY531" s="72">
        <f t="shared" si="524"/>
        <v>-8.7439999999999998</v>
      </c>
      <c r="AZ531" s="72">
        <f t="shared" si="498"/>
        <v>-4.1000000000000002E-2</v>
      </c>
      <c r="BA531" s="72">
        <f t="shared" si="499"/>
        <v>0.622</v>
      </c>
      <c r="BB531" s="72">
        <f t="shared" si="500"/>
        <v>-0.66300000000000003</v>
      </c>
      <c r="BC531" s="72">
        <f t="shared" si="501"/>
        <v>4.1000000000000002E-2</v>
      </c>
      <c r="BD531" s="72">
        <f t="shared" si="502"/>
        <v>-8.7439999999999998</v>
      </c>
      <c r="BE531" s="72">
        <f t="shared" si="503"/>
        <v>-6.0919999999999996</v>
      </c>
      <c r="BF531" s="72">
        <f t="shared" si="504"/>
        <v>1.5329999999999999</v>
      </c>
      <c r="BG531" s="73">
        <f t="shared" si="505"/>
        <v>-4.1859999999999999</v>
      </c>
      <c r="BI531" s="32" t="s">
        <v>123</v>
      </c>
      <c r="BJ531" s="35" t="s">
        <v>97</v>
      </c>
      <c r="BK531" s="72">
        <f t="shared" si="525"/>
        <v>-6.0000000000000001E-3</v>
      </c>
      <c r="BL531" s="72">
        <f t="shared" si="526"/>
        <v>0</v>
      </c>
      <c r="BM531" s="72">
        <f t="shared" si="527"/>
        <v>1E-3</v>
      </c>
      <c r="BN531" s="72">
        <f t="shared" si="528"/>
        <v>-5.0000000000000001E-3</v>
      </c>
      <c r="BO531" s="72">
        <f t="shared" si="529"/>
        <v>0</v>
      </c>
      <c r="BP531" s="72">
        <f t="shared" si="530"/>
        <v>-2.9000000000000001E-2</v>
      </c>
      <c r="BQ531" s="72">
        <f t="shared" si="531"/>
        <v>-3.7999999999999999E-2</v>
      </c>
      <c r="BR531" s="72">
        <f t="shared" si="532"/>
        <v>0.28000000000000003</v>
      </c>
      <c r="BS531" s="73">
        <f t="shared" si="533"/>
        <v>-3.2000000000000001E-2</v>
      </c>
      <c r="BU531" s="32" t="s">
        <v>123</v>
      </c>
      <c r="BV531" s="35" t="s">
        <v>97</v>
      </c>
      <c r="BW531" s="54">
        <f t="shared" si="534"/>
        <v>2413</v>
      </c>
      <c r="BX531" s="54">
        <f t="shared" si="506"/>
        <v>1602</v>
      </c>
      <c r="BY531" s="54">
        <f t="shared" si="507"/>
        <v>1362</v>
      </c>
      <c r="BZ531" s="54">
        <f t="shared" si="508"/>
        <v>240</v>
      </c>
      <c r="CA531" s="54">
        <f t="shared" si="509"/>
        <v>123</v>
      </c>
      <c r="CB531" s="54">
        <f t="shared" si="510"/>
        <v>688</v>
      </c>
      <c r="CC531" s="54">
        <f t="shared" si="511"/>
        <v>232</v>
      </c>
      <c r="CD531" s="54">
        <f t="shared" si="512"/>
        <v>20</v>
      </c>
      <c r="CE531" s="55">
        <f t="shared" si="513"/>
        <v>436</v>
      </c>
    </row>
    <row r="532" spans="1:83" ht="16.5" customHeight="1">
      <c r="A532" s="31" t="s">
        <v>124</v>
      </c>
      <c r="B532" s="33" t="s">
        <v>98</v>
      </c>
      <c r="C532" s="42">
        <v>8911</v>
      </c>
      <c r="D532" s="42">
        <v>6510</v>
      </c>
      <c r="E532" s="42">
        <v>5585</v>
      </c>
      <c r="F532" s="42">
        <v>925</v>
      </c>
      <c r="G532" s="42">
        <v>467</v>
      </c>
      <c r="H532" s="42">
        <v>1934</v>
      </c>
      <c r="I532" s="42">
        <v>410</v>
      </c>
      <c r="J532" s="42">
        <v>14</v>
      </c>
      <c r="K532" s="43">
        <v>1510</v>
      </c>
      <c r="M532" s="31" t="s">
        <v>124</v>
      </c>
      <c r="N532" s="33" t="s">
        <v>98</v>
      </c>
      <c r="O532" s="68">
        <f t="shared" si="481"/>
        <v>-11.192</v>
      </c>
      <c r="P532" s="68">
        <f t="shared" si="482"/>
        <v>-2.8650000000000002</v>
      </c>
      <c r="Q532" s="68">
        <f t="shared" si="483"/>
        <v>-2.343</v>
      </c>
      <c r="R532" s="68">
        <f t="shared" si="484"/>
        <v>-5.9</v>
      </c>
      <c r="S532" s="68">
        <f t="shared" si="485"/>
        <v>-4.3029999999999999</v>
      </c>
      <c r="T532" s="68">
        <f t="shared" si="486"/>
        <v>-31.997</v>
      </c>
      <c r="U532" s="68">
        <f t="shared" si="487"/>
        <v>-61.173999999999999</v>
      </c>
      <c r="V532" s="68">
        <f t="shared" si="488"/>
        <v>-26.315999999999999</v>
      </c>
      <c r="W532" s="69">
        <f t="shared" si="489"/>
        <v>-14.641</v>
      </c>
      <c r="Y532" s="31" t="s">
        <v>124</v>
      </c>
      <c r="Z532" s="33" t="s">
        <v>98</v>
      </c>
      <c r="AA532" s="68">
        <f t="shared" si="514"/>
        <v>100</v>
      </c>
      <c r="AB532" s="68">
        <f t="shared" si="490"/>
        <v>73.099999999999994</v>
      </c>
      <c r="AC532" s="68">
        <f t="shared" si="491"/>
        <v>62.7</v>
      </c>
      <c r="AD532" s="68">
        <f t="shared" si="492"/>
        <v>10.4</v>
      </c>
      <c r="AE532" s="68">
        <f t="shared" si="493"/>
        <v>5.2</v>
      </c>
      <c r="AF532" s="68">
        <f t="shared" si="494"/>
        <v>21.7</v>
      </c>
      <c r="AG532" s="68">
        <f t="shared" si="495"/>
        <v>4.5999999999999996</v>
      </c>
      <c r="AH532" s="68">
        <f t="shared" si="496"/>
        <v>0.2</v>
      </c>
      <c r="AI532" s="69">
        <f t="shared" si="497"/>
        <v>16.899999999999999</v>
      </c>
      <c r="AK532" s="31" t="s">
        <v>124</v>
      </c>
      <c r="AL532" s="33" t="s">
        <v>98</v>
      </c>
      <c r="AM532" s="68">
        <f t="shared" si="515"/>
        <v>0.3</v>
      </c>
      <c r="AN532" s="68">
        <f t="shared" si="516"/>
        <v>0.3</v>
      </c>
      <c r="AO532" s="68">
        <f t="shared" si="517"/>
        <v>0.3</v>
      </c>
      <c r="AP532" s="68">
        <f t="shared" si="518"/>
        <v>0.3</v>
      </c>
      <c r="AQ532" s="68">
        <f t="shared" si="519"/>
        <v>0.2</v>
      </c>
      <c r="AR532" s="68">
        <f t="shared" si="520"/>
        <v>0.4</v>
      </c>
      <c r="AS532" s="68">
        <f t="shared" si="521"/>
        <v>0.3</v>
      </c>
      <c r="AT532" s="68">
        <f t="shared" si="522"/>
        <v>0.3</v>
      </c>
      <c r="AU532" s="69">
        <f t="shared" si="523"/>
        <v>0.5</v>
      </c>
      <c r="AW532" s="31" t="s">
        <v>124</v>
      </c>
      <c r="AX532" s="33" t="s">
        <v>98</v>
      </c>
      <c r="AY532" s="68">
        <f t="shared" si="524"/>
        <v>-11.192</v>
      </c>
      <c r="AZ532" s="68">
        <f t="shared" si="498"/>
        <v>-1.913</v>
      </c>
      <c r="BA532" s="68">
        <f t="shared" si="499"/>
        <v>-1.335</v>
      </c>
      <c r="BB532" s="68">
        <f t="shared" si="500"/>
        <v>-0.57799999999999996</v>
      </c>
      <c r="BC532" s="68">
        <f t="shared" si="501"/>
        <v>-0.20899999999999999</v>
      </c>
      <c r="BD532" s="68">
        <f t="shared" si="502"/>
        <v>-9.0690000000000008</v>
      </c>
      <c r="BE532" s="68">
        <f t="shared" si="503"/>
        <v>-6.4379999999999997</v>
      </c>
      <c r="BF532" s="68">
        <f t="shared" si="504"/>
        <v>-0.05</v>
      </c>
      <c r="BG532" s="69">
        <f t="shared" si="505"/>
        <v>-2.581</v>
      </c>
      <c r="BI532" s="31" t="s">
        <v>124</v>
      </c>
      <c r="BJ532" s="33" t="s">
        <v>98</v>
      </c>
      <c r="BK532" s="68">
        <f t="shared" si="525"/>
        <v>-3.3000000000000002E-2</v>
      </c>
      <c r="BL532" s="68">
        <f t="shared" si="526"/>
        <v>-8.0000000000000002E-3</v>
      </c>
      <c r="BM532" s="68">
        <f t="shared" si="527"/>
        <v>-6.0000000000000001E-3</v>
      </c>
      <c r="BN532" s="68">
        <f t="shared" si="528"/>
        <v>-1.7000000000000001E-2</v>
      </c>
      <c r="BO532" s="68">
        <f t="shared" si="529"/>
        <v>-8.0000000000000002E-3</v>
      </c>
      <c r="BP532" s="68">
        <f t="shared" si="530"/>
        <v>-0.126</v>
      </c>
      <c r="BQ532" s="68">
        <f t="shared" si="531"/>
        <v>-0.16600000000000001</v>
      </c>
      <c r="BR532" s="68">
        <f t="shared" si="532"/>
        <v>-3.7999999999999999E-2</v>
      </c>
      <c r="BS532" s="69">
        <f t="shared" si="533"/>
        <v>-8.1000000000000003E-2</v>
      </c>
      <c r="BU532" s="31" t="s">
        <v>124</v>
      </c>
      <c r="BV532" s="33" t="s">
        <v>98</v>
      </c>
      <c r="BW532" s="50">
        <f t="shared" si="534"/>
        <v>10034</v>
      </c>
      <c r="BX532" s="50">
        <f t="shared" si="506"/>
        <v>6702</v>
      </c>
      <c r="BY532" s="50">
        <f t="shared" si="507"/>
        <v>5719</v>
      </c>
      <c r="BZ532" s="50">
        <f t="shared" si="508"/>
        <v>983</v>
      </c>
      <c r="CA532" s="50">
        <f t="shared" si="509"/>
        <v>488</v>
      </c>
      <c r="CB532" s="50">
        <f t="shared" si="510"/>
        <v>2844</v>
      </c>
      <c r="CC532" s="50">
        <f t="shared" si="511"/>
        <v>1056</v>
      </c>
      <c r="CD532" s="50">
        <f t="shared" si="512"/>
        <v>19</v>
      </c>
      <c r="CE532" s="51">
        <f t="shared" si="513"/>
        <v>1769</v>
      </c>
    </row>
    <row r="533" spans="1:83" ht="16.5" customHeight="1">
      <c r="A533" s="30" t="s">
        <v>125</v>
      </c>
      <c r="B533" s="28" t="s">
        <v>99</v>
      </c>
      <c r="C533" s="44">
        <v>5591</v>
      </c>
      <c r="D533" s="44">
        <v>4696</v>
      </c>
      <c r="E533" s="44">
        <v>3953</v>
      </c>
      <c r="F533" s="44">
        <v>743</v>
      </c>
      <c r="G533" s="44">
        <v>299</v>
      </c>
      <c r="H533" s="44">
        <v>596</v>
      </c>
      <c r="I533" s="44">
        <v>197</v>
      </c>
      <c r="J533" s="44">
        <v>-1</v>
      </c>
      <c r="K533" s="45">
        <v>400</v>
      </c>
      <c r="M533" s="30" t="s">
        <v>125</v>
      </c>
      <c r="N533" s="28" t="s">
        <v>99</v>
      </c>
      <c r="O533" s="70">
        <f t="shared" si="481"/>
        <v>-13.958</v>
      </c>
      <c r="P533" s="70">
        <f t="shared" si="482"/>
        <v>-9.6579999999999995</v>
      </c>
      <c r="Q533" s="70">
        <f t="shared" si="483"/>
        <v>-9.3559999999999999</v>
      </c>
      <c r="R533" s="70">
        <f t="shared" si="484"/>
        <v>-11.231</v>
      </c>
      <c r="S533" s="70">
        <f t="shared" si="485"/>
        <v>-8</v>
      </c>
      <c r="T533" s="70">
        <f t="shared" si="486"/>
        <v>-38.872</v>
      </c>
      <c r="U533" s="70">
        <f t="shared" si="487"/>
        <v>-60.835000000000001</v>
      </c>
      <c r="V533" s="70">
        <f t="shared" si="488"/>
        <v>-120</v>
      </c>
      <c r="W533" s="71">
        <f t="shared" si="489"/>
        <v>-14.347</v>
      </c>
      <c r="Y533" s="30" t="s">
        <v>125</v>
      </c>
      <c r="Z533" s="28" t="s">
        <v>99</v>
      </c>
      <c r="AA533" s="70">
        <f t="shared" si="514"/>
        <v>100</v>
      </c>
      <c r="AB533" s="70">
        <f t="shared" si="490"/>
        <v>84</v>
      </c>
      <c r="AC533" s="70">
        <f t="shared" si="491"/>
        <v>70.7</v>
      </c>
      <c r="AD533" s="70">
        <f t="shared" si="492"/>
        <v>13.3</v>
      </c>
      <c r="AE533" s="70">
        <f t="shared" si="493"/>
        <v>5.3</v>
      </c>
      <c r="AF533" s="70">
        <f t="shared" si="494"/>
        <v>10.7</v>
      </c>
      <c r="AG533" s="70">
        <f t="shared" si="495"/>
        <v>3.5</v>
      </c>
      <c r="AH533" s="70">
        <f t="shared" si="496"/>
        <v>0</v>
      </c>
      <c r="AI533" s="71">
        <f t="shared" si="497"/>
        <v>7.2</v>
      </c>
      <c r="AK533" s="30" t="s">
        <v>125</v>
      </c>
      <c r="AL533" s="28" t="s">
        <v>99</v>
      </c>
      <c r="AM533" s="70">
        <f t="shared" si="515"/>
        <v>0.2</v>
      </c>
      <c r="AN533" s="70">
        <f t="shared" si="516"/>
        <v>0.2</v>
      </c>
      <c r="AO533" s="70">
        <f t="shared" si="517"/>
        <v>0.2</v>
      </c>
      <c r="AP533" s="70">
        <f t="shared" si="518"/>
        <v>0.2</v>
      </c>
      <c r="AQ533" s="70">
        <f t="shared" si="519"/>
        <v>0.1</v>
      </c>
      <c r="AR533" s="70">
        <f t="shared" si="520"/>
        <v>0.1</v>
      </c>
      <c r="AS533" s="70">
        <f t="shared" si="521"/>
        <v>0.1</v>
      </c>
      <c r="AT533" s="70">
        <f t="shared" si="522"/>
        <v>0</v>
      </c>
      <c r="AU533" s="71">
        <f t="shared" si="523"/>
        <v>0.1</v>
      </c>
      <c r="AW533" s="30" t="s">
        <v>125</v>
      </c>
      <c r="AX533" s="28" t="s">
        <v>99</v>
      </c>
      <c r="AY533" s="70">
        <f t="shared" si="524"/>
        <v>-13.958</v>
      </c>
      <c r="AZ533" s="70">
        <f t="shared" si="498"/>
        <v>-7.7249999999999996</v>
      </c>
      <c r="BA533" s="70">
        <f t="shared" si="499"/>
        <v>-6.2789999999999999</v>
      </c>
      <c r="BB533" s="70">
        <f t="shared" si="500"/>
        <v>-1.4470000000000001</v>
      </c>
      <c r="BC533" s="70">
        <f t="shared" si="501"/>
        <v>-0.4</v>
      </c>
      <c r="BD533" s="70">
        <f t="shared" si="502"/>
        <v>-5.8330000000000002</v>
      </c>
      <c r="BE533" s="70">
        <f t="shared" si="503"/>
        <v>-4.7089999999999996</v>
      </c>
      <c r="BF533" s="70">
        <f t="shared" si="504"/>
        <v>-9.1999999999999998E-2</v>
      </c>
      <c r="BG533" s="71">
        <f t="shared" si="505"/>
        <v>-1.0309999999999999</v>
      </c>
      <c r="BI533" s="30" t="s">
        <v>125</v>
      </c>
      <c r="BJ533" s="28" t="s">
        <v>99</v>
      </c>
      <c r="BK533" s="70">
        <f t="shared" si="525"/>
        <v>-2.7E-2</v>
      </c>
      <c r="BL533" s="70">
        <f t="shared" si="526"/>
        <v>-2.1000000000000001E-2</v>
      </c>
      <c r="BM533" s="70">
        <f t="shared" si="527"/>
        <v>-0.02</v>
      </c>
      <c r="BN533" s="70">
        <f t="shared" si="528"/>
        <v>-2.7E-2</v>
      </c>
      <c r="BO533" s="70">
        <f t="shared" si="529"/>
        <v>-0.01</v>
      </c>
      <c r="BP533" s="70">
        <f t="shared" si="530"/>
        <v>-5.2999999999999999E-2</v>
      </c>
      <c r="BQ533" s="70">
        <f t="shared" si="531"/>
        <v>-7.8E-2</v>
      </c>
      <c r="BR533" s="70">
        <f t="shared" si="532"/>
        <v>-4.4999999999999998E-2</v>
      </c>
      <c r="BS533" s="71">
        <f t="shared" si="533"/>
        <v>-2.1000000000000001E-2</v>
      </c>
      <c r="BU533" s="30" t="s">
        <v>125</v>
      </c>
      <c r="BV533" s="28" t="s">
        <v>99</v>
      </c>
      <c r="BW533" s="52">
        <f t="shared" si="534"/>
        <v>6498</v>
      </c>
      <c r="BX533" s="52">
        <f t="shared" si="506"/>
        <v>5198</v>
      </c>
      <c r="BY533" s="52">
        <f t="shared" si="507"/>
        <v>4361</v>
      </c>
      <c r="BZ533" s="52">
        <f t="shared" si="508"/>
        <v>837</v>
      </c>
      <c r="CA533" s="52">
        <f t="shared" si="509"/>
        <v>325</v>
      </c>
      <c r="CB533" s="52">
        <f t="shared" si="510"/>
        <v>975</v>
      </c>
      <c r="CC533" s="52">
        <f t="shared" si="511"/>
        <v>503</v>
      </c>
      <c r="CD533" s="52">
        <f t="shared" si="512"/>
        <v>5</v>
      </c>
      <c r="CE533" s="53">
        <f t="shared" si="513"/>
        <v>467</v>
      </c>
    </row>
    <row r="534" spans="1:83" ht="16.5" customHeight="1">
      <c r="A534" s="31" t="s">
        <v>126</v>
      </c>
      <c r="B534" s="33" t="s">
        <v>100</v>
      </c>
      <c r="C534" s="42">
        <v>265875</v>
      </c>
      <c r="D534" s="42">
        <v>198113</v>
      </c>
      <c r="E534" s="42">
        <v>170136</v>
      </c>
      <c r="F534" s="42">
        <v>27977</v>
      </c>
      <c r="G534" s="42">
        <v>25908</v>
      </c>
      <c r="H534" s="42">
        <v>41854</v>
      </c>
      <c r="I534" s="42">
        <v>11437</v>
      </c>
      <c r="J534" s="42">
        <v>775</v>
      </c>
      <c r="K534" s="43">
        <v>29642</v>
      </c>
      <c r="M534" s="31" t="s">
        <v>126</v>
      </c>
      <c r="N534" s="33" t="s">
        <v>100</v>
      </c>
      <c r="O534" s="68">
        <f t="shared" si="481"/>
        <v>-6.8529999999999998</v>
      </c>
      <c r="P534" s="68">
        <f t="shared" si="482"/>
        <v>0.60599999999999998</v>
      </c>
      <c r="Q534" s="68">
        <f t="shared" si="483"/>
        <v>0.94899999999999995</v>
      </c>
      <c r="R534" s="68">
        <f t="shared" si="484"/>
        <v>-1.43</v>
      </c>
      <c r="S534" s="68">
        <f t="shared" si="485"/>
        <v>1.964</v>
      </c>
      <c r="T534" s="68">
        <f t="shared" si="486"/>
        <v>-33.68</v>
      </c>
      <c r="U534" s="68">
        <f t="shared" si="487"/>
        <v>-61.241</v>
      </c>
      <c r="V534" s="68">
        <f t="shared" si="488"/>
        <v>-43.594999999999999</v>
      </c>
      <c r="W534" s="69">
        <f t="shared" si="489"/>
        <v>-8.0210000000000008</v>
      </c>
      <c r="Y534" s="31" t="s">
        <v>126</v>
      </c>
      <c r="Z534" s="33" t="s">
        <v>100</v>
      </c>
      <c r="AA534" s="68">
        <f t="shared" si="514"/>
        <v>100</v>
      </c>
      <c r="AB534" s="68">
        <f t="shared" si="490"/>
        <v>74.5</v>
      </c>
      <c r="AC534" s="68">
        <f t="shared" si="491"/>
        <v>64</v>
      </c>
      <c r="AD534" s="68">
        <f t="shared" si="492"/>
        <v>10.5</v>
      </c>
      <c r="AE534" s="68">
        <f t="shared" si="493"/>
        <v>9.6999999999999993</v>
      </c>
      <c r="AF534" s="68">
        <f t="shared" si="494"/>
        <v>15.7</v>
      </c>
      <c r="AG534" s="68">
        <f t="shared" si="495"/>
        <v>4.3</v>
      </c>
      <c r="AH534" s="68">
        <f t="shared" si="496"/>
        <v>0.3</v>
      </c>
      <c r="AI534" s="69">
        <f t="shared" si="497"/>
        <v>11.1</v>
      </c>
      <c r="AK534" s="31" t="s">
        <v>126</v>
      </c>
      <c r="AL534" s="33" t="s">
        <v>100</v>
      </c>
      <c r="AM534" s="68">
        <f t="shared" si="515"/>
        <v>8.4</v>
      </c>
      <c r="AN534" s="68">
        <f t="shared" si="516"/>
        <v>8.1</v>
      </c>
      <c r="AO534" s="68">
        <f t="shared" si="517"/>
        <v>8.1</v>
      </c>
      <c r="AP534" s="68">
        <f t="shared" si="518"/>
        <v>8.1</v>
      </c>
      <c r="AQ534" s="68">
        <f t="shared" si="519"/>
        <v>9.9</v>
      </c>
      <c r="AR534" s="68">
        <f t="shared" si="520"/>
        <v>9</v>
      </c>
      <c r="AS534" s="68">
        <f t="shared" si="521"/>
        <v>7.5</v>
      </c>
      <c r="AT534" s="68">
        <f t="shared" si="522"/>
        <v>18.600000000000001</v>
      </c>
      <c r="AU534" s="69">
        <f t="shared" si="523"/>
        <v>9.6</v>
      </c>
      <c r="AW534" s="31" t="s">
        <v>126</v>
      </c>
      <c r="AX534" s="33" t="s">
        <v>100</v>
      </c>
      <c r="AY534" s="68">
        <f t="shared" si="524"/>
        <v>-6.8529999999999998</v>
      </c>
      <c r="AZ534" s="68">
        <f t="shared" si="498"/>
        <v>0.41799999999999998</v>
      </c>
      <c r="BA534" s="68">
        <f t="shared" si="499"/>
        <v>0.56100000000000005</v>
      </c>
      <c r="BB534" s="68">
        <f t="shared" si="500"/>
        <v>-0.14199999999999999</v>
      </c>
      <c r="BC534" s="68">
        <f t="shared" si="501"/>
        <v>0.17499999999999999</v>
      </c>
      <c r="BD534" s="68">
        <f t="shared" si="502"/>
        <v>-7.4459999999999997</v>
      </c>
      <c r="BE534" s="68">
        <f t="shared" si="503"/>
        <v>-6.3310000000000004</v>
      </c>
      <c r="BF534" s="68">
        <f t="shared" si="504"/>
        <v>-0.21</v>
      </c>
      <c r="BG534" s="69">
        <f t="shared" si="505"/>
        <v>-0.90600000000000003</v>
      </c>
      <c r="BI534" s="31" t="s">
        <v>126</v>
      </c>
      <c r="BJ534" s="33" t="s">
        <v>100</v>
      </c>
      <c r="BK534" s="68">
        <f t="shared" si="525"/>
        <v>-0.57299999999999995</v>
      </c>
      <c r="BL534" s="68">
        <f t="shared" si="526"/>
        <v>4.9000000000000002E-2</v>
      </c>
      <c r="BM534" s="68">
        <f t="shared" si="527"/>
        <v>7.6999999999999999E-2</v>
      </c>
      <c r="BN534" s="68">
        <f t="shared" si="528"/>
        <v>-0.11600000000000001</v>
      </c>
      <c r="BO534" s="68">
        <f t="shared" si="529"/>
        <v>0.19500000000000001</v>
      </c>
      <c r="BP534" s="68">
        <f t="shared" si="530"/>
        <v>-2.9449999999999998</v>
      </c>
      <c r="BQ534" s="68">
        <f t="shared" si="531"/>
        <v>-4.633</v>
      </c>
      <c r="BR534" s="68">
        <f t="shared" si="532"/>
        <v>-4.5410000000000004</v>
      </c>
      <c r="BS534" s="69">
        <f t="shared" si="533"/>
        <v>-0.81200000000000006</v>
      </c>
      <c r="BU534" s="31" t="s">
        <v>126</v>
      </c>
      <c r="BV534" s="33" t="s">
        <v>100</v>
      </c>
      <c r="BW534" s="50">
        <f t="shared" si="534"/>
        <v>285437</v>
      </c>
      <c r="BX534" s="50">
        <f t="shared" si="506"/>
        <v>196919</v>
      </c>
      <c r="BY534" s="50">
        <f t="shared" si="507"/>
        <v>168536</v>
      </c>
      <c r="BZ534" s="50">
        <f t="shared" si="508"/>
        <v>28383</v>
      </c>
      <c r="CA534" s="50">
        <f t="shared" si="509"/>
        <v>25409</v>
      </c>
      <c r="CB534" s="50">
        <f t="shared" si="510"/>
        <v>63109</v>
      </c>
      <c r="CC534" s="50">
        <f t="shared" si="511"/>
        <v>29508</v>
      </c>
      <c r="CD534" s="50">
        <f t="shared" si="512"/>
        <v>1374</v>
      </c>
      <c r="CE534" s="51">
        <f t="shared" si="513"/>
        <v>32227</v>
      </c>
    </row>
    <row r="535" spans="1:83" ht="16.5" customHeight="1">
      <c r="A535" s="29" t="s">
        <v>36</v>
      </c>
      <c r="B535" s="34" t="s">
        <v>101</v>
      </c>
      <c r="C535" s="40">
        <v>1325117</v>
      </c>
      <c r="D535" s="40">
        <v>997376</v>
      </c>
      <c r="E535" s="40">
        <v>855981</v>
      </c>
      <c r="F535" s="40">
        <v>141395</v>
      </c>
      <c r="G535" s="40">
        <v>138607</v>
      </c>
      <c r="H535" s="40">
        <v>189134</v>
      </c>
      <c r="I535" s="40">
        <v>55368</v>
      </c>
      <c r="J535" s="40">
        <v>3597</v>
      </c>
      <c r="K535" s="41">
        <v>130169</v>
      </c>
      <c r="M535" s="29" t="s">
        <v>36</v>
      </c>
      <c r="N535" s="34" t="s">
        <v>101</v>
      </c>
      <c r="O535" s="66">
        <f t="shared" si="481"/>
        <v>-5.73</v>
      </c>
      <c r="P535" s="66">
        <f t="shared" si="482"/>
        <v>0.24</v>
      </c>
      <c r="Q535" s="66">
        <f t="shared" si="483"/>
        <v>0.436</v>
      </c>
      <c r="R535" s="66">
        <f t="shared" si="484"/>
        <v>-0.93300000000000005</v>
      </c>
      <c r="S535" s="66">
        <f t="shared" si="485"/>
        <v>2.6160000000000001</v>
      </c>
      <c r="T535" s="66">
        <f t="shared" si="486"/>
        <v>-31.373999999999999</v>
      </c>
      <c r="U535" s="66">
        <f t="shared" si="487"/>
        <v>-59.963000000000001</v>
      </c>
      <c r="V535" s="66">
        <f t="shared" si="488"/>
        <v>-48.651000000000003</v>
      </c>
      <c r="W535" s="67">
        <f t="shared" si="489"/>
        <v>-0.105</v>
      </c>
      <c r="Y535" s="29" t="s">
        <v>36</v>
      </c>
      <c r="Z535" s="34" t="s">
        <v>101</v>
      </c>
      <c r="AA535" s="66">
        <f t="shared" si="514"/>
        <v>100</v>
      </c>
      <c r="AB535" s="66">
        <f t="shared" si="490"/>
        <v>75.3</v>
      </c>
      <c r="AC535" s="66">
        <f t="shared" si="491"/>
        <v>64.599999999999994</v>
      </c>
      <c r="AD535" s="66">
        <f t="shared" si="492"/>
        <v>10.7</v>
      </c>
      <c r="AE535" s="66">
        <f t="shared" si="493"/>
        <v>10.5</v>
      </c>
      <c r="AF535" s="66">
        <f t="shared" si="494"/>
        <v>14.3</v>
      </c>
      <c r="AG535" s="66">
        <f t="shared" si="495"/>
        <v>4.2</v>
      </c>
      <c r="AH535" s="66">
        <f t="shared" si="496"/>
        <v>0.3</v>
      </c>
      <c r="AI535" s="67">
        <f t="shared" si="497"/>
        <v>9.8000000000000007</v>
      </c>
      <c r="AK535" s="29" t="s">
        <v>36</v>
      </c>
      <c r="AL535" s="34" t="s">
        <v>101</v>
      </c>
      <c r="AM535" s="66">
        <f t="shared" si="515"/>
        <v>41.9</v>
      </c>
      <c r="AN535" s="66">
        <f t="shared" si="516"/>
        <v>40.9</v>
      </c>
      <c r="AO535" s="66">
        <f t="shared" si="517"/>
        <v>41</v>
      </c>
      <c r="AP535" s="66">
        <f t="shared" si="518"/>
        <v>40.700000000000003</v>
      </c>
      <c r="AQ535" s="66">
        <f t="shared" si="519"/>
        <v>53</v>
      </c>
      <c r="AR535" s="66">
        <f t="shared" si="520"/>
        <v>40.6</v>
      </c>
      <c r="AS535" s="66">
        <f t="shared" si="521"/>
        <v>36.4</v>
      </c>
      <c r="AT535" s="66">
        <f t="shared" si="522"/>
        <v>86.4</v>
      </c>
      <c r="AU535" s="67">
        <f t="shared" si="523"/>
        <v>42.1</v>
      </c>
      <c r="AW535" s="29" t="s">
        <v>36</v>
      </c>
      <c r="AX535" s="34" t="s">
        <v>101</v>
      </c>
      <c r="AY535" s="66">
        <f t="shared" si="524"/>
        <v>-5.73</v>
      </c>
      <c r="AZ535" s="66">
        <f t="shared" si="498"/>
        <v>0.17</v>
      </c>
      <c r="BA535" s="66">
        <f t="shared" si="499"/>
        <v>0.26500000000000001</v>
      </c>
      <c r="BB535" s="66">
        <f t="shared" si="500"/>
        <v>-9.5000000000000001E-2</v>
      </c>
      <c r="BC535" s="66">
        <f t="shared" si="501"/>
        <v>0.251</v>
      </c>
      <c r="BD535" s="66">
        <f t="shared" si="502"/>
        <v>-6.1509999999999998</v>
      </c>
      <c r="BE535" s="66">
        <f t="shared" si="503"/>
        <v>-5.899</v>
      </c>
      <c r="BF535" s="66">
        <f t="shared" si="504"/>
        <v>-0.24199999999999999</v>
      </c>
      <c r="BG535" s="67">
        <f t="shared" si="505"/>
        <v>-0.01</v>
      </c>
      <c r="BI535" s="29" t="s">
        <v>36</v>
      </c>
      <c r="BJ535" s="34" t="s">
        <v>101</v>
      </c>
      <c r="BK535" s="66">
        <f t="shared" si="525"/>
        <v>-2.36</v>
      </c>
      <c r="BL535" s="66">
        <f t="shared" si="526"/>
        <v>9.8000000000000004E-2</v>
      </c>
      <c r="BM535" s="66">
        <f t="shared" si="527"/>
        <v>0.17799999999999999</v>
      </c>
      <c r="BN535" s="66">
        <f t="shared" si="528"/>
        <v>-0.379</v>
      </c>
      <c r="BO535" s="66">
        <f t="shared" si="529"/>
        <v>1.3819999999999999</v>
      </c>
      <c r="BP535" s="66">
        <f t="shared" si="530"/>
        <v>-11.981</v>
      </c>
      <c r="BQ535" s="66">
        <f t="shared" si="531"/>
        <v>-21.26</v>
      </c>
      <c r="BR535" s="66">
        <f t="shared" si="532"/>
        <v>-25.834</v>
      </c>
      <c r="BS535" s="67">
        <f t="shared" si="533"/>
        <v>-4.2999999999999997E-2</v>
      </c>
      <c r="BU535" s="29" t="s">
        <v>36</v>
      </c>
      <c r="BV535" s="34" t="s">
        <v>101</v>
      </c>
      <c r="BW535" s="48">
        <f t="shared" si="534"/>
        <v>1405664</v>
      </c>
      <c r="BX535" s="48">
        <f t="shared" si="506"/>
        <v>994988</v>
      </c>
      <c r="BY535" s="48">
        <f t="shared" si="507"/>
        <v>852261</v>
      </c>
      <c r="BZ535" s="48">
        <f t="shared" si="508"/>
        <v>142727</v>
      </c>
      <c r="CA535" s="48">
        <f t="shared" si="509"/>
        <v>135074</v>
      </c>
      <c r="CB535" s="48">
        <f t="shared" si="510"/>
        <v>275602</v>
      </c>
      <c r="CC535" s="48">
        <f t="shared" si="511"/>
        <v>138291</v>
      </c>
      <c r="CD535" s="48">
        <f t="shared" si="512"/>
        <v>7005</v>
      </c>
      <c r="CE535" s="49">
        <f t="shared" si="513"/>
        <v>130306</v>
      </c>
    </row>
    <row r="536" spans="1:83" ht="16.5" customHeight="1">
      <c r="A536" s="29" t="s">
        <v>37</v>
      </c>
      <c r="B536" s="34" t="s">
        <v>102</v>
      </c>
      <c r="C536" s="40">
        <v>571864</v>
      </c>
      <c r="D536" s="40">
        <v>464545</v>
      </c>
      <c r="E536" s="40">
        <v>398813</v>
      </c>
      <c r="F536" s="40">
        <v>65732</v>
      </c>
      <c r="G536" s="40">
        <v>30075</v>
      </c>
      <c r="H536" s="40">
        <v>77244</v>
      </c>
      <c r="I536" s="40">
        <v>20111</v>
      </c>
      <c r="J536" s="40">
        <v>672</v>
      </c>
      <c r="K536" s="41">
        <v>56461</v>
      </c>
      <c r="M536" s="29" t="s">
        <v>37</v>
      </c>
      <c r="N536" s="34" t="s">
        <v>102</v>
      </c>
      <c r="O536" s="66">
        <f t="shared" si="481"/>
        <v>-5.4870000000000001</v>
      </c>
      <c r="P536" s="66">
        <f t="shared" si="482"/>
        <v>0.6</v>
      </c>
      <c r="Q536" s="66">
        <f t="shared" si="483"/>
        <v>0.81699999999999995</v>
      </c>
      <c r="R536" s="66">
        <f t="shared" si="484"/>
        <v>-0.69899999999999995</v>
      </c>
      <c r="S536" s="66">
        <f t="shared" si="485"/>
        <v>2.0249999999999999</v>
      </c>
      <c r="T536" s="66">
        <f t="shared" si="486"/>
        <v>-32.128</v>
      </c>
      <c r="U536" s="66">
        <f t="shared" si="487"/>
        <v>-61.555</v>
      </c>
      <c r="V536" s="66">
        <f t="shared" si="488"/>
        <v>-69.046999999999997</v>
      </c>
      <c r="W536" s="67">
        <f t="shared" si="489"/>
        <v>-4.8310000000000004</v>
      </c>
      <c r="Y536" s="29" t="s">
        <v>37</v>
      </c>
      <c r="Z536" s="34" t="s">
        <v>102</v>
      </c>
      <c r="AA536" s="66">
        <f t="shared" si="514"/>
        <v>100</v>
      </c>
      <c r="AB536" s="66">
        <f t="shared" si="490"/>
        <v>81.2</v>
      </c>
      <c r="AC536" s="66">
        <f t="shared" si="491"/>
        <v>69.7</v>
      </c>
      <c r="AD536" s="66">
        <f t="shared" si="492"/>
        <v>11.5</v>
      </c>
      <c r="AE536" s="66">
        <f t="shared" si="493"/>
        <v>5.3</v>
      </c>
      <c r="AF536" s="66">
        <f t="shared" si="494"/>
        <v>13.5</v>
      </c>
      <c r="AG536" s="66">
        <f t="shared" si="495"/>
        <v>3.5</v>
      </c>
      <c r="AH536" s="66">
        <f t="shared" si="496"/>
        <v>0.1</v>
      </c>
      <c r="AI536" s="67">
        <f t="shared" si="497"/>
        <v>9.9</v>
      </c>
      <c r="AK536" s="29" t="s">
        <v>37</v>
      </c>
      <c r="AL536" s="34" t="s">
        <v>102</v>
      </c>
      <c r="AM536" s="66">
        <f t="shared" si="515"/>
        <v>18.100000000000001</v>
      </c>
      <c r="AN536" s="66">
        <f t="shared" si="516"/>
        <v>19.100000000000001</v>
      </c>
      <c r="AO536" s="66">
        <f t="shared" si="517"/>
        <v>19.100000000000001</v>
      </c>
      <c r="AP536" s="66">
        <f t="shared" si="518"/>
        <v>18.899999999999999</v>
      </c>
      <c r="AQ536" s="66">
        <f t="shared" si="519"/>
        <v>11.5</v>
      </c>
      <c r="AR536" s="66">
        <f t="shared" si="520"/>
        <v>16.600000000000001</v>
      </c>
      <c r="AS536" s="66">
        <f t="shared" si="521"/>
        <v>13.2</v>
      </c>
      <c r="AT536" s="66">
        <f t="shared" si="522"/>
        <v>16.100000000000001</v>
      </c>
      <c r="AU536" s="67">
        <f t="shared" si="523"/>
        <v>18.3</v>
      </c>
      <c r="AW536" s="29" t="s">
        <v>37</v>
      </c>
      <c r="AX536" s="34" t="s">
        <v>102</v>
      </c>
      <c r="AY536" s="66">
        <f t="shared" si="524"/>
        <v>-5.4870000000000001</v>
      </c>
      <c r="AZ536" s="66">
        <f t="shared" si="498"/>
        <v>0.45800000000000002</v>
      </c>
      <c r="BA536" s="66">
        <f t="shared" si="499"/>
        <v>0.53400000000000003</v>
      </c>
      <c r="BB536" s="66">
        <f t="shared" si="500"/>
        <v>-7.6999999999999999E-2</v>
      </c>
      <c r="BC536" s="66">
        <f t="shared" si="501"/>
        <v>9.9000000000000005E-2</v>
      </c>
      <c r="BD536" s="66">
        <f t="shared" si="502"/>
        <v>-6.0430000000000001</v>
      </c>
      <c r="BE536" s="66">
        <f t="shared" si="503"/>
        <v>-5.3220000000000001</v>
      </c>
      <c r="BF536" s="66">
        <f t="shared" si="504"/>
        <v>-0.248</v>
      </c>
      <c r="BG536" s="67">
        <f t="shared" si="505"/>
        <v>-0.47399999999999998</v>
      </c>
      <c r="BI536" s="29" t="s">
        <v>37</v>
      </c>
      <c r="BJ536" s="34" t="s">
        <v>102</v>
      </c>
      <c r="BK536" s="66">
        <f t="shared" si="525"/>
        <v>-0.97299999999999998</v>
      </c>
      <c r="BL536" s="66">
        <f t="shared" si="526"/>
        <v>0.114</v>
      </c>
      <c r="BM536" s="66">
        <f t="shared" si="527"/>
        <v>0.155</v>
      </c>
      <c r="BN536" s="66">
        <f t="shared" si="528"/>
        <v>-0.13200000000000001</v>
      </c>
      <c r="BO536" s="66">
        <f t="shared" si="529"/>
        <v>0.23400000000000001</v>
      </c>
      <c r="BP536" s="66">
        <f t="shared" si="530"/>
        <v>-5.0659999999999998</v>
      </c>
      <c r="BQ536" s="66">
        <f t="shared" si="531"/>
        <v>-8.2550000000000008</v>
      </c>
      <c r="BR536" s="66">
        <f t="shared" si="532"/>
        <v>-11.363</v>
      </c>
      <c r="BS536" s="67">
        <f t="shared" si="533"/>
        <v>-0.9</v>
      </c>
      <c r="BU536" s="29" t="s">
        <v>37</v>
      </c>
      <c r="BV536" s="34" t="s">
        <v>102</v>
      </c>
      <c r="BW536" s="48">
        <f t="shared" si="534"/>
        <v>605062</v>
      </c>
      <c r="BX536" s="48">
        <f t="shared" si="506"/>
        <v>461775</v>
      </c>
      <c r="BY536" s="48">
        <f t="shared" si="507"/>
        <v>395580</v>
      </c>
      <c r="BZ536" s="48">
        <f t="shared" si="508"/>
        <v>66195</v>
      </c>
      <c r="CA536" s="48">
        <f t="shared" si="509"/>
        <v>29478</v>
      </c>
      <c r="CB536" s="48">
        <f t="shared" si="510"/>
        <v>113809</v>
      </c>
      <c r="CC536" s="48">
        <f t="shared" si="511"/>
        <v>52311</v>
      </c>
      <c r="CD536" s="48">
        <f t="shared" si="512"/>
        <v>2171</v>
      </c>
      <c r="CE536" s="49">
        <f t="shared" si="513"/>
        <v>59327</v>
      </c>
    </row>
    <row r="537" spans="1:83" ht="16.5" customHeight="1">
      <c r="A537" s="29" t="s">
        <v>127</v>
      </c>
      <c r="B537" s="34" t="s">
        <v>103</v>
      </c>
      <c r="C537" s="40">
        <v>776918</v>
      </c>
      <c r="D537" s="40">
        <v>603014</v>
      </c>
      <c r="E537" s="40">
        <v>516138</v>
      </c>
      <c r="F537" s="40">
        <v>86876</v>
      </c>
      <c r="G537" s="40">
        <v>55771</v>
      </c>
      <c r="H537" s="40">
        <v>118133</v>
      </c>
      <c r="I537" s="40">
        <v>53886</v>
      </c>
      <c r="J537" s="40">
        <v>-1526</v>
      </c>
      <c r="K537" s="41">
        <v>65773</v>
      </c>
      <c r="M537" s="29" t="s">
        <v>127</v>
      </c>
      <c r="N537" s="34" t="s">
        <v>103</v>
      </c>
      <c r="O537" s="66">
        <f t="shared" si="481"/>
        <v>-10.818</v>
      </c>
      <c r="P537" s="66">
        <f t="shared" si="482"/>
        <v>-0.89600000000000002</v>
      </c>
      <c r="Q537" s="66">
        <f t="shared" si="483"/>
        <v>-0.74099999999999999</v>
      </c>
      <c r="R537" s="66">
        <f t="shared" si="484"/>
        <v>-1.8109999999999999</v>
      </c>
      <c r="S537" s="66">
        <f t="shared" si="485"/>
        <v>2.2120000000000002</v>
      </c>
      <c r="T537" s="66">
        <f t="shared" si="486"/>
        <v>-43.24</v>
      </c>
      <c r="U537" s="66">
        <f t="shared" si="487"/>
        <v>-61.731999999999999</v>
      </c>
      <c r="V537" s="66">
        <f t="shared" si="488"/>
        <v>-254.92400000000001</v>
      </c>
      <c r="W537" s="67">
        <f t="shared" si="489"/>
        <v>-0.84099999999999997</v>
      </c>
      <c r="Y537" s="29" t="s">
        <v>127</v>
      </c>
      <c r="Z537" s="34" t="s">
        <v>103</v>
      </c>
      <c r="AA537" s="66">
        <f t="shared" si="514"/>
        <v>100</v>
      </c>
      <c r="AB537" s="66">
        <f t="shared" si="490"/>
        <v>77.599999999999994</v>
      </c>
      <c r="AC537" s="66">
        <f t="shared" si="491"/>
        <v>66.400000000000006</v>
      </c>
      <c r="AD537" s="66">
        <f t="shared" si="492"/>
        <v>11.2</v>
      </c>
      <c r="AE537" s="66">
        <f t="shared" si="493"/>
        <v>7.2</v>
      </c>
      <c r="AF537" s="66">
        <f t="shared" si="494"/>
        <v>15.2</v>
      </c>
      <c r="AG537" s="66">
        <f t="shared" si="495"/>
        <v>6.9</v>
      </c>
      <c r="AH537" s="66">
        <f t="shared" si="496"/>
        <v>-0.2</v>
      </c>
      <c r="AI537" s="67">
        <f t="shared" si="497"/>
        <v>8.5</v>
      </c>
      <c r="AK537" s="29" t="s">
        <v>127</v>
      </c>
      <c r="AL537" s="34" t="s">
        <v>103</v>
      </c>
      <c r="AM537" s="66">
        <f t="shared" si="515"/>
        <v>24.6</v>
      </c>
      <c r="AN537" s="66">
        <f t="shared" si="516"/>
        <v>24.8</v>
      </c>
      <c r="AO537" s="66">
        <f t="shared" si="517"/>
        <v>24.7</v>
      </c>
      <c r="AP537" s="66">
        <f t="shared" si="518"/>
        <v>25</v>
      </c>
      <c r="AQ537" s="66">
        <f t="shared" si="519"/>
        <v>21.3</v>
      </c>
      <c r="AR537" s="66">
        <f t="shared" si="520"/>
        <v>25.4</v>
      </c>
      <c r="AS537" s="66">
        <f t="shared" si="521"/>
        <v>35.4</v>
      </c>
      <c r="AT537" s="66">
        <f t="shared" si="522"/>
        <v>-36.6</v>
      </c>
      <c r="AU537" s="67">
        <f t="shared" si="523"/>
        <v>21.3</v>
      </c>
      <c r="AW537" s="29" t="s">
        <v>127</v>
      </c>
      <c r="AX537" s="34" t="s">
        <v>103</v>
      </c>
      <c r="AY537" s="66">
        <f t="shared" si="524"/>
        <v>-10.818</v>
      </c>
      <c r="AZ537" s="66">
        <f t="shared" si="498"/>
        <v>-0.626</v>
      </c>
      <c r="BA537" s="66">
        <f t="shared" si="499"/>
        <v>-0.442</v>
      </c>
      <c r="BB537" s="66">
        <f t="shared" si="500"/>
        <v>-0.184</v>
      </c>
      <c r="BC537" s="66">
        <f t="shared" si="501"/>
        <v>0.13900000000000001</v>
      </c>
      <c r="BD537" s="66">
        <f t="shared" si="502"/>
        <v>-10.33</v>
      </c>
      <c r="BE537" s="66">
        <f t="shared" si="503"/>
        <v>-9.9779999999999998</v>
      </c>
      <c r="BF537" s="66">
        <f t="shared" si="504"/>
        <v>-0.28799999999999998</v>
      </c>
      <c r="BG537" s="67">
        <f t="shared" si="505"/>
        <v>-6.4000000000000001E-2</v>
      </c>
      <c r="BI537" s="29" t="s">
        <v>127</v>
      </c>
      <c r="BJ537" s="34" t="s">
        <v>103</v>
      </c>
      <c r="BK537" s="66">
        <f t="shared" si="525"/>
        <v>-2.7610000000000001</v>
      </c>
      <c r="BL537" s="66">
        <f t="shared" si="526"/>
        <v>-0.224</v>
      </c>
      <c r="BM537" s="66">
        <f t="shared" si="527"/>
        <v>-0.185</v>
      </c>
      <c r="BN537" s="66">
        <f t="shared" si="528"/>
        <v>-0.45600000000000002</v>
      </c>
      <c r="BO537" s="66">
        <f t="shared" si="529"/>
        <v>0.47199999999999998</v>
      </c>
      <c r="BP537" s="66">
        <f t="shared" si="530"/>
        <v>-12.47</v>
      </c>
      <c r="BQ537" s="66">
        <f t="shared" si="531"/>
        <v>-22.286000000000001</v>
      </c>
      <c r="BR537" s="66">
        <f t="shared" si="532"/>
        <v>-19.033999999999999</v>
      </c>
      <c r="BS537" s="67">
        <f t="shared" si="533"/>
        <v>-0.17499999999999999</v>
      </c>
      <c r="BU537" s="29" t="s">
        <v>127</v>
      </c>
      <c r="BV537" s="34" t="s">
        <v>103</v>
      </c>
      <c r="BW537" s="48">
        <f t="shared" si="534"/>
        <v>871159</v>
      </c>
      <c r="BX537" s="48">
        <f t="shared" si="506"/>
        <v>608467</v>
      </c>
      <c r="BY537" s="48">
        <f t="shared" si="507"/>
        <v>519989</v>
      </c>
      <c r="BZ537" s="48">
        <f t="shared" si="508"/>
        <v>88478</v>
      </c>
      <c r="CA537" s="48">
        <f t="shared" si="509"/>
        <v>54564</v>
      </c>
      <c r="CB537" s="48">
        <f t="shared" si="510"/>
        <v>208128</v>
      </c>
      <c r="CC537" s="48">
        <f t="shared" si="511"/>
        <v>140812</v>
      </c>
      <c r="CD537" s="48">
        <f t="shared" si="512"/>
        <v>985</v>
      </c>
      <c r="CE537" s="49">
        <f t="shared" si="513"/>
        <v>66331</v>
      </c>
    </row>
    <row r="538" spans="1:83" ht="16.5" customHeight="1">
      <c r="A538" s="29" t="s">
        <v>128</v>
      </c>
      <c r="B538" s="34" t="s">
        <v>104</v>
      </c>
      <c r="C538" s="40">
        <v>114928</v>
      </c>
      <c r="D538" s="40">
        <v>89922</v>
      </c>
      <c r="E538" s="40">
        <v>76944</v>
      </c>
      <c r="F538" s="40">
        <v>12978</v>
      </c>
      <c r="G538" s="40">
        <v>5729</v>
      </c>
      <c r="H538" s="40">
        <v>19277</v>
      </c>
      <c r="I538" s="40">
        <v>5780</v>
      </c>
      <c r="J538" s="40">
        <v>313</v>
      </c>
      <c r="K538" s="41">
        <v>13184</v>
      </c>
      <c r="M538" s="29" t="s">
        <v>128</v>
      </c>
      <c r="N538" s="34" t="s">
        <v>104</v>
      </c>
      <c r="O538" s="66">
        <f t="shared" si="481"/>
        <v>-6.4649999999999999</v>
      </c>
      <c r="P538" s="66">
        <f t="shared" si="482"/>
        <v>3.133</v>
      </c>
      <c r="Q538" s="66">
        <f t="shared" si="483"/>
        <v>3.3969999999999998</v>
      </c>
      <c r="R538" s="66">
        <f t="shared" si="484"/>
        <v>1.597</v>
      </c>
      <c r="S538" s="66">
        <f t="shared" si="485"/>
        <v>-3.5000000000000003E-2</v>
      </c>
      <c r="T538" s="66">
        <f t="shared" si="486"/>
        <v>-35.637999999999998</v>
      </c>
      <c r="U538" s="66">
        <f t="shared" si="487"/>
        <v>-60.072000000000003</v>
      </c>
      <c r="V538" s="66">
        <f t="shared" si="488"/>
        <v>-62.959000000000003</v>
      </c>
      <c r="W538" s="67">
        <f t="shared" si="489"/>
        <v>-9.8840000000000003</v>
      </c>
      <c r="Y538" s="29" t="s">
        <v>128</v>
      </c>
      <c r="Z538" s="34" t="s">
        <v>104</v>
      </c>
      <c r="AA538" s="66">
        <f t="shared" si="514"/>
        <v>100</v>
      </c>
      <c r="AB538" s="66">
        <f t="shared" si="490"/>
        <v>78.2</v>
      </c>
      <c r="AC538" s="66">
        <f t="shared" si="491"/>
        <v>66.900000000000006</v>
      </c>
      <c r="AD538" s="66">
        <f t="shared" si="492"/>
        <v>11.3</v>
      </c>
      <c r="AE538" s="66">
        <f t="shared" si="493"/>
        <v>5</v>
      </c>
      <c r="AF538" s="66">
        <f t="shared" si="494"/>
        <v>16.8</v>
      </c>
      <c r="AG538" s="66">
        <f t="shared" si="495"/>
        <v>5</v>
      </c>
      <c r="AH538" s="66">
        <f t="shared" si="496"/>
        <v>0.3</v>
      </c>
      <c r="AI538" s="67">
        <f t="shared" si="497"/>
        <v>11.5</v>
      </c>
      <c r="AK538" s="29" t="s">
        <v>128</v>
      </c>
      <c r="AL538" s="34" t="s">
        <v>104</v>
      </c>
      <c r="AM538" s="66">
        <f t="shared" si="515"/>
        <v>3.6</v>
      </c>
      <c r="AN538" s="66">
        <f t="shared" si="516"/>
        <v>3.7</v>
      </c>
      <c r="AO538" s="66">
        <f t="shared" si="517"/>
        <v>3.7</v>
      </c>
      <c r="AP538" s="66">
        <f t="shared" si="518"/>
        <v>3.7</v>
      </c>
      <c r="AQ538" s="66">
        <f t="shared" si="519"/>
        <v>2.2000000000000002</v>
      </c>
      <c r="AR538" s="66">
        <f t="shared" si="520"/>
        <v>4.0999999999999996</v>
      </c>
      <c r="AS538" s="66">
        <f t="shared" si="521"/>
        <v>3.8</v>
      </c>
      <c r="AT538" s="66">
        <f t="shared" si="522"/>
        <v>7.5</v>
      </c>
      <c r="AU538" s="67">
        <f t="shared" si="523"/>
        <v>4.3</v>
      </c>
      <c r="AW538" s="29" t="s">
        <v>128</v>
      </c>
      <c r="AX538" s="34" t="s">
        <v>104</v>
      </c>
      <c r="AY538" s="66">
        <f t="shared" si="524"/>
        <v>-6.4649999999999999</v>
      </c>
      <c r="AZ538" s="66">
        <f t="shared" si="498"/>
        <v>2.2229999999999999</v>
      </c>
      <c r="BA538" s="66">
        <f t="shared" si="499"/>
        <v>2.0569999999999999</v>
      </c>
      <c r="BB538" s="66">
        <f t="shared" si="500"/>
        <v>0.16600000000000001</v>
      </c>
      <c r="BC538" s="66">
        <f t="shared" si="501"/>
        <v>-2E-3</v>
      </c>
      <c r="BD538" s="66">
        <f t="shared" si="502"/>
        <v>-8.6869999999999994</v>
      </c>
      <c r="BE538" s="66">
        <f t="shared" si="503"/>
        <v>-7.077</v>
      </c>
      <c r="BF538" s="66">
        <f t="shared" si="504"/>
        <v>-0.433</v>
      </c>
      <c r="BG538" s="67">
        <f t="shared" si="505"/>
        <v>-1.177</v>
      </c>
      <c r="BI538" s="29" t="s">
        <v>128</v>
      </c>
      <c r="BJ538" s="34" t="s">
        <v>104</v>
      </c>
      <c r="BK538" s="66">
        <f t="shared" si="525"/>
        <v>-0.23300000000000001</v>
      </c>
      <c r="BL538" s="66">
        <f t="shared" si="526"/>
        <v>0.112</v>
      </c>
      <c r="BM538" s="66">
        <f t="shared" si="527"/>
        <v>0.121</v>
      </c>
      <c r="BN538" s="66">
        <f t="shared" si="528"/>
        <v>5.8000000000000003E-2</v>
      </c>
      <c r="BO538" s="66">
        <f t="shared" si="529"/>
        <v>-1E-3</v>
      </c>
      <c r="BP538" s="66">
        <f t="shared" si="530"/>
        <v>-1.4790000000000001</v>
      </c>
      <c r="BQ538" s="66">
        <f t="shared" si="531"/>
        <v>-2.2290000000000001</v>
      </c>
      <c r="BR538" s="66">
        <f t="shared" si="532"/>
        <v>-4.0330000000000004</v>
      </c>
      <c r="BS538" s="67">
        <f t="shared" si="533"/>
        <v>-0.45400000000000001</v>
      </c>
      <c r="BU538" s="29" t="s">
        <v>128</v>
      </c>
      <c r="BV538" s="34" t="s">
        <v>104</v>
      </c>
      <c r="BW538" s="48">
        <f t="shared" si="534"/>
        <v>122872</v>
      </c>
      <c r="BX538" s="48">
        <f t="shared" si="506"/>
        <v>87190</v>
      </c>
      <c r="BY538" s="48">
        <f t="shared" si="507"/>
        <v>74416</v>
      </c>
      <c r="BZ538" s="48">
        <f t="shared" si="508"/>
        <v>12774</v>
      </c>
      <c r="CA538" s="48">
        <f t="shared" si="509"/>
        <v>5731</v>
      </c>
      <c r="CB538" s="48">
        <f t="shared" si="510"/>
        <v>29951</v>
      </c>
      <c r="CC538" s="48">
        <f t="shared" si="511"/>
        <v>14476</v>
      </c>
      <c r="CD538" s="48">
        <f t="shared" si="512"/>
        <v>845</v>
      </c>
      <c r="CE538" s="49">
        <f t="shared" si="513"/>
        <v>14630</v>
      </c>
    </row>
    <row r="539" spans="1:83" ht="16.5" customHeight="1">
      <c r="A539" s="30" t="s">
        <v>129</v>
      </c>
      <c r="B539" s="28" t="s">
        <v>105</v>
      </c>
      <c r="C539" s="44">
        <v>108685</v>
      </c>
      <c r="D539" s="44">
        <v>83253</v>
      </c>
      <c r="E539" s="44">
        <v>71224</v>
      </c>
      <c r="F539" s="44">
        <v>12029</v>
      </c>
      <c r="G539" s="44">
        <v>5244</v>
      </c>
      <c r="H539" s="44">
        <v>20188</v>
      </c>
      <c r="I539" s="44">
        <v>5724</v>
      </c>
      <c r="J539" s="44">
        <v>333</v>
      </c>
      <c r="K539" s="45">
        <v>14131</v>
      </c>
      <c r="M539" s="30" t="s">
        <v>129</v>
      </c>
      <c r="N539" s="28" t="s">
        <v>105</v>
      </c>
      <c r="O539" s="70">
        <f t="shared" si="481"/>
        <v>-11.74</v>
      </c>
      <c r="P539" s="70">
        <f t="shared" si="482"/>
        <v>-3.8959999999999999</v>
      </c>
      <c r="Q539" s="70">
        <f t="shared" si="483"/>
        <v>-3.5939999999999999</v>
      </c>
      <c r="R539" s="70">
        <f t="shared" si="484"/>
        <v>-5.6479999999999997</v>
      </c>
      <c r="S539" s="70">
        <f t="shared" si="485"/>
        <v>-2.7810000000000001</v>
      </c>
      <c r="T539" s="70">
        <f t="shared" si="486"/>
        <v>-35.128999999999998</v>
      </c>
      <c r="U539" s="70">
        <f t="shared" si="487"/>
        <v>-60.92</v>
      </c>
      <c r="V539" s="70">
        <f t="shared" si="488"/>
        <v>-58.99</v>
      </c>
      <c r="W539" s="71">
        <f t="shared" si="489"/>
        <v>-9.7690000000000001</v>
      </c>
      <c r="Y539" s="30" t="s">
        <v>129</v>
      </c>
      <c r="Z539" s="28" t="s">
        <v>105</v>
      </c>
      <c r="AA539" s="70">
        <f t="shared" si="514"/>
        <v>100</v>
      </c>
      <c r="AB539" s="70">
        <f t="shared" si="490"/>
        <v>76.599999999999994</v>
      </c>
      <c r="AC539" s="70">
        <f t="shared" si="491"/>
        <v>65.5</v>
      </c>
      <c r="AD539" s="70">
        <f t="shared" si="492"/>
        <v>11.1</v>
      </c>
      <c r="AE539" s="70">
        <f t="shared" si="493"/>
        <v>4.8</v>
      </c>
      <c r="AF539" s="70">
        <f t="shared" si="494"/>
        <v>18.600000000000001</v>
      </c>
      <c r="AG539" s="70">
        <f t="shared" si="495"/>
        <v>5.3</v>
      </c>
      <c r="AH539" s="70">
        <f t="shared" si="496"/>
        <v>0.3</v>
      </c>
      <c r="AI539" s="71">
        <f t="shared" si="497"/>
        <v>13</v>
      </c>
      <c r="AK539" s="30" t="s">
        <v>129</v>
      </c>
      <c r="AL539" s="28" t="s">
        <v>105</v>
      </c>
      <c r="AM539" s="70">
        <f t="shared" si="515"/>
        <v>3.4</v>
      </c>
      <c r="AN539" s="70">
        <f t="shared" si="516"/>
        <v>3.4</v>
      </c>
      <c r="AO539" s="70">
        <f t="shared" si="517"/>
        <v>3.4</v>
      </c>
      <c r="AP539" s="70">
        <f t="shared" si="518"/>
        <v>3.5</v>
      </c>
      <c r="AQ539" s="70">
        <f t="shared" si="519"/>
        <v>2</v>
      </c>
      <c r="AR539" s="70">
        <f t="shared" si="520"/>
        <v>4.3</v>
      </c>
      <c r="AS539" s="70">
        <f t="shared" si="521"/>
        <v>3.8</v>
      </c>
      <c r="AT539" s="70">
        <f t="shared" si="522"/>
        <v>8</v>
      </c>
      <c r="AU539" s="71">
        <f t="shared" si="523"/>
        <v>4.5999999999999996</v>
      </c>
      <c r="AW539" s="30" t="s">
        <v>129</v>
      </c>
      <c r="AX539" s="28" t="s">
        <v>105</v>
      </c>
      <c r="AY539" s="70">
        <f t="shared" si="524"/>
        <v>-11.74</v>
      </c>
      <c r="AZ539" s="70">
        <f t="shared" si="498"/>
        <v>-2.7410000000000001</v>
      </c>
      <c r="BA539" s="70">
        <f t="shared" si="499"/>
        <v>-2.1560000000000001</v>
      </c>
      <c r="BB539" s="70">
        <f t="shared" si="500"/>
        <v>-0.58499999999999996</v>
      </c>
      <c r="BC539" s="70">
        <f t="shared" si="501"/>
        <v>-0.122</v>
      </c>
      <c r="BD539" s="70">
        <f t="shared" si="502"/>
        <v>-8.8780000000000001</v>
      </c>
      <c r="BE539" s="70">
        <f t="shared" si="503"/>
        <v>-7.2460000000000004</v>
      </c>
      <c r="BF539" s="70">
        <f t="shared" si="504"/>
        <v>-0.38900000000000001</v>
      </c>
      <c r="BG539" s="71">
        <f t="shared" si="505"/>
        <v>-1.242</v>
      </c>
      <c r="BI539" s="30" t="s">
        <v>129</v>
      </c>
      <c r="BJ539" s="28" t="s">
        <v>105</v>
      </c>
      <c r="BK539" s="70">
        <f t="shared" si="525"/>
        <v>-0.42399999999999999</v>
      </c>
      <c r="BL539" s="70">
        <f t="shared" si="526"/>
        <v>-0.13900000000000001</v>
      </c>
      <c r="BM539" s="70">
        <f t="shared" si="527"/>
        <v>-0.127</v>
      </c>
      <c r="BN539" s="70">
        <f t="shared" si="528"/>
        <v>-0.20499999999999999</v>
      </c>
      <c r="BO539" s="70">
        <f t="shared" si="529"/>
        <v>-5.8999999999999997E-2</v>
      </c>
      <c r="BP539" s="70">
        <f t="shared" si="530"/>
        <v>-1.5149999999999999</v>
      </c>
      <c r="BQ539" s="70">
        <f t="shared" si="531"/>
        <v>-2.2879999999999998</v>
      </c>
      <c r="BR539" s="70">
        <f t="shared" si="532"/>
        <v>-3.6309999999999998</v>
      </c>
      <c r="BS539" s="71">
        <f t="shared" si="533"/>
        <v>-0.48</v>
      </c>
      <c r="BU539" s="30" t="s">
        <v>129</v>
      </c>
      <c r="BV539" s="28" t="s">
        <v>105</v>
      </c>
      <c r="BW539" s="52">
        <f t="shared" si="534"/>
        <v>123142</v>
      </c>
      <c r="BX539" s="52">
        <f t="shared" si="506"/>
        <v>86628</v>
      </c>
      <c r="BY539" s="52">
        <f t="shared" si="507"/>
        <v>73879</v>
      </c>
      <c r="BZ539" s="52">
        <f t="shared" si="508"/>
        <v>12749</v>
      </c>
      <c r="CA539" s="52">
        <f t="shared" si="509"/>
        <v>5394</v>
      </c>
      <c r="CB539" s="52">
        <f t="shared" si="510"/>
        <v>31120</v>
      </c>
      <c r="CC539" s="52">
        <f t="shared" si="511"/>
        <v>14647</v>
      </c>
      <c r="CD539" s="52">
        <f t="shared" si="512"/>
        <v>812</v>
      </c>
      <c r="CE539" s="53">
        <f t="shared" si="513"/>
        <v>15661</v>
      </c>
    </row>
    <row r="542" spans="1:83" ht="16.5" customHeight="1">
      <c r="A542" s="38">
        <f>A488+1</f>
        <v>3</v>
      </c>
      <c r="B542" s="20" t="str">
        <f>IF(A542&lt;22,"令和"&amp;A542&amp;"年度","平成"&amp;A542&amp;"年度")</f>
        <v>令和3年度</v>
      </c>
      <c r="C542" s="1" t="s">
        <v>48</v>
      </c>
      <c r="N542" s="20" t="str">
        <f>B542</f>
        <v>令和3年度</v>
      </c>
      <c r="O542" s="1" t="s">
        <v>131</v>
      </c>
      <c r="Z542" s="20" t="str">
        <f>B542</f>
        <v>令和3年度</v>
      </c>
      <c r="AA542" s="1" t="s">
        <v>132</v>
      </c>
      <c r="AL542" s="20" t="str">
        <f>B542</f>
        <v>令和3年度</v>
      </c>
      <c r="AM542" s="1" t="s">
        <v>133</v>
      </c>
      <c r="AX542" s="20" t="str">
        <f>N542</f>
        <v>令和3年度</v>
      </c>
      <c r="AY542" s="1" t="s">
        <v>134</v>
      </c>
      <c r="BJ542" s="20" t="str">
        <f>Z542</f>
        <v>令和3年度</v>
      </c>
      <c r="BK542" s="1" t="s">
        <v>135</v>
      </c>
      <c r="BU542" s="36">
        <f>IF(A542=1,30,A542-1)</f>
        <v>2</v>
      </c>
      <c r="BV542" s="20" t="str">
        <f>IF(BU542&lt;22,"令和"&amp;BU542&amp;"年度","平成"&amp;BU542&amp;"年度")</f>
        <v>令和2年度</v>
      </c>
      <c r="BW542" s="1" t="s">
        <v>130</v>
      </c>
    </row>
    <row r="543" spans="1:83" ht="16.5" customHeight="1">
      <c r="A543" s="21"/>
      <c r="B543" s="5"/>
      <c r="C543" s="4" t="s">
        <v>49</v>
      </c>
      <c r="D543" s="24"/>
      <c r="E543" s="24"/>
      <c r="F543" s="24"/>
      <c r="G543" s="24"/>
      <c r="H543" s="24"/>
      <c r="I543" s="24"/>
      <c r="J543" s="24"/>
      <c r="K543" s="15"/>
      <c r="M543" s="21"/>
      <c r="N543" s="5"/>
      <c r="O543" s="4" t="s">
        <v>49</v>
      </c>
      <c r="P543" s="24"/>
      <c r="Q543" s="24"/>
      <c r="R543" s="24"/>
      <c r="S543" s="24"/>
      <c r="T543" s="24"/>
      <c r="U543" s="24"/>
      <c r="V543" s="24"/>
      <c r="W543" s="15"/>
      <c r="Y543" s="21"/>
      <c r="Z543" s="5"/>
      <c r="AA543" s="4" t="s">
        <v>49</v>
      </c>
      <c r="AB543" s="24"/>
      <c r="AC543" s="24"/>
      <c r="AD543" s="24"/>
      <c r="AE543" s="24"/>
      <c r="AF543" s="24"/>
      <c r="AG543" s="24"/>
      <c r="AH543" s="24"/>
      <c r="AI543" s="15"/>
      <c r="AK543" s="21"/>
      <c r="AL543" s="5"/>
      <c r="AM543" s="4" t="s">
        <v>49</v>
      </c>
      <c r="AN543" s="24"/>
      <c r="AO543" s="24"/>
      <c r="AP543" s="24"/>
      <c r="AQ543" s="24"/>
      <c r="AR543" s="24"/>
      <c r="AS543" s="24"/>
      <c r="AT543" s="24"/>
      <c r="AU543" s="15"/>
      <c r="AW543" s="21"/>
      <c r="AX543" s="5"/>
      <c r="AY543" s="4" t="s">
        <v>49</v>
      </c>
      <c r="AZ543" s="24"/>
      <c r="BA543" s="24"/>
      <c r="BB543" s="24"/>
      <c r="BC543" s="24"/>
      <c r="BD543" s="24"/>
      <c r="BE543" s="24"/>
      <c r="BF543" s="24"/>
      <c r="BG543" s="15"/>
      <c r="BI543" s="21"/>
      <c r="BJ543" s="5"/>
      <c r="BK543" s="4" t="s">
        <v>49</v>
      </c>
      <c r="BL543" s="24"/>
      <c r="BM543" s="24"/>
      <c r="BN543" s="24"/>
      <c r="BO543" s="24"/>
      <c r="BP543" s="24"/>
      <c r="BQ543" s="24"/>
      <c r="BR543" s="24"/>
      <c r="BS543" s="15"/>
      <c r="BU543" s="21"/>
      <c r="BV543" s="5"/>
      <c r="BW543" s="4" t="s">
        <v>49</v>
      </c>
      <c r="BX543" s="24"/>
      <c r="BY543" s="24"/>
      <c r="BZ543" s="24"/>
      <c r="CA543" s="24"/>
      <c r="CB543" s="24"/>
      <c r="CC543" s="24"/>
      <c r="CD543" s="24"/>
      <c r="CE543" s="15"/>
    </row>
    <row r="544" spans="1:83" ht="16.5" customHeight="1">
      <c r="A544" s="22"/>
      <c r="B544" s="8"/>
      <c r="C544" s="7"/>
      <c r="D544" s="27" t="s">
        <v>50</v>
      </c>
      <c r="E544" s="24"/>
      <c r="F544" s="15"/>
      <c r="G544" s="6" t="s">
        <v>53</v>
      </c>
      <c r="H544" s="27" t="s">
        <v>54</v>
      </c>
      <c r="I544" s="24"/>
      <c r="J544" s="24"/>
      <c r="K544" s="15"/>
      <c r="M544" s="22"/>
      <c r="N544" s="8"/>
      <c r="O544" s="7"/>
      <c r="P544" s="27" t="s">
        <v>50</v>
      </c>
      <c r="Q544" s="24"/>
      <c r="R544" s="15"/>
      <c r="S544" s="6" t="s">
        <v>53</v>
      </c>
      <c r="T544" s="27" t="s">
        <v>54</v>
      </c>
      <c r="U544" s="24"/>
      <c r="V544" s="24"/>
      <c r="W544" s="15"/>
      <c r="Y544" s="22"/>
      <c r="Z544" s="8"/>
      <c r="AA544" s="7"/>
      <c r="AB544" s="27" t="s">
        <v>50</v>
      </c>
      <c r="AC544" s="24"/>
      <c r="AD544" s="15"/>
      <c r="AE544" s="6" t="s">
        <v>53</v>
      </c>
      <c r="AF544" s="27" t="s">
        <v>54</v>
      </c>
      <c r="AG544" s="24"/>
      <c r="AH544" s="24"/>
      <c r="AI544" s="15"/>
      <c r="AK544" s="22"/>
      <c r="AL544" s="8"/>
      <c r="AM544" s="7"/>
      <c r="AN544" s="27" t="s">
        <v>50</v>
      </c>
      <c r="AO544" s="24"/>
      <c r="AP544" s="15"/>
      <c r="AQ544" s="6" t="s">
        <v>53</v>
      </c>
      <c r="AR544" s="27" t="s">
        <v>54</v>
      </c>
      <c r="AS544" s="24"/>
      <c r="AT544" s="24"/>
      <c r="AU544" s="15"/>
      <c r="AW544" s="22"/>
      <c r="AX544" s="8"/>
      <c r="AY544" s="7"/>
      <c r="AZ544" s="27" t="s">
        <v>50</v>
      </c>
      <c r="BA544" s="24"/>
      <c r="BB544" s="15"/>
      <c r="BC544" s="6" t="s">
        <v>53</v>
      </c>
      <c r="BD544" s="27" t="s">
        <v>54</v>
      </c>
      <c r="BE544" s="24"/>
      <c r="BF544" s="24"/>
      <c r="BG544" s="15"/>
      <c r="BI544" s="22"/>
      <c r="BJ544" s="8"/>
      <c r="BK544" s="7"/>
      <c r="BL544" s="27" t="s">
        <v>50</v>
      </c>
      <c r="BM544" s="24"/>
      <c r="BN544" s="15"/>
      <c r="BO544" s="6" t="s">
        <v>53</v>
      </c>
      <c r="BP544" s="27" t="s">
        <v>54</v>
      </c>
      <c r="BQ544" s="24"/>
      <c r="BR544" s="24"/>
      <c r="BS544" s="15"/>
      <c r="BU544" s="22"/>
      <c r="BV544" s="8"/>
      <c r="BW544" s="7"/>
      <c r="BX544" s="27" t="s">
        <v>50</v>
      </c>
      <c r="BY544" s="24"/>
      <c r="BZ544" s="15"/>
      <c r="CA544" s="6" t="s">
        <v>53</v>
      </c>
      <c r="CB544" s="27" t="s">
        <v>54</v>
      </c>
      <c r="CC544" s="24"/>
      <c r="CD544" s="24"/>
      <c r="CE544" s="15"/>
    </row>
    <row r="545" spans="1:83" ht="27" customHeight="1">
      <c r="A545" s="23"/>
      <c r="B545" s="11"/>
      <c r="C545" s="10"/>
      <c r="D545" s="10"/>
      <c r="E545" s="16" t="s">
        <v>51</v>
      </c>
      <c r="F545" s="26" t="s">
        <v>52</v>
      </c>
      <c r="G545" s="12"/>
      <c r="H545" s="12"/>
      <c r="I545" s="16" t="s">
        <v>55</v>
      </c>
      <c r="J545" s="16" t="s">
        <v>56</v>
      </c>
      <c r="K545" s="16" t="s">
        <v>57</v>
      </c>
      <c r="M545" s="23"/>
      <c r="N545" s="11"/>
      <c r="O545" s="10"/>
      <c r="P545" s="10"/>
      <c r="Q545" s="16" t="s">
        <v>51</v>
      </c>
      <c r="R545" s="26" t="s">
        <v>52</v>
      </c>
      <c r="S545" s="12"/>
      <c r="T545" s="12"/>
      <c r="U545" s="16" t="s">
        <v>55</v>
      </c>
      <c r="V545" s="16" t="s">
        <v>56</v>
      </c>
      <c r="W545" s="16" t="s">
        <v>57</v>
      </c>
      <c r="Y545" s="23"/>
      <c r="Z545" s="11"/>
      <c r="AA545" s="10"/>
      <c r="AB545" s="10"/>
      <c r="AC545" s="16" t="s">
        <v>51</v>
      </c>
      <c r="AD545" s="26" t="s">
        <v>52</v>
      </c>
      <c r="AE545" s="12"/>
      <c r="AF545" s="12"/>
      <c r="AG545" s="16" t="s">
        <v>55</v>
      </c>
      <c r="AH545" s="16" t="s">
        <v>56</v>
      </c>
      <c r="AI545" s="16" t="s">
        <v>57</v>
      </c>
      <c r="AK545" s="23"/>
      <c r="AL545" s="11"/>
      <c r="AM545" s="10"/>
      <c r="AN545" s="10"/>
      <c r="AO545" s="16" t="s">
        <v>51</v>
      </c>
      <c r="AP545" s="26" t="s">
        <v>52</v>
      </c>
      <c r="AQ545" s="12"/>
      <c r="AR545" s="12"/>
      <c r="AS545" s="16" t="s">
        <v>55</v>
      </c>
      <c r="AT545" s="16" t="s">
        <v>56</v>
      </c>
      <c r="AU545" s="16" t="s">
        <v>57</v>
      </c>
      <c r="AW545" s="23"/>
      <c r="AX545" s="11"/>
      <c r="AY545" s="10"/>
      <c r="AZ545" s="10"/>
      <c r="BA545" s="16" t="s">
        <v>51</v>
      </c>
      <c r="BB545" s="26" t="s">
        <v>52</v>
      </c>
      <c r="BC545" s="12"/>
      <c r="BD545" s="12"/>
      <c r="BE545" s="16" t="s">
        <v>55</v>
      </c>
      <c r="BF545" s="16" t="s">
        <v>56</v>
      </c>
      <c r="BG545" s="16" t="s">
        <v>57</v>
      </c>
      <c r="BI545" s="23"/>
      <c r="BJ545" s="11"/>
      <c r="BK545" s="10"/>
      <c r="BL545" s="10"/>
      <c r="BM545" s="16" t="s">
        <v>51</v>
      </c>
      <c r="BN545" s="26" t="s">
        <v>52</v>
      </c>
      <c r="BO545" s="12"/>
      <c r="BP545" s="12"/>
      <c r="BQ545" s="16" t="s">
        <v>55</v>
      </c>
      <c r="BR545" s="16" t="s">
        <v>56</v>
      </c>
      <c r="BS545" s="16" t="s">
        <v>57</v>
      </c>
      <c r="BU545" s="23"/>
      <c r="BV545" s="11"/>
      <c r="BW545" s="10"/>
      <c r="BX545" s="10"/>
      <c r="BY545" s="16" t="s">
        <v>51</v>
      </c>
      <c r="BZ545" s="26" t="s">
        <v>52</v>
      </c>
      <c r="CA545" s="12"/>
      <c r="CB545" s="12"/>
      <c r="CC545" s="16" t="s">
        <v>55</v>
      </c>
      <c r="CD545" s="16" t="s">
        <v>56</v>
      </c>
      <c r="CE545" s="16" t="s">
        <v>57</v>
      </c>
    </row>
    <row r="546" spans="1:83" ht="16.5" customHeight="1">
      <c r="A546" s="31" t="s">
        <v>58</v>
      </c>
      <c r="B546" s="33" t="s">
        <v>106</v>
      </c>
      <c r="C546" s="13">
        <v>3289807</v>
      </c>
      <c r="D546" s="13">
        <v>2567985</v>
      </c>
      <c r="E546" s="13">
        <v>2204399</v>
      </c>
      <c r="F546" s="13">
        <v>363586</v>
      </c>
      <c r="G546" s="13">
        <v>263655</v>
      </c>
      <c r="H546" s="13">
        <v>458167</v>
      </c>
      <c r="I546" s="13">
        <v>93995</v>
      </c>
      <c r="J546" s="13">
        <v>8928</v>
      </c>
      <c r="K546" s="14">
        <v>355244</v>
      </c>
      <c r="M546" s="31" t="s">
        <v>58</v>
      </c>
      <c r="N546" s="33" t="s">
        <v>106</v>
      </c>
      <c r="O546" s="66">
        <f t="shared" ref="O546:O593" si="535">IF(C546="X","X",IF(BW546="X","X",IF(BW546&lt;&gt;0,ROUND((C546-BW546)/ABS(BW546)*100,3),"-")))</f>
        <v>3.996</v>
      </c>
      <c r="P546" s="66">
        <f t="shared" ref="P546:P593" si="536">IF(D546="X","X",IF(BX546="X","X",IF(BX546&lt;&gt;0,ROUND((D546-BX546)/ABS(BX546)*100,3),"-")))</f>
        <v>5.4080000000000004</v>
      </c>
      <c r="Q546" s="66">
        <f t="shared" ref="Q546:Q593" si="537">IF(E546="X","X",IF(BY546="X","X",IF(BY546&lt;&gt;0,ROUND((E546-BY546)/ABS(BY546)*100,3),"-")))</f>
        <v>5.5119999999999996</v>
      </c>
      <c r="R546" s="66">
        <f t="shared" ref="R546:R593" si="538">IF(F546="X","X",IF(BZ546="X","X",IF(BZ546&lt;&gt;0,ROUND((F546-BZ546)/ABS(BZ546)*100,3),"-")))</f>
        <v>4.7839999999999998</v>
      </c>
      <c r="S546" s="66">
        <f t="shared" ref="S546:S593" si="539">IF(G546="X","X",IF(CA546="X","X",IF(CA546&lt;&gt;0,ROUND((G546-CA546)/ABS(CA546)*100,3),"-")))</f>
        <v>0.88800000000000001</v>
      </c>
      <c r="T546" s="66">
        <f t="shared" ref="T546:T593" si="540">IF(H546="X","X",IF(CB546="X","X",IF(CB546&lt;&gt;0,ROUND((H546-CB546)/ABS(CB546)*100,3),"-")))</f>
        <v>-1.645</v>
      </c>
      <c r="U546" s="66">
        <f t="shared" ref="U546:U593" si="541">IF(I546="X","X",IF(CC546="X","X",IF(CC546&lt;&gt;0,ROUND((I546-CC546)/ABS(CC546)*100,3),"-")))</f>
        <v>-38.284999999999997</v>
      </c>
      <c r="V546" s="66">
        <f t="shared" ref="V546:V593" si="542">IF(J546="X","X",IF(CD546="X","X",IF(CD546&lt;&gt;0,ROUND((J546-CD546)/ABS(CD546)*100,3),"-")))</f>
        <v>114.40900000000001</v>
      </c>
      <c r="W546" s="67">
        <f t="shared" ref="W546:W593" si="543">IF(K546="X","X",IF(CE546="X","X",IF(CE546&lt;&gt;0,ROUND((K546-CE546)/ABS(CE546)*100,3),"-")))</f>
        <v>14.832000000000001</v>
      </c>
      <c r="Y546" s="31" t="s">
        <v>58</v>
      </c>
      <c r="Z546" s="33" t="s">
        <v>106</v>
      </c>
      <c r="AA546" s="66">
        <f>IF(C546=0,"-",IF(C546="X","X",ROUND(C546/$C546*100,1)))</f>
        <v>100</v>
      </c>
      <c r="AB546" s="66">
        <f t="shared" ref="AB546:AB593" si="544">IF(D546=0,"-",IF(D546="X","X",ROUND(D546/$C546*100,1)))</f>
        <v>78.099999999999994</v>
      </c>
      <c r="AC546" s="66">
        <f t="shared" ref="AC546:AC593" si="545">IF(E546=0,"-",IF(E546="X","X",ROUND(E546/$C546*100,1)))</f>
        <v>67</v>
      </c>
      <c r="AD546" s="66">
        <f t="shared" ref="AD546:AD593" si="546">IF(F546=0,"-",IF(F546="X","X",ROUND(F546/$C546*100,1)))</f>
        <v>11.1</v>
      </c>
      <c r="AE546" s="66">
        <f t="shared" ref="AE546:AE593" si="547">IF(G546=0,"-",IF(G546="X","X",ROUND(G546/$C546*100,1)))</f>
        <v>8</v>
      </c>
      <c r="AF546" s="66">
        <f t="shared" ref="AF546:AF593" si="548">IF(H546=0,"-",IF(H546="X","X",ROUND(H546/$C546*100,1)))</f>
        <v>13.9</v>
      </c>
      <c r="AG546" s="66">
        <f t="shared" ref="AG546:AG593" si="549">IF(I546=0,"-",IF(I546="X","X",ROUND(I546/$C546*100,1)))</f>
        <v>2.9</v>
      </c>
      <c r="AH546" s="66">
        <f t="shared" ref="AH546:AH593" si="550">IF(J546=0,"-",IF(J546="X","X",ROUND(J546/$C546*100,1)))</f>
        <v>0.3</v>
      </c>
      <c r="AI546" s="67">
        <f t="shared" ref="AI546:AI593" si="551">IF(K546=0,"-",IF(K546="X","X",ROUND(K546/$C546*100,1)))</f>
        <v>10.8</v>
      </c>
      <c r="AK546" s="31" t="s">
        <v>58</v>
      </c>
      <c r="AL546" s="33" t="s">
        <v>106</v>
      </c>
      <c r="AM546" s="66">
        <f>IF(C546=0,"-",IF(C546="X","X",ROUND(C546/$C$546*100,1)))</f>
        <v>100</v>
      </c>
      <c r="AN546" s="66">
        <f>IF(D546=0,"-",IF(D546="X","X",ROUND(D546/$D$546*100,1)))</f>
        <v>100</v>
      </c>
      <c r="AO546" s="66">
        <f>IF(E546=0,"-",IF(E546="X","X",ROUND(E546/$E$546*100,1)))</f>
        <v>100</v>
      </c>
      <c r="AP546" s="66">
        <f>IF(F546=0,"-",IF(F546="X","X",ROUND(F546/$F$546*100,1)))</f>
        <v>100</v>
      </c>
      <c r="AQ546" s="66">
        <f>IF(G546=0,"-",IF(G546="X","X",ROUND(G546/$G$546*100,1)))</f>
        <v>100</v>
      </c>
      <c r="AR546" s="66">
        <f>IF(H546=0,"-",IF(H546="X","X",ROUND(H546/$H$546*100,1)))</f>
        <v>100</v>
      </c>
      <c r="AS546" s="66">
        <f>IF(I546=0,"-",IF(I546="X","X",ROUND(I546/$I$546*100,1)))</f>
        <v>100</v>
      </c>
      <c r="AT546" s="66">
        <f>IF(J546=0,"-",IF(J546="X","X",ROUND(J546/$J$546*100,1)))</f>
        <v>100</v>
      </c>
      <c r="AU546" s="67">
        <f>IF(K546=0,"-",IF(K546="X","X",ROUND(K546/$K$546*100,1)))</f>
        <v>100</v>
      </c>
      <c r="AW546" s="31" t="s">
        <v>58</v>
      </c>
      <c r="AX546" s="33" t="s">
        <v>106</v>
      </c>
      <c r="AY546" s="66">
        <f>IF(C546="X","X",IF(BW546="X","X",IF(BW546&lt;&gt;0,ROUND((C546-BW546)/$BW546*100,3),"-")))</f>
        <v>3.996</v>
      </c>
      <c r="AZ546" s="66">
        <f t="shared" ref="AZ546:AZ593" si="552">IF(D546="X","X",IF(BX546="X","X",IF(BX546&lt;&gt;0,ROUND((D546-BX546)/$BW546*100,3),"-")))</f>
        <v>4.165</v>
      </c>
      <c r="BA546" s="66">
        <f t="shared" ref="BA546:BA593" si="553">IF(E546="X","X",IF(BY546="X","X",IF(BY546&lt;&gt;0,ROUND((E546-BY546)/$BW546*100,3),"-")))</f>
        <v>3.64</v>
      </c>
      <c r="BB546" s="66">
        <f t="shared" ref="BB546:BB593" si="554">IF(F546="X","X",IF(BZ546="X","X",IF(BZ546&lt;&gt;0,ROUND((F546-BZ546)/$BW546*100,3),"-")))</f>
        <v>0.52500000000000002</v>
      </c>
      <c r="BC546" s="66">
        <f t="shared" ref="BC546:BC593" si="555">IF(G546="X","X",IF(CA546="X","X",IF(CA546&lt;&gt;0,ROUND((G546-CA546)/$BW546*100,3),"-")))</f>
        <v>7.2999999999999995E-2</v>
      </c>
      <c r="BD546" s="66">
        <f t="shared" ref="BD546:BD593" si="556">IF(H546="X","X",IF(CB546="X","X",IF(CB546&lt;&gt;0,ROUND((H546-CB546)/$BW546*100,3),"-")))</f>
        <v>-0.24199999999999999</v>
      </c>
      <c r="BE546" s="66">
        <f t="shared" ref="BE546:BE593" si="557">IF(I546="X","X",IF(CC546="X","X",IF(CC546&lt;&gt;0,ROUND((I546-CC546)/$BW546*100,3),"-")))</f>
        <v>-1.843</v>
      </c>
      <c r="BF546" s="66">
        <f t="shared" ref="BF546:BF593" si="558">IF(J546="X","X",IF(CD546="X","X",IF(CD546&lt;&gt;0,ROUND((J546-CD546)/$BW546*100,3),"-")))</f>
        <v>0.151</v>
      </c>
      <c r="BG546" s="67">
        <f t="shared" ref="BG546:BG593" si="559">IF(K546="X","X",IF(CE546="X","X",IF(CE546&lt;&gt;0,ROUND((K546-CE546)/$BW546*100,3),"-")))</f>
        <v>1.45</v>
      </c>
      <c r="BI546" s="31" t="s">
        <v>58</v>
      </c>
      <c r="BJ546" s="33" t="s">
        <v>106</v>
      </c>
      <c r="BK546" s="66">
        <f>IF(C546="X","X",IF(BW546="X","X",IF(BW546&lt;&gt;0,ROUND((C546-BW546)/$BW$546*100,3),"-")))</f>
        <v>3.996</v>
      </c>
      <c r="BL546" s="66">
        <f>IF(D546="X","X",IF(BX546="X","X",IF(BX546&lt;&gt;0,ROUND((D546-BX546)/$BX$546*100,3),"-")))</f>
        <v>5.4080000000000004</v>
      </c>
      <c r="BM546" s="66">
        <f>IF(E546="X","X",IF(BY546="X","X",IF(BY546&lt;&gt;0,ROUND((E546-BY546)/$BY$546*100,3),"-")))</f>
        <v>5.5119999999999996</v>
      </c>
      <c r="BN546" s="66">
        <f>IF(F546="X","X",IF(BZ546="X","X",IF(BZ546&lt;&gt;0,ROUND((F546-BZ546)/$BZ$546*100,3),"-")))</f>
        <v>4.7839999999999998</v>
      </c>
      <c r="BO546" s="66">
        <f>IF(G546="X","X",IF(CA546="X","X",IF(CA546&lt;&gt;0,ROUND((G546-CA546)/$CA$546*100,3),"-")))</f>
        <v>0.88800000000000001</v>
      </c>
      <c r="BP546" s="66">
        <f>IF(H546="X","X",IF(CB546="X","X",IF(CB546&lt;&gt;0,ROUND((H546-CB546)/$CB$546*100,3),"-")))</f>
        <v>-1.645</v>
      </c>
      <c r="BQ546" s="66">
        <f>IF(I546="X","X",IF(CC546="X","X",IF(CC546&lt;&gt;0,ROUND((I546-CC546)/$CC$546*100,3),"-")))</f>
        <v>-38.284999999999997</v>
      </c>
      <c r="BR546" s="66">
        <f>IF(J546="X","X",IF(CD546="X","X",IF(CD546&lt;&gt;0,ROUND((J546-CD546)/$CD$546*100,3),"-")))</f>
        <v>114.40900000000001</v>
      </c>
      <c r="BS546" s="67">
        <f>IF(K546="X","X",IF(CE546="X","X",IF(CE546&lt;&gt;0,ROUND((K546-CE546)/$CE$546*100,3),"-")))</f>
        <v>14.832000000000001</v>
      </c>
      <c r="BU546" s="31" t="s">
        <v>58</v>
      </c>
      <c r="BV546" s="33" t="s">
        <v>106</v>
      </c>
      <c r="BW546" s="48">
        <f t="shared" ref="BW546:BW593" si="560">C492</f>
        <v>3163387</v>
      </c>
      <c r="BX546" s="48">
        <f t="shared" ref="BX546:BX593" si="561">D492</f>
        <v>2436223</v>
      </c>
      <c r="BY546" s="48">
        <f t="shared" ref="BY546:BY593" si="562">E492</f>
        <v>2089236</v>
      </c>
      <c r="BZ546" s="48">
        <f t="shared" ref="BZ546:BZ593" si="563">F492</f>
        <v>346987</v>
      </c>
      <c r="CA546" s="48">
        <f t="shared" ref="CA546:CA593" si="564">G492</f>
        <v>261334</v>
      </c>
      <c r="CB546" s="48">
        <f t="shared" ref="CB546:CB593" si="565">H492</f>
        <v>465830</v>
      </c>
      <c r="CC546" s="48">
        <f t="shared" ref="CC546:CC593" si="566">I492</f>
        <v>152306</v>
      </c>
      <c r="CD546" s="48">
        <f t="shared" ref="CD546:CD593" si="567">J492</f>
        <v>4164</v>
      </c>
      <c r="CE546" s="49">
        <f t="shared" ref="CE546:CE593" si="568">K492</f>
        <v>309360</v>
      </c>
    </row>
    <row r="547" spans="1:83" ht="16.5" customHeight="1">
      <c r="A547" s="29" t="s">
        <v>107</v>
      </c>
      <c r="B547" s="34" t="s">
        <v>59</v>
      </c>
      <c r="C547" s="40">
        <v>808079</v>
      </c>
      <c r="D547" s="40">
        <v>638460</v>
      </c>
      <c r="E547" s="40">
        <v>547043</v>
      </c>
      <c r="F547" s="40">
        <v>91417</v>
      </c>
      <c r="G547" s="40">
        <v>56342</v>
      </c>
      <c r="H547" s="40">
        <v>113277</v>
      </c>
      <c r="I547" s="40">
        <v>33719</v>
      </c>
      <c r="J547" s="40">
        <v>2500</v>
      </c>
      <c r="K547" s="41">
        <v>77058</v>
      </c>
      <c r="M547" s="29" t="s">
        <v>107</v>
      </c>
      <c r="N547" s="34" t="s">
        <v>59</v>
      </c>
      <c r="O547" s="66">
        <f t="shared" si="535"/>
        <v>4.0110000000000001</v>
      </c>
      <c r="P547" s="66">
        <f t="shared" si="536"/>
        <v>5.8780000000000001</v>
      </c>
      <c r="Q547" s="66">
        <f t="shared" si="537"/>
        <v>5.9880000000000004</v>
      </c>
      <c r="R547" s="66">
        <f t="shared" si="538"/>
        <v>5.2270000000000003</v>
      </c>
      <c r="S547" s="66">
        <f t="shared" si="539"/>
        <v>1.024</v>
      </c>
      <c r="T547" s="66">
        <f t="shared" si="540"/>
        <v>-4.1109999999999998</v>
      </c>
      <c r="U547" s="66">
        <f t="shared" si="541"/>
        <v>-37.424999999999997</v>
      </c>
      <c r="V547" s="66">
        <f t="shared" si="542"/>
        <v>263.827</v>
      </c>
      <c r="W547" s="67">
        <f t="shared" si="543"/>
        <v>17.157</v>
      </c>
      <c r="Y547" s="29" t="s">
        <v>107</v>
      </c>
      <c r="Z547" s="34" t="s">
        <v>59</v>
      </c>
      <c r="AA547" s="66">
        <f t="shared" ref="AA547:AA593" si="569">IF(C547=0,"-",IF(C547="X","X",ROUND(C547/$C547*100,1)))</f>
        <v>100</v>
      </c>
      <c r="AB547" s="66">
        <f t="shared" si="544"/>
        <v>79</v>
      </c>
      <c r="AC547" s="66">
        <f t="shared" si="545"/>
        <v>67.7</v>
      </c>
      <c r="AD547" s="66">
        <f t="shared" si="546"/>
        <v>11.3</v>
      </c>
      <c r="AE547" s="66">
        <f t="shared" si="547"/>
        <v>7</v>
      </c>
      <c r="AF547" s="66">
        <f t="shared" si="548"/>
        <v>14</v>
      </c>
      <c r="AG547" s="66">
        <f t="shared" si="549"/>
        <v>4.2</v>
      </c>
      <c r="AH547" s="66">
        <f t="shared" si="550"/>
        <v>0.3</v>
      </c>
      <c r="AI547" s="67">
        <f t="shared" si="551"/>
        <v>9.5</v>
      </c>
      <c r="AK547" s="29" t="s">
        <v>107</v>
      </c>
      <c r="AL547" s="34" t="s">
        <v>59</v>
      </c>
      <c r="AM547" s="66">
        <f t="shared" ref="AM547:AM593" si="570">IF(C547=0,"-",IF(C547="X","X",ROUND(C547/$C$546*100,1)))</f>
        <v>24.6</v>
      </c>
      <c r="AN547" s="66">
        <f t="shared" ref="AN547:AN593" si="571">IF(D547=0,"-",IF(D547="X","X",ROUND(D547/$D$546*100,1)))</f>
        <v>24.9</v>
      </c>
      <c r="AO547" s="66">
        <f t="shared" ref="AO547:AO593" si="572">IF(E547=0,"-",IF(E547="X","X",ROUND(E547/$E$546*100,1)))</f>
        <v>24.8</v>
      </c>
      <c r="AP547" s="66">
        <f t="shared" ref="AP547:AP593" si="573">IF(F547=0,"-",IF(F547="X","X",ROUND(F547/$F$546*100,1)))</f>
        <v>25.1</v>
      </c>
      <c r="AQ547" s="66">
        <f t="shared" ref="AQ547:AQ593" si="574">IF(G547=0,"-",IF(G547="X","X",ROUND(G547/$G$546*100,1)))</f>
        <v>21.4</v>
      </c>
      <c r="AR547" s="66">
        <f t="shared" ref="AR547:AR593" si="575">IF(H547=0,"-",IF(H547="X","X",ROUND(H547/$H$546*100,1)))</f>
        <v>24.7</v>
      </c>
      <c r="AS547" s="66">
        <f t="shared" ref="AS547:AS593" si="576">IF(I547=0,"-",IF(I547="X","X",ROUND(I547/$I$546*100,1)))</f>
        <v>35.9</v>
      </c>
      <c r="AT547" s="66">
        <f t="shared" ref="AT547:AT593" si="577">IF(J547=0,"-",IF(J547="X","X",ROUND(J547/$J$546*100,1)))</f>
        <v>28</v>
      </c>
      <c r="AU547" s="67">
        <f t="shared" ref="AU547:AU593" si="578">IF(K547=0,"-",IF(K547="X","X",ROUND(K547/$K$546*100,1)))</f>
        <v>21.7</v>
      </c>
      <c r="AW547" s="29" t="s">
        <v>107</v>
      </c>
      <c r="AX547" s="34" t="s">
        <v>59</v>
      </c>
      <c r="AY547" s="66">
        <f t="shared" ref="AY547:AY593" si="579">IF(C547="X","X",IF(BW547="X","X",IF(BW547&lt;&gt;0,ROUND((C547-BW547)/$BW547*100,3),"-")))</f>
        <v>4.0110000000000001</v>
      </c>
      <c r="AZ547" s="66">
        <f t="shared" si="552"/>
        <v>4.5620000000000003</v>
      </c>
      <c r="BA547" s="66">
        <f t="shared" si="553"/>
        <v>3.9780000000000002</v>
      </c>
      <c r="BB547" s="66">
        <f t="shared" si="554"/>
        <v>0.58399999999999996</v>
      </c>
      <c r="BC547" s="66">
        <f t="shared" si="555"/>
        <v>7.2999999999999995E-2</v>
      </c>
      <c r="BD547" s="66">
        <f t="shared" si="556"/>
        <v>-0.625</v>
      </c>
      <c r="BE547" s="66">
        <f t="shared" si="557"/>
        <v>-2.5960000000000001</v>
      </c>
      <c r="BF547" s="66">
        <f t="shared" si="558"/>
        <v>0.51800000000000002</v>
      </c>
      <c r="BG547" s="67">
        <f t="shared" si="559"/>
        <v>1.4530000000000001</v>
      </c>
      <c r="BI547" s="29" t="s">
        <v>107</v>
      </c>
      <c r="BJ547" s="34" t="s">
        <v>59</v>
      </c>
      <c r="BK547" s="66">
        <f t="shared" ref="BK547:BK593" si="580">IF(C547="X","X",IF(BW547="X","X",IF(BW547&lt;&gt;0,ROUND((C547-BW547)/$BW$546*100,3),"-")))</f>
        <v>0.98499999999999999</v>
      </c>
      <c r="BL547" s="66">
        <f t="shared" ref="BL547:BL593" si="581">IF(D547="X","X",IF(BX547="X","X",IF(BX547&lt;&gt;0,ROUND((D547-BX547)/$BX$546*100,3),"-")))</f>
        <v>1.4550000000000001</v>
      </c>
      <c r="BM547" s="66">
        <f t="shared" ref="BM547:BM593" si="582">IF(E547="X","X",IF(BY547="X","X",IF(BY547&lt;&gt;0,ROUND((E547-BY547)/$BY$546*100,3),"-")))</f>
        <v>1.4790000000000001</v>
      </c>
      <c r="BN547" s="66">
        <f t="shared" ref="BN547:BN593" si="583">IF(F547="X","X",IF(BZ547="X","X",IF(BZ547&lt;&gt;0,ROUND((F547-BZ547)/$BZ$546*100,3),"-")))</f>
        <v>1.3089999999999999</v>
      </c>
      <c r="BO547" s="66">
        <f t="shared" ref="BO547:BO593" si="584">IF(G547="X","X",IF(CA547="X","X",IF(CA547&lt;&gt;0,ROUND((G547-CA547)/$CA$546*100,3),"-")))</f>
        <v>0.218</v>
      </c>
      <c r="BP547" s="66">
        <f t="shared" ref="BP547:BP593" si="585">IF(H547="X","X",IF(CB547="X","X",IF(CB547&lt;&gt;0,ROUND((H547-CB547)/$CB$546*100,3),"-")))</f>
        <v>-1.042</v>
      </c>
      <c r="BQ547" s="66">
        <f t="shared" ref="BQ547:BQ593" si="586">IF(I547="X","X",IF(CC547="X","X",IF(CC547&lt;&gt;0,ROUND((I547-CC547)/$CC$546*100,3),"-")))</f>
        <v>-13.241</v>
      </c>
      <c r="BR547" s="66">
        <f t="shared" ref="BR547:BR593" si="587">IF(J547="X","X",IF(CD547="X","X",IF(CD547&lt;&gt;0,ROUND((J547-CD547)/$CD$546*100,3),"-")))</f>
        <v>96.686000000000007</v>
      </c>
      <c r="BS547" s="67">
        <f t="shared" ref="BS547:BS593" si="588">IF(K547="X","X",IF(CE547="X","X",IF(CE547&lt;&gt;0,ROUND((K547-CE547)/$CE$546*100,3),"-")))</f>
        <v>3.6480000000000001</v>
      </c>
      <c r="BU547" s="29" t="s">
        <v>107</v>
      </c>
      <c r="BV547" s="34" t="s">
        <v>59</v>
      </c>
      <c r="BW547" s="48">
        <f t="shared" si="560"/>
        <v>776918</v>
      </c>
      <c r="BX547" s="48">
        <f t="shared" si="561"/>
        <v>603014</v>
      </c>
      <c r="BY547" s="48">
        <f t="shared" si="562"/>
        <v>516138</v>
      </c>
      <c r="BZ547" s="48">
        <f t="shared" si="563"/>
        <v>86876</v>
      </c>
      <c r="CA547" s="48">
        <f t="shared" si="564"/>
        <v>55771</v>
      </c>
      <c r="CB547" s="48">
        <f t="shared" si="565"/>
        <v>118133</v>
      </c>
      <c r="CC547" s="48">
        <f t="shared" si="566"/>
        <v>53886</v>
      </c>
      <c r="CD547" s="48">
        <f t="shared" si="567"/>
        <v>-1526</v>
      </c>
      <c r="CE547" s="49">
        <f t="shared" si="568"/>
        <v>65773</v>
      </c>
    </row>
    <row r="548" spans="1:83" ht="16.5" customHeight="1">
      <c r="A548" s="29" t="s">
        <v>14</v>
      </c>
      <c r="B548" s="34" t="s">
        <v>60</v>
      </c>
      <c r="C548" s="40">
        <v>214418</v>
      </c>
      <c r="D548" s="40">
        <v>167181</v>
      </c>
      <c r="E548" s="40">
        <v>143774</v>
      </c>
      <c r="F548" s="40">
        <v>23407</v>
      </c>
      <c r="G548" s="40">
        <v>19583</v>
      </c>
      <c r="H548" s="40">
        <v>27654</v>
      </c>
      <c r="I548" s="40">
        <v>4930</v>
      </c>
      <c r="J548" s="40">
        <v>1515</v>
      </c>
      <c r="K548" s="41">
        <v>21209</v>
      </c>
      <c r="M548" s="29" t="s">
        <v>14</v>
      </c>
      <c r="N548" s="34" t="s">
        <v>60</v>
      </c>
      <c r="O548" s="66">
        <f t="shared" si="535"/>
        <v>3.4790000000000001</v>
      </c>
      <c r="P548" s="66">
        <f t="shared" si="536"/>
        <v>4.7069999999999999</v>
      </c>
      <c r="Q548" s="66">
        <f t="shared" si="537"/>
        <v>4.82</v>
      </c>
      <c r="R548" s="66">
        <f t="shared" si="538"/>
        <v>4.0170000000000003</v>
      </c>
      <c r="S548" s="66">
        <f t="shared" si="539"/>
        <v>0.51800000000000002</v>
      </c>
      <c r="T548" s="66">
        <f t="shared" si="540"/>
        <v>-1.454</v>
      </c>
      <c r="U548" s="66">
        <f t="shared" si="541"/>
        <v>-38.819000000000003</v>
      </c>
      <c r="V548" s="66">
        <f t="shared" si="542"/>
        <v>4.4829999999999997</v>
      </c>
      <c r="W548" s="67">
        <f t="shared" si="543"/>
        <v>14.31</v>
      </c>
      <c r="Y548" s="29" t="s">
        <v>14</v>
      </c>
      <c r="Z548" s="34" t="s">
        <v>60</v>
      </c>
      <c r="AA548" s="66">
        <f t="shared" si="569"/>
        <v>100</v>
      </c>
      <c r="AB548" s="66">
        <f t="shared" si="544"/>
        <v>78</v>
      </c>
      <c r="AC548" s="66">
        <f t="shared" si="545"/>
        <v>67.099999999999994</v>
      </c>
      <c r="AD548" s="66">
        <f t="shared" si="546"/>
        <v>10.9</v>
      </c>
      <c r="AE548" s="66">
        <f t="shared" si="547"/>
        <v>9.1</v>
      </c>
      <c r="AF548" s="66">
        <f t="shared" si="548"/>
        <v>12.9</v>
      </c>
      <c r="AG548" s="66">
        <f t="shared" si="549"/>
        <v>2.2999999999999998</v>
      </c>
      <c r="AH548" s="66">
        <f t="shared" si="550"/>
        <v>0.7</v>
      </c>
      <c r="AI548" s="67">
        <f t="shared" si="551"/>
        <v>9.9</v>
      </c>
      <c r="AK548" s="29" t="s">
        <v>14</v>
      </c>
      <c r="AL548" s="34" t="s">
        <v>60</v>
      </c>
      <c r="AM548" s="66">
        <f t="shared" si="570"/>
        <v>6.5</v>
      </c>
      <c r="AN548" s="66">
        <f t="shared" si="571"/>
        <v>6.5</v>
      </c>
      <c r="AO548" s="66">
        <f t="shared" si="572"/>
        <v>6.5</v>
      </c>
      <c r="AP548" s="66">
        <f t="shared" si="573"/>
        <v>6.4</v>
      </c>
      <c r="AQ548" s="66">
        <f t="shared" si="574"/>
        <v>7.4</v>
      </c>
      <c r="AR548" s="66">
        <f t="shared" si="575"/>
        <v>6</v>
      </c>
      <c r="AS548" s="66">
        <f t="shared" si="576"/>
        <v>5.2</v>
      </c>
      <c r="AT548" s="66">
        <f t="shared" si="577"/>
        <v>17</v>
      </c>
      <c r="AU548" s="67">
        <f t="shared" si="578"/>
        <v>6</v>
      </c>
      <c r="AW548" s="29" t="s">
        <v>14</v>
      </c>
      <c r="AX548" s="34" t="s">
        <v>60</v>
      </c>
      <c r="AY548" s="66">
        <f t="shared" si="579"/>
        <v>3.4790000000000001</v>
      </c>
      <c r="AZ548" s="66">
        <f t="shared" si="552"/>
        <v>3.6269999999999998</v>
      </c>
      <c r="BA548" s="66">
        <f t="shared" si="553"/>
        <v>3.19</v>
      </c>
      <c r="BB548" s="66">
        <f t="shared" si="554"/>
        <v>0.436</v>
      </c>
      <c r="BC548" s="66">
        <f t="shared" si="555"/>
        <v>4.9000000000000002E-2</v>
      </c>
      <c r="BD548" s="66">
        <f t="shared" si="556"/>
        <v>-0.19700000000000001</v>
      </c>
      <c r="BE548" s="66">
        <f t="shared" si="557"/>
        <v>-1.51</v>
      </c>
      <c r="BF548" s="66">
        <f t="shared" si="558"/>
        <v>3.1E-2</v>
      </c>
      <c r="BG548" s="67">
        <f t="shared" si="559"/>
        <v>1.2809999999999999</v>
      </c>
      <c r="BI548" s="29" t="s">
        <v>14</v>
      </c>
      <c r="BJ548" s="34" t="s">
        <v>60</v>
      </c>
      <c r="BK548" s="66">
        <f t="shared" si="580"/>
        <v>0.22800000000000001</v>
      </c>
      <c r="BL548" s="66">
        <f t="shared" si="581"/>
        <v>0.308</v>
      </c>
      <c r="BM548" s="66">
        <f t="shared" si="582"/>
        <v>0.316</v>
      </c>
      <c r="BN548" s="66">
        <f t="shared" si="583"/>
        <v>0.26100000000000001</v>
      </c>
      <c r="BO548" s="66">
        <f t="shared" si="584"/>
        <v>3.9E-2</v>
      </c>
      <c r="BP548" s="66">
        <f t="shared" si="585"/>
        <v>-8.7999999999999995E-2</v>
      </c>
      <c r="BQ548" s="66">
        <f t="shared" si="586"/>
        <v>-2.0539999999999998</v>
      </c>
      <c r="BR548" s="66">
        <f t="shared" si="587"/>
        <v>1.5609999999999999</v>
      </c>
      <c r="BS548" s="67">
        <f t="shared" si="588"/>
        <v>0.85799999999999998</v>
      </c>
      <c r="BU548" s="29" t="s">
        <v>14</v>
      </c>
      <c r="BV548" s="34" t="s">
        <v>60</v>
      </c>
      <c r="BW548" s="48">
        <f t="shared" si="560"/>
        <v>207210</v>
      </c>
      <c r="BX548" s="48">
        <f t="shared" si="561"/>
        <v>159666</v>
      </c>
      <c r="BY548" s="48">
        <f t="shared" si="562"/>
        <v>137163</v>
      </c>
      <c r="BZ548" s="48">
        <f t="shared" si="563"/>
        <v>22503</v>
      </c>
      <c r="CA548" s="48">
        <f t="shared" si="564"/>
        <v>19482</v>
      </c>
      <c r="CB548" s="48">
        <f t="shared" si="565"/>
        <v>28062</v>
      </c>
      <c r="CC548" s="48">
        <f t="shared" si="566"/>
        <v>8058</v>
      </c>
      <c r="CD548" s="48">
        <f t="shared" si="567"/>
        <v>1450</v>
      </c>
      <c r="CE548" s="49">
        <f t="shared" si="568"/>
        <v>18554</v>
      </c>
    </row>
    <row r="549" spans="1:83" ht="16.5" customHeight="1">
      <c r="A549" s="29" t="s">
        <v>15</v>
      </c>
      <c r="B549" s="34" t="s">
        <v>61</v>
      </c>
      <c r="C549" s="40">
        <v>98216</v>
      </c>
      <c r="D549" s="40">
        <v>75587</v>
      </c>
      <c r="E549" s="40">
        <v>64770</v>
      </c>
      <c r="F549" s="40">
        <v>10817</v>
      </c>
      <c r="G549" s="40">
        <v>4555</v>
      </c>
      <c r="H549" s="40">
        <v>18074</v>
      </c>
      <c r="I549" s="40">
        <v>3181</v>
      </c>
      <c r="J549" s="40">
        <v>155</v>
      </c>
      <c r="K549" s="41">
        <v>14738</v>
      </c>
      <c r="M549" s="29" t="s">
        <v>15</v>
      </c>
      <c r="N549" s="34" t="s">
        <v>61</v>
      </c>
      <c r="O549" s="66">
        <f t="shared" si="535"/>
        <v>4.282</v>
      </c>
      <c r="P549" s="66">
        <f t="shared" si="536"/>
        <v>4.9130000000000003</v>
      </c>
      <c r="Q549" s="66">
        <f t="shared" si="537"/>
        <v>5</v>
      </c>
      <c r="R549" s="66">
        <f t="shared" si="538"/>
        <v>4.4009999999999998</v>
      </c>
      <c r="S549" s="66">
        <f t="shared" si="539"/>
        <v>1.72</v>
      </c>
      <c r="T549" s="66">
        <f t="shared" si="540"/>
        <v>2.3559999999999999</v>
      </c>
      <c r="U549" s="66">
        <f t="shared" si="541"/>
        <v>-37.835000000000001</v>
      </c>
      <c r="V549" s="66">
        <f t="shared" si="542"/>
        <v>-51.563000000000002</v>
      </c>
      <c r="W549" s="67">
        <f t="shared" si="543"/>
        <v>20.596</v>
      </c>
      <c r="Y549" s="29" t="s">
        <v>15</v>
      </c>
      <c r="Z549" s="34" t="s">
        <v>61</v>
      </c>
      <c r="AA549" s="66">
        <f t="shared" si="569"/>
        <v>100</v>
      </c>
      <c r="AB549" s="66">
        <f t="shared" si="544"/>
        <v>77</v>
      </c>
      <c r="AC549" s="66">
        <f t="shared" si="545"/>
        <v>65.900000000000006</v>
      </c>
      <c r="AD549" s="66">
        <f t="shared" si="546"/>
        <v>11</v>
      </c>
      <c r="AE549" s="66">
        <f t="shared" si="547"/>
        <v>4.5999999999999996</v>
      </c>
      <c r="AF549" s="66">
        <f t="shared" si="548"/>
        <v>18.399999999999999</v>
      </c>
      <c r="AG549" s="66">
        <f t="shared" si="549"/>
        <v>3.2</v>
      </c>
      <c r="AH549" s="66">
        <f t="shared" si="550"/>
        <v>0.2</v>
      </c>
      <c r="AI549" s="67">
        <f t="shared" si="551"/>
        <v>15</v>
      </c>
      <c r="AK549" s="29" t="s">
        <v>15</v>
      </c>
      <c r="AL549" s="34" t="s">
        <v>61</v>
      </c>
      <c r="AM549" s="66">
        <f t="shared" si="570"/>
        <v>3</v>
      </c>
      <c r="AN549" s="66">
        <f t="shared" si="571"/>
        <v>2.9</v>
      </c>
      <c r="AO549" s="66">
        <f t="shared" si="572"/>
        <v>2.9</v>
      </c>
      <c r="AP549" s="66">
        <f t="shared" si="573"/>
        <v>3</v>
      </c>
      <c r="AQ549" s="66">
        <f t="shared" si="574"/>
        <v>1.7</v>
      </c>
      <c r="AR549" s="66">
        <f t="shared" si="575"/>
        <v>3.9</v>
      </c>
      <c r="AS549" s="66">
        <f t="shared" si="576"/>
        <v>3.4</v>
      </c>
      <c r="AT549" s="66">
        <f t="shared" si="577"/>
        <v>1.7</v>
      </c>
      <c r="AU549" s="67">
        <f t="shared" si="578"/>
        <v>4.0999999999999996</v>
      </c>
      <c r="AW549" s="29" t="s">
        <v>15</v>
      </c>
      <c r="AX549" s="34" t="s">
        <v>61</v>
      </c>
      <c r="AY549" s="66">
        <f t="shared" si="579"/>
        <v>4.282</v>
      </c>
      <c r="AZ549" s="66">
        <f t="shared" si="552"/>
        <v>3.7589999999999999</v>
      </c>
      <c r="BA549" s="66">
        <f t="shared" si="553"/>
        <v>3.274</v>
      </c>
      <c r="BB549" s="66">
        <f t="shared" si="554"/>
        <v>0.48399999999999999</v>
      </c>
      <c r="BC549" s="66">
        <f t="shared" si="555"/>
        <v>8.2000000000000003E-2</v>
      </c>
      <c r="BD549" s="66">
        <f t="shared" si="556"/>
        <v>0.442</v>
      </c>
      <c r="BE549" s="66">
        <f t="shared" si="557"/>
        <v>-2.056</v>
      </c>
      <c r="BF549" s="66">
        <f t="shared" si="558"/>
        <v>-0.17499999999999999</v>
      </c>
      <c r="BG549" s="67">
        <f t="shared" si="559"/>
        <v>2.6720000000000002</v>
      </c>
      <c r="BI549" s="29" t="s">
        <v>15</v>
      </c>
      <c r="BJ549" s="34" t="s">
        <v>61</v>
      </c>
      <c r="BK549" s="66">
        <f t="shared" si="580"/>
        <v>0.127</v>
      </c>
      <c r="BL549" s="66">
        <f t="shared" si="581"/>
        <v>0.14499999999999999</v>
      </c>
      <c r="BM549" s="66">
        <f t="shared" si="582"/>
        <v>0.14799999999999999</v>
      </c>
      <c r="BN549" s="66">
        <f t="shared" si="583"/>
        <v>0.13100000000000001</v>
      </c>
      <c r="BO549" s="66">
        <f t="shared" si="584"/>
        <v>2.9000000000000001E-2</v>
      </c>
      <c r="BP549" s="66">
        <f t="shared" si="585"/>
        <v>8.8999999999999996E-2</v>
      </c>
      <c r="BQ549" s="66">
        <f t="shared" si="586"/>
        <v>-1.2709999999999999</v>
      </c>
      <c r="BR549" s="66">
        <f t="shared" si="587"/>
        <v>-3.9630000000000001</v>
      </c>
      <c r="BS549" s="67">
        <f t="shared" si="588"/>
        <v>0.81399999999999995</v>
      </c>
      <c r="BU549" s="29" t="s">
        <v>15</v>
      </c>
      <c r="BV549" s="34" t="s">
        <v>61</v>
      </c>
      <c r="BW549" s="48">
        <f t="shared" si="560"/>
        <v>94183</v>
      </c>
      <c r="BX549" s="48">
        <f t="shared" si="561"/>
        <v>72047</v>
      </c>
      <c r="BY549" s="48">
        <f t="shared" si="562"/>
        <v>61686</v>
      </c>
      <c r="BZ549" s="48">
        <f t="shared" si="563"/>
        <v>10361</v>
      </c>
      <c r="CA549" s="48">
        <f t="shared" si="564"/>
        <v>4478</v>
      </c>
      <c r="CB549" s="48">
        <f t="shared" si="565"/>
        <v>17658</v>
      </c>
      <c r="CC549" s="48">
        <f t="shared" si="566"/>
        <v>5117</v>
      </c>
      <c r="CD549" s="48">
        <f t="shared" si="567"/>
        <v>320</v>
      </c>
      <c r="CE549" s="49">
        <f t="shared" si="568"/>
        <v>12221</v>
      </c>
    </row>
    <row r="550" spans="1:83" ht="16.5" customHeight="1">
      <c r="A550" s="29" t="s">
        <v>16</v>
      </c>
      <c r="B550" s="34" t="s">
        <v>62</v>
      </c>
      <c r="C550" s="40">
        <v>275482</v>
      </c>
      <c r="D550" s="40">
        <v>216939</v>
      </c>
      <c r="E550" s="40">
        <v>186481</v>
      </c>
      <c r="F550" s="40">
        <v>30458</v>
      </c>
      <c r="G550" s="40">
        <v>18319</v>
      </c>
      <c r="H550" s="40">
        <v>40224</v>
      </c>
      <c r="I550" s="40">
        <v>9362</v>
      </c>
      <c r="J550" s="40">
        <v>5904</v>
      </c>
      <c r="K550" s="41">
        <v>24958</v>
      </c>
      <c r="M550" s="29" t="s">
        <v>16</v>
      </c>
      <c r="N550" s="34" t="s">
        <v>62</v>
      </c>
      <c r="O550" s="66">
        <f t="shared" si="535"/>
        <v>3.4319999999999999</v>
      </c>
      <c r="P550" s="66">
        <f t="shared" si="536"/>
        <v>5.641</v>
      </c>
      <c r="Q550" s="66">
        <f t="shared" si="537"/>
        <v>5.7789999999999999</v>
      </c>
      <c r="R550" s="66">
        <f t="shared" si="538"/>
        <v>4.8070000000000004</v>
      </c>
      <c r="S550" s="66">
        <f t="shared" si="539"/>
        <v>0.89800000000000002</v>
      </c>
      <c r="T550" s="66">
        <f t="shared" si="540"/>
        <v>-6.0890000000000004</v>
      </c>
      <c r="U550" s="66">
        <f t="shared" si="541"/>
        <v>-40.546999999999997</v>
      </c>
      <c r="V550" s="66">
        <f t="shared" si="542"/>
        <v>11.903</v>
      </c>
      <c r="W550" s="67">
        <f t="shared" si="543"/>
        <v>14.439</v>
      </c>
      <c r="Y550" s="29" t="s">
        <v>16</v>
      </c>
      <c r="Z550" s="34" t="s">
        <v>62</v>
      </c>
      <c r="AA550" s="66">
        <f t="shared" si="569"/>
        <v>100</v>
      </c>
      <c r="AB550" s="66">
        <f t="shared" si="544"/>
        <v>78.7</v>
      </c>
      <c r="AC550" s="66">
        <f t="shared" si="545"/>
        <v>67.7</v>
      </c>
      <c r="AD550" s="66">
        <f t="shared" si="546"/>
        <v>11.1</v>
      </c>
      <c r="AE550" s="66">
        <f t="shared" si="547"/>
        <v>6.6</v>
      </c>
      <c r="AF550" s="66">
        <f t="shared" si="548"/>
        <v>14.6</v>
      </c>
      <c r="AG550" s="66">
        <f t="shared" si="549"/>
        <v>3.4</v>
      </c>
      <c r="AH550" s="66">
        <f t="shared" si="550"/>
        <v>2.1</v>
      </c>
      <c r="AI550" s="67">
        <f t="shared" si="551"/>
        <v>9.1</v>
      </c>
      <c r="AK550" s="29" t="s">
        <v>16</v>
      </c>
      <c r="AL550" s="34" t="s">
        <v>62</v>
      </c>
      <c r="AM550" s="66">
        <f t="shared" si="570"/>
        <v>8.4</v>
      </c>
      <c r="AN550" s="66">
        <f t="shared" si="571"/>
        <v>8.4</v>
      </c>
      <c r="AO550" s="66">
        <f t="shared" si="572"/>
        <v>8.5</v>
      </c>
      <c r="AP550" s="66">
        <f t="shared" si="573"/>
        <v>8.4</v>
      </c>
      <c r="AQ550" s="66">
        <f t="shared" si="574"/>
        <v>6.9</v>
      </c>
      <c r="AR550" s="66">
        <f t="shared" si="575"/>
        <v>8.8000000000000007</v>
      </c>
      <c r="AS550" s="66">
        <f t="shared" si="576"/>
        <v>10</v>
      </c>
      <c r="AT550" s="66">
        <f t="shared" si="577"/>
        <v>66.099999999999994</v>
      </c>
      <c r="AU550" s="67">
        <f t="shared" si="578"/>
        <v>7</v>
      </c>
      <c r="AW550" s="29" t="s">
        <v>16</v>
      </c>
      <c r="AX550" s="34" t="s">
        <v>62</v>
      </c>
      <c r="AY550" s="66">
        <f t="shared" si="579"/>
        <v>3.4319999999999999</v>
      </c>
      <c r="AZ550" s="66">
        <f t="shared" si="552"/>
        <v>4.3499999999999996</v>
      </c>
      <c r="BA550" s="66">
        <f t="shared" si="553"/>
        <v>3.8250000000000002</v>
      </c>
      <c r="BB550" s="66">
        <f t="shared" si="554"/>
        <v>0.52500000000000002</v>
      </c>
      <c r="BC550" s="66">
        <f t="shared" si="555"/>
        <v>6.0999999999999999E-2</v>
      </c>
      <c r="BD550" s="66">
        <f t="shared" si="556"/>
        <v>-0.97899999999999998</v>
      </c>
      <c r="BE550" s="66">
        <f t="shared" si="557"/>
        <v>-2.3969999999999998</v>
      </c>
      <c r="BF550" s="66">
        <f t="shared" si="558"/>
        <v>0.23599999999999999</v>
      </c>
      <c r="BG550" s="67">
        <f t="shared" si="559"/>
        <v>1.1819999999999999</v>
      </c>
      <c r="BI550" s="29" t="s">
        <v>16</v>
      </c>
      <c r="BJ550" s="34" t="s">
        <v>62</v>
      </c>
      <c r="BK550" s="66">
        <f t="shared" si="580"/>
        <v>0.28899999999999998</v>
      </c>
      <c r="BL550" s="66">
        <f t="shared" si="581"/>
        <v>0.47599999999999998</v>
      </c>
      <c r="BM550" s="66">
        <f t="shared" si="582"/>
        <v>0.48799999999999999</v>
      </c>
      <c r="BN550" s="66">
        <f t="shared" si="583"/>
        <v>0.40300000000000002</v>
      </c>
      <c r="BO550" s="66">
        <f t="shared" si="584"/>
        <v>6.2E-2</v>
      </c>
      <c r="BP550" s="66">
        <f t="shared" si="585"/>
        <v>-0.56000000000000005</v>
      </c>
      <c r="BQ550" s="66">
        <f t="shared" si="586"/>
        <v>-4.1920000000000002</v>
      </c>
      <c r="BR550" s="66">
        <f t="shared" si="587"/>
        <v>15.082000000000001</v>
      </c>
      <c r="BS550" s="67">
        <f t="shared" si="588"/>
        <v>1.018</v>
      </c>
      <c r="BU550" s="29" t="s">
        <v>16</v>
      </c>
      <c r="BV550" s="34" t="s">
        <v>62</v>
      </c>
      <c r="BW550" s="48">
        <f t="shared" si="560"/>
        <v>266342</v>
      </c>
      <c r="BX550" s="48">
        <f t="shared" si="561"/>
        <v>205354</v>
      </c>
      <c r="BY550" s="48">
        <f t="shared" si="562"/>
        <v>176293</v>
      </c>
      <c r="BZ550" s="48">
        <f t="shared" si="563"/>
        <v>29061</v>
      </c>
      <c r="CA550" s="48">
        <f t="shared" si="564"/>
        <v>18156</v>
      </c>
      <c r="CB550" s="48">
        <f t="shared" si="565"/>
        <v>42832</v>
      </c>
      <c r="CC550" s="48">
        <f t="shared" si="566"/>
        <v>15747</v>
      </c>
      <c r="CD550" s="48">
        <f t="shared" si="567"/>
        <v>5276</v>
      </c>
      <c r="CE550" s="49">
        <f t="shared" si="568"/>
        <v>21809</v>
      </c>
    </row>
    <row r="551" spans="1:83" ht="16.5" customHeight="1">
      <c r="A551" s="29" t="s">
        <v>17</v>
      </c>
      <c r="B551" s="34" t="s">
        <v>63</v>
      </c>
      <c r="C551" s="40">
        <v>130849</v>
      </c>
      <c r="D551" s="40">
        <v>102993</v>
      </c>
      <c r="E551" s="40">
        <v>88512</v>
      </c>
      <c r="F551" s="40">
        <v>14481</v>
      </c>
      <c r="G551" s="40">
        <v>9413</v>
      </c>
      <c r="H551" s="40">
        <v>18443</v>
      </c>
      <c r="I551" s="40">
        <v>3636</v>
      </c>
      <c r="J551" s="40">
        <v>213</v>
      </c>
      <c r="K551" s="41">
        <v>14594</v>
      </c>
      <c r="M551" s="29" t="s">
        <v>17</v>
      </c>
      <c r="N551" s="34" t="s">
        <v>63</v>
      </c>
      <c r="O551" s="66">
        <f t="shared" si="535"/>
        <v>2.972</v>
      </c>
      <c r="P551" s="66">
        <f t="shared" si="536"/>
        <v>4.1950000000000003</v>
      </c>
      <c r="Q551" s="66">
        <f t="shared" si="537"/>
        <v>4.32</v>
      </c>
      <c r="R551" s="66">
        <f t="shared" si="538"/>
        <v>3.4430000000000001</v>
      </c>
      <c r="S551" s="66">
        <f t="shared" si="539"/>
        <v>0.58799999999999997</v>
      </c>
      <c r="T551" s="66">
        <f t="shared" si="540"/>
        <v>-2.258</v>
      </c>
      <c r="U551" s="66">
        <f t="shared" si="541"/>
        <v>-41.003</v>
      </c>
      <c r="V551" s="66">
        <f t="shared" si="542"/>
        <v>-72.010999999999996</v>
      </c>
      <c r="W551" s="67">
        <f t="shared" si="543"/>
        <v>22.177</v>
      </c>
      <c r="Y551" s="29" t="s">
        <v>17</v>
      </c>
      <c r="Z551" s="34" t="s">
        <v>63</v>
      </c>
      <c r="AA551" s="66">
        <f t="shared" si="569"/>
        <v>100</v>
      </c>
      <c r="AB551" s="66">
        <f t="shared" si="544"/>
        <v>78.7</v>
      </c>
      <c r="AC551" s="66">
        <f t="shared" si="545"/>
        <v>67.599999999999994</v>
      </c>
      <c r="AD551" s="66">
        <f t="shared" si="546"/>
        <v>11.1</v>
      </c>
      <c r="AE551" s="66">
        <f t="shared" si="547"/>
        <v>7.2</v>
      </c>
      <c r="AF551" s="66">
        <f t="shared" si="548"/>
        <v>14.1</v>
      </c>
      <c r="AG551" s="66">
        <f t="shared" si="549"/>
        <v>2.8</v>
      </c>
      <c r="AH551" s="66">
        <f t="shared" si="550"/>
        <v>0.2</v>
      </c>
      <c r="AI551" s="67">
        <f t="shared" si="551"/>
        <v>11.2</v>
      </c>
      <c r="AK551" s="29" t="s">
        <v>17</v>
      </c>
      <c r="AL551" s="34" t="s">
        <v>63</v>
      </c>
      <c r="AM551" s="66">
        <f t="shared" si="570"/>
        <v>4</v>
      </c>
      <c r="AN551" s="66">
        <f t="shared" si="571"/>
        <v>4</v>
      </c>
      <c r="AO551" s="66">
        <f t="shared" si="572"/>
        <v>4</v>
      </c>
      <c r="AP551" s="66">
        <f t="shared" si="573"/>
        <v>4</v>
      </c>
      <c r="AQ551" s="66">
        <f t="shared" si="574"/>
        <v>3.6</v>
      </c>
      <c r="AR551" s="66">
        <f t="shared" si="575"/>
        <v>4</v>
      </c>
      <c r="AS551" s="66">
        <f t="shared" si="576"/>
        <v>3.9</v>
      </c>
      <c r="AT551" s="66">
        <f t="shared" si="577"/>
        <v>2.4</v>
      </c>
      <c r="AU551" s="67">
        <f t="shared" si="578"/>
        <v>4.0999999999999996</v>
      </c>
      <c r="AW551" s="29" t="s">
        <v>17</v>
      </c>
      <c r="AX551" s="34" t="s">
        <v>63</v>
      </c>
      <c r="AY551" s="66">
        <f t="shared" si="579"/>
        <v>2.972</v>
      </c>
      <c r="AZ551" s="66">
        <f t="shared" si="552"/>
        <v>3.2629999999999999</v>
      </c>
      <c r="BA551" s="66">
        <f t="shared" si="553"/>
        <v>2.8839999999999999</v>
      </c>
      <c r="BB551" s="66">
        <f t="shared" si="554"/>
        <v>0.379</v>
      </c>
      <c r="BC551" s="66">
        <f t="shared" si="555"/>
        <v>4.2999999999999997E-2</v>
      </c>
      <c r="BD551" s="66">
        <f t="shared" si="556"/>
        <v>-0.33500000000000002</v>
      </c>
      <c r="BE551" s="66">
        <f t="shared" si="557"/>
        <v>-1.9890000000000001</v>
      </c>
      <c r="BF551" s="66">
        <f t="shared" si="558"/>
        <v>-0.43099999999999999</v>
      </c>
      <c r="BG551" s="67">
        <f t="shared" si="559"/>
        <v>2.085</v>
      </c>
      <c r="BI551" s="29" t="s">
        <v>17</v>
      </c>
      <c r="BJ551" s="34" t="s">
        <v>63</v>
      </c>
      <c r="BK551" s="66">
        <f t="shared" si="580"/>
        <v>0.11899999999999999</v>
      </c>
      <c r="BL551" s="66">
        <f t="shared" si="581"/>
        <v>0.17</v>
      </c>
      <c r="BM551" s="66">
        <f t="shared" si="582"/>
        <v>0.17499999999999999</v>
      </c>
      <c r="BN551" s="66">
        <f t="shared" si="583"/>
        <v>0.13900000000000001</v>
      </c>
      <c r="BO551" s="66">
        <f t="shared" si="584"/>
        <v>2.1000000000000001E-2</v>
      </c>
      <c r="BP551" s="66">
        <f t="shared" si="585"/>
        <v>-9.0999999999999998E-2</v>
      </c>
      <c r="BQ551" s="66">
        <f t="shared" si="586"/>
        <v>-1.659</v>
      </c>
      <c r="BR551" s="66">
        <f t="shared" si="587"/>
        <v>-13.16</v>
      </c>
      <c r="BS551" s="67">
        <f t="shared" si="588"/>
        <v>0.85599999999999998</v>
      </c>
      <c r="BU551" s="29" t="s">
        <v>17</v>
      </c>
      <c r="BV551" s="34" t="s">
        <v>63</v>
      </c>
      <c r="BW551" s="48">
        <f t="shared" si="560"/>
        <v>127073</v>
      </c>
      <c r="BX551" s="48">
        <f t="shared" si="561"/>
        <v>98846</v>
      </c>
      <c r="BY551" s="48">
        <f t="shared" si="562"/>
        <v>84847</v>
      </c>
      <c r="BZ551" s="48">
        <f t="shared" si="563"/>
        <v>13999</v>
      </c>
      <c r="CA551" s="48">
        <f t="shared" si="564"/>
        <v>9358</v>
      </c>
      <c r="CB551" s="48">
        <f t="shared" si="565"/>
        <v>18869</v>
      </c>
      <c r="CC551" s="48">
        <f t="shared" si="566"/>
        <v>6163</v>
      </c>
      <c r="CD551" s="48">
        <f t="shared" si="567"/>
        <v>761</v>
      </c>
      <c r="CE551" s="49">
        <f t="shared" si="568"/>
        <v>11945</v>
      </c>
    </row>
    <row r="552" spans="1:83" ht="16.5" customHeight="1">
      <c r="A552" s="29" t="s">
        <v>18</v>
      </c>
      <c r="B552" s="34" t="s">
        <v>64</v>
      </c>
      <c r="C552" s="40">
        <v>122850</v>
      </c>
      <c r="D552" s="40">
        <v>99570</v>
      </c>
      <c r="E552" s="40">
        <v>85739</v>
      </c>
      <c r="F552" s="40">
        <v>13831</v>
      </c>
      <c r="G552" s="40">
        <v>6353</v>
      </c>
      <c r="H552" s="40">
        <v>16927</v>
      </c>
      <c r="I552" s="40">
        <v>2869</v>
      </c>
      <c r="J552" s="40">
        <v>358</v>
      </c>
      <c r="K552" s="41">
        <v>13700</v>
      </c>
      <c r="M552" s="29" t="s">
        <v>18</v>
      </c>
      <c r="N552" s="34" t="s">
        <v>64</v>
      </c>
      <c r="O552" s="66">
        <f t="shared" si="535"/>
        <v>3.722</v>
      </c>
      <c r="P552" s="66">
        <f t="shared" si="536"/>
        <v>4.9210000000000003</v>
      </c>
      <c r="Q552" s="66">
        <f t="shared" si="537"/>
        <v>5.0679999999999996</v>
      </c>
      <c r="R552" s="66">
        <f t="shared" si="538"/>
        <v>4.016</v>
      </c>
      <c r="S552" s="66">
        <f t="shared" si="539"/>
        <v>0.20499999999999999</v>
      </c>
      <c r="T552" s="66">
        <f t="shared" si="540"/>
        <v>-1.599</v>
      </c>
      <c r="U552" s="66">
        <f t="shared" si="541"/>
        <v>-36.497999999999998</v>
      </c>
      <c r="V552" s="66">
        <f t="shared" si="542"/>
        <v>0.84499999999999997</v>
      </c>
      <c r="W552" s="67">
        <f t="shared" si="543"/>
        <v>11.12</v>
      </c>
      <c r="Y552" s="29" t="s">
        <v>18</v>
      </c>
      <c r="Z552" s="34" t="s">
        <v>64</v>
      </c>
      <c r="AA552" s="66">
        <f t="shared" si="569"/>
        <v>100</v>
      </c>
      <c r="AB552" s="66">
        <f t="shared" si="544"/>
        <v>81.099999999999994</v>
      </c>
      <c r="AC552" s="66">
        <f t="shared" si="545"/>
        <v>69.8</v>
      </c>
      <c r="AD552" s="66">
        <f t="shared" si="546"/>
        <v>11.3</v>
      </c>
      <c r="AE552" s="66">
        <f t="shared" si="547"/>
        <v>5.2</v>
      </c>
      <c r="AF552" s="66">
        <f t="shared" si="548"/>
        <v>13.8</v>
      </c>
      <c r="AG552" s="66">
        <f t="shared" si="549"/>
        <v>2.2999999999999998</v>
      </c>
      <c r="AH552" s="66">
        <f t="shared" si="550"/>
        <v>0.3</v>
      </c>
      <c r="AI552" s="67">
        <f t="shared" si="551"/>
        <v>11.2</v>
      </c>
      <c r="AK552" s="29" t="s">
        <v>18</v>
      </c>
      <c r="AL552" s="34" t="s">
        <v>64</v>
      </c>
      <c r="AM552" s="66">
        <f t="shared" si="570"/>
        <v>3.7</v>
      </c>
      <c r="AN552" s="66">
        <f t="shared" si="571"/>
        <v>3.9</v>
      </c>
      <c r="AO552" s="66">
        <f t="shared" si="572"/>
        <v>3.9</v>
      </c>
      <c r="AP552" s="66">
        <f t="shared" si="573"/>
        <v>3.8</v>
      </c>
      <c r="AQ552" s="66">
        <f t="shared" si="574"/>
        <v>2.4</v>
      </c>
      <c r="AR552" s="66">
        <f t="shared" si="575"/>
        <v>3.7</v>
      </c>
      <c r="AS552" s="66">
        <f t="shared" si="576"/>
        <v>3.1</v>
      </c>
      <c r="AT552" s="66">
        <f t="shared" si="577"/>
        <v>4</v>
      </c>
      <c r="AU552" s="67">
        <f t="shared" si="578"/>
        <v>3.9</v>
      </c>
      <c r="AW552" s="29" t="s">
        <v>18</v>
      </c>
      <c r="AX552" s="34" t="s">
        <v>64</v>
      </c>
      <c r="AY552" s="66">
        <f t="shared" si="579"/>
        <v>3.722</v>
      </c>
      <c r="AZ552" s="66">
        <f t="shared" si="552"/>
        <v>3.9430000000000001</v>
      </c>
      <c r="BA552" s="66">
        <f t="shared" si="553"/>
        <v>3.492</v>
      </c>
      <c r="BB552" s="66">
        <f t="shared" si="554"/>
        <v>0.45100000000000001</v>
      </c>
      <c r="BC552" s="66">
        <f t="shared" si="555"/>
        <v>1.0999999999999999E-2</v>
      </c>
      <c r="BD552" s="66">
        <f t="shared" si="556"/>
        <v>-0.23200000000000001</v>
      </c>
      <c r="BE552" s="66">
        <f t="shared" si="557"/>
        <v>-1.3919999999999999</v>
      </c>
      <c r="BF552" s="66">
        <f t="shared" si="558"/>
        <v>3.0000000000000001E-3</v>
      </c>
      <c r="BG552" s="67">
        <f t="shared" si="559"/>
        <v>1.1579999999999999</v>
      </c>
      <c r="BI552" s="29" t="s">
        <v>18</v>
      </c>
      <c r="BJ552" s="34" t="s">
        <v>64</v>
      </c>
      <c r="BK552" s="66">
        <f t="shared" si="580"/>
        <v>0.13900000000000001</v>
      </c>
      <c r="BL552" s="66">
        <f t="shared" si="581"/>
        <v>0.192</v>
      </c>
      <c r="BM552" s="66">
        <f t="shared" si="582"/>
        <v>0.19800000000000001</v>
      </c>
      <c r="BN552" s="66">
        <f t="shared" si="583"/>
        <v>0.154</v>
      </c>
      <c r="BO552" s="66">
        <f t="shared" si="584"/>
        <v>5.0000000000000001E-3</v>
      </c>
      <c r="BP552" s="66">
        <f t="shared" si="585"/>
        <v>-5.8999999999999997E-2</v>
      </c>
      <c r="BQ552" s="66">
        <f t="shared" si="586"/>
        <v>-1.083</v>
      </c>
      <c r="BR552" s="66">
        <f t="shared" si="587"/>
        <v>7.1999999999999995E-2</v>
      </c>
      <c r="BS552" s="67">
        <f t="shared" si="588"/>
        <v>0.443</v>
      </c>
      <c r="BU552" s="29" t="s">
        <v>18</v>
      </c>
      <c r="BV552" s="34" t="s">
        <v>64</v>
      </c>
      <c r="BW552" s="48">
        <f t="shared" si="560"/>
        <v>118442</v>
      </c>
      <c r="BX552" s="48">
        <f t="shared" si="561"/>
        <v>94900</v>
      </c>
      <c r="BY552" s="48">
        <f t="shared" si="562"/>
        <v>81603</v>
      </c>
      <c r="BZ552" s="48">
        <f t="shared" si="563"/>
        <v>13297</v>
      </c>
      <c r="CA552" s="48">
        <f t="shared" si="564"/>
        <v>6340</v>
      </c>
      <c r="CB552" s="48">
        <f t="shared" si="565"/>
        <v>17202</v>
      </c>
      <c r="CC552" s="48">
        <f t="shared" si="566"/>
        <v>4518</v>
      </c>
      <c r="CD552" s="48">
        <f t="shared" si="567"/>
        <v>355</v>
      </c>
      <c r="CE552" s="49">
        <f t="shared" si="568"/>
        <v>12329</v>
      </c>
    </row>
    <row r="553" spans="1:83" ht="16.5" customHeight="1">
      <c r="A553" s="29" t="s">
        <v>19</v>
      </c>
      <c r="B553" s="34" t="s">
        <v>65</v>
      </c>
      <c r="C553" s="40">
        <v>289242</v>
      </c>
      <c r="D553" s="40">
        <v>216771</v>
      </c>
      <c r="E553" s="40">
        <v>186116</v>
      </c>
      <c r="F553" s="40">
        <v>30655</v>
      </c>
      <c r="G553" s="40">
        <v>32937</v>
      </c>
      <c r="H553" s="40">
        <v>39534</v>
      </c>
      <c r="I553" s="40">
        <v>5885</v>
      </c>
      <c r="J553" s="40">
        <v>570</v>
      </c>
      <c r="K553" s="41">
        <v>33079</v>
      </c>
      <c r="M553" s="29" t="s">
        <v>19</v>
      </c>
      <c r="N553" s="34" t="s">
        <v>65</v>
      </c>
      <c r="O553" s="66">
        <f t="shared" si="535"/>
        <v>4.984</v>
      </c>
      <c r="P553" s="66">
        <f t="shared" si="536"/>
        <v>5.5229999999999997</v>
      </c>
      <c r="Q553" s="66">
        <f t="shared" si="537"/>
        <v>5.5910000000000002</v>
      </c>
      <c r="R553" s="66">
        <f t="shared" si="538"/>
        <v>5.1120000000000001</v>
      </c>
      <c r="S553" s="66">
        <f t="shared" si="539"/>
        <v>1.2889999999999999</v>
      </c>
      <c r="T553" s="66">
        <f t="shared" si="540"/>
        <v>5.2359999999999998</v>
      </c>
      <c r="U553" s="66">
        <f t="shared" si="541"/>
        <v>-37.837000000000003</v>
      </c>
      <c r="V553" s="66">
        <f t="shared" si="542"/>
        <v>5.1660000000000004</v>
      </c>
      <c r="W553" s="67">
        <f t="shared" si="543"/>
        <v>20.033999999999999</v>
      </c>
      <c r="Y553" s="29" t="s">
        <v>19</v>
      </c>
      <c r="Z553" s="34" t="s">
        <v>65</v>
      </c>
      <c r="AA553" s="66">
        <f t="shared" si="569"/>
        <v>100</v>
      </c>
      <c r="AB553" s="66">
        <f t="shared" si="544"/>
        <v>74.900000000000006</v>
      </c>
      <c r="AC553" s="66">
        <f t="shared" si="545"/>
        <v>64.3</v>
      </c>
      <c r="AD553" s="66">
        <f t="shared" si="546"/>
        <v>10.6</v>
      </c>
      <c r="AE553" s="66">
        <f t="shared" si="547"/>
        <v>11.4</v>
      </c>
      <c r="AF553" s="66">
        <f t="shared" si="548"/>
        <v>13.7</v>
      </c>
      <c r="AG553" s="66">
        <f t="shared" si="549"/>
        <v>2</v>
      </c>
      <c r="AH553" s="66">
        <f t="shared" si="550"/>
        <v>0.2</v>
      </c>
      <c r="AI553" s="67">
        <f t="shared" si="551"/>
        <v>11.4</v>
      </c>
      <c r="AK553" s="29" t="s">
        <v>19</v>
      </c>
      <c r="AL553" s="34" t="s">
        <v>65</v>
      </c>
      <c r="AM553" s="66">
        <f t="shared" si="570"/>
        <v>8.8000000000000007</v>
      </c>
      <c r="AN553" s="66">
        <f t="shared" si="571"/>
        <v>8.4</v>
      </c>
      <c r="AO553" s="66">
        <f t="shared" si="572"/>
        <v>8.4</v>
      </c>
      <c r="AP553" s="66">
        <f t="shared" si="573"/>
        <v>8.4</v>
      </c>
      <c r="AQ553" s="66">
        <f t="shared" si="574"/>
        <v>12.5</v>
      </c>
      <c r="AR553" s="66">
        <f t="shared" si="575"/>
        <v>8.6</v>
      </c>
      <c r="AS553" s="66">
        <f t="shared" si="576"/>
        <v>6.3</v>
      </c>
      <c r="AT553" s="66">
        <f t="shared" si="577"/>
        <v>6.4</v>
      </c>
      <c r="AU553" s="67">
        <f t="shared" si="578"/>
        <v>9.3000000000000007</v>
      </c>
      <c r="AW553" s="29" t="s">
        <v>19</v>
      </c>
      <c r="AX553" s="34" t="s">
        <v>65</v>
      </c>
      <c r="AY553" s="66">
        <f t="shared" si="579"/>
        <v>4.984</v>
      </c>
      <c r="AZ553" s="66">
        <f t="shared" si="552"/>
        <v>4.1180000000000003</v>
      </c>
      <c r="BA553" s="66">
        <f t="shared" si="553"/>
        <v>3.577</v>
      </c>
      <c r="BB553" s="66">
        <f t="shared" si="554"/>
        <v>0.54100000000000004</v>
      </c>
      <c r="BC553" s="66">
        <f t="shared" si="555"/>
        <v>0.152</v>
      </c>
      <c r="BD553" s="66">
        <f t="shared" si="556"/>
        <v>0.71399999999999997</v>
      </c>
      <c r="BE553" s="66">
        <f t="shared" si="557"/>
        <v>-1.3</v>
      </c>
      <c r="BF553" s="66">
        <f t="shared" si="558"/>
        <v>0.01</v>
      </c>
      <c r="BG553" s="67">
        <f t="shared" si="559"/>
        <v>2.004</v>
      </c>
      <c r="BI553" s="29" t="s">
        <v>19</v>
      </c>
      <c r="BJ553" s="34" t="s">
        <v>65</v>
      </c>
      <c r="BK553" s="66">
        <f t="shared" si="580"/>
        <v>0.434</v>
      </c>
      <c r="BL553" s="66">
        <f t="shared" si="581"/>
        <v>0.46600000000000003</v>
      </c>
      <c r="BM553" s="66">
        <f t="shared" si="582"/>
        <v>0.47199999999999998</v>
      </c>
      <c r="BN553" s="66">
        <f t="shared" si="583"/>
        <v>0.43</v>
      </c>
      <c r="BO553" s="66">
        <f t="shared" si="584"/>
        <v>0.16</v>
      </c>
      <c r="BP553" s="66">
        <f t="shared" si="585"/>
        <v>0.42199999999999999</v>
      </c>
      <c r="BQ553" s="66">
        <f t="shared" si="586"/>
        <v>-2.3519999999999999</v>
      </c>
      <c r="BR553" s="66">
        <f t="shared" si="587"/>
        <v>0.67200000000000004</v>
      </c>
      <c r="BS553" s="67">
        <f t="shared" si="588"/>
        <v>1.7849999999999999</v>
      </c>
      <c r="BU553" s="29" t="s">
        <v>19</v>
      </c>
      <c r="BV553" s="34" t="s">
        <v>65</v>
      </c>
      <c r="BW553" s="48">
        <f t="shared" si="560"/>
        <v>275511</v>
      </c>
      <c r="BX553" s="48">
        <f t="shared" si="561"/>
        <v>205426</v>
      </c>
      <c r="BY553" s="48">
        <f t="shared" si="562"/>
        <v>176262</v>
      </c>
      <c r="BZ553" s="48">
        <f t="shared" si="563"/>
        <v>29164</v>
      </c>
      <c r="CA553" s="48">
        <f t="shared" si="564"/>
        <v>32518</v>
      </c>
      <c r="CB553" s="48">
        <f t="shared" si="565"/>
        <v>37567</v>
      </c>
      <c r="CC553" s="48">
        <f t="shared" si="566"/>
        <v>9467</v>
      </c>
      <c r="CD553" s="48">
        <f t="shared" si="567"/>
        <v>542</v>
      </c>
      <c r="CE553" s="49">
        <f t="shared" si="568"/>
        <v>27558</v>
      </c>
    </row>
    <row r="554" spans="1:83" ht="16.5" customHeight="1">
      <c r="A554" s="29" t="s">
        <v>20</v>
      </c>
      <c r="B554" s="34" t="s">
        <v>66</v>
      </c>
      <c r="C554" s="40">
        <v>145908</v>
      </c>
      <c r="D554" s="40">
        <v>121061</v>
      </c>
      <c r="E554" s="40">
        <v>104120</v>
      </c>
      <c r="F554" s="40">
        <v>16941</v>
      </c>
      <c r="G554" s="40">
        <v>7568</v>
      </c>
      <c r="H554" s="40">
        <v>17279</v>
      </c>
      <c r="I554" s="40">
        <v>3732</v>
      </c>
      <c r="J554" s="40">
        <v>430</v>
      </c>
      <c r="K554" s="41">
        <v>13117</v>
      </c>
      <c r="M554" s="29" t="s">
        <v>20</v>
      </c>
      <c r="N554" s="34" t="s">
        <v>66</v>
      </c>
      <c r="O554" s="66">
        <f t="shared" si="535"/>
        <v>4.3259999999999996</v>
      </c>
      <c r="P554" s="66">
        <f t="shared" si="536"/>
        <v>6.1360000000000001</v>
      </c>
      <c r="Q554" s="66">
        <f t="shared" si="537"/>
        <v>6.2850000000000001</v>
      </c>
      <c r="R554" s="66">
        <f t="shared" si="538"/>
        <v>5.23</v>
      </c>
      <c r="S554" s="66">
        <f t="shared" si="539"/>
        <v>0.65200000000000002</v>
      </c>
      <c r="T554" s="66">
        <f t="shared" si="540"/>
        <v>-5.46</v>
      </c>
      <c r="U554" s="66">
        <f t="shared" si="541"/>
        <v>-35.875999999999998</v>
      </c>
      <c r="V554" s="66">
        <f t="shared" si="542"/>
        <v>-8.7050000000000001</v>
      </c>
      <c r="W554" s="67">
        <f t="shared" si="543"/>
        <v>9.4359999999999999</v>
      </c>
      <c r="Y554" s="29" t="s">
        <v>20</v>
      </c>
      <c r="Z554" s="34" t="s">
        <v>66</v>
      </c>
      <c r="AA554" s="66">
        <f t="shared" si="569"/>
        <v>100</v>
      </c>
      <c r="AB554" s="66">
        <f t="shared" si="544"/>
        <v>83</v>
      </c>
      <c r="AC554" s="66">
        <f t="shared" si="545"/>
        <v>71.400000000000006</v>
      </c>
      <c r="AD554" s="66">
        <f t="shared" si="546"/>
        <v>11.6</v>
      </c>
      <c r="AE554" s="66">
        <f t="shared" si="547"/>
        <v>5.2</v>
      </c>
      <c r="AF554" s="66">
        <f t="shared" si="548"/>
        <v>11.8</v>
      </c>
      <c r="AG554" s="66">
        <f t="shared" si="549"/>
        <v>2.6</v>
      </c>
      <c r="AH554" s="66">
        <f t="shared" si="550"/>
        <v>0.3</v>
      </c>
      <c r="AI554" s="67">
        <f t="shared" si="551"/>
        <v>9</v>
      </c>
      <c r="AK554" s="29" t="s">
        <v>20</v>
      </c>
      <c r="AL554" s="34" t="s">
        <v>66</v>
      </c>
      <c r="AM554" s="66">
        <f t="shared" si="570"/>
        <v>4.4000000000000004</v>
      </c>
      <c r="AN554" s="66">
        <f t="shared" si="571"/>
        <v>4.7</v>
      </c>
      <c r="AO554" s="66">
        <f t="shared" si="572"/>
        <v>4.7</v>
      </c>
      <c r="AP554" s="66">
        <f t="shared" si="573"/>
        <v>4.7</v>
      </c>
      <c r="AQ554" s="66">
        <f t="shared" si="574"/>
        <v>2.9</v>
      </c>
      <c r="AR554" s="66">
        <f t="shared" si="575"/>
        <v>3.8</v>
      </c>
      <c r="AS554" s="66">
        <f t="shared" si="576"/>
        <v>4</v>
      </c>
      <c r="AT554" s="66">
        <f t="shared" si="577"/>
        <v>4.8</v>
      </c>
      <c r="AU554" s="67">
        <f t="shared" si="578"/>
        <v>3.7</v>
      </c>
      <c r="AW554" s="29" t="s">
        <v>20</v>
      </c>
      <c r="AX554" s="34" t="s">
        <v>66</v>
      </c>
      <c r="AY554" s="66">
        <f t="shared" si="579"/>
        <v>4.3259999999999996</v>
      </c>
      <c r="AZ554" s="66">
        <f t="shared" si="552"/>
        <v>5.0039999999999996</v>
      </c>
      <c r="BA554" s="66">
        <f t="shared" si="553"/>
        <v>4.4020000000000001</v>
      </c>
      <c r="BB554" s="66">
        <f t="shared" si="554"/>
        <v>0.60199999999999998</v>
      </c>
      <c r="BC554" s="66">
        <f t="shared" si="555"/>
        <v>3.5000000000000003E-2</v>
      </c>
      <c r="BD554" s="66">
        <f t="shared" si="556"/>
        <v>-0.71399999999999997</v>
      </c>
      <c r="BE554" s="66">
        <f t="shared" si="557"/>
        <v>-1.4930000000000001</v>
      </c>
      <c r="BF554" s="66">
        <f t="shared" si="558"/>
        <v>-2.9000000000000001E-2</v>
      </c>
      <c r="BG554" s="67">
        <f t="shared" si="559"/>
        <v>0.80900000000000005</v>
      </c>
      <c r="BI554" s="29" t="s">
        <v>20</v>
      </c>
      <c r="BJ554" s="34" t="s">
        <v>66</v>
      </c>
      <c r="BK554" s="66">
        <f t="shared" si="580"/>
        <v>0.191</v>
      </c>
      <c r="BL554" s="66">
        <f t="shared" si="581"/>
        <v>0.28699999999999998</v>
      </c>
      <c r="BM554" s="66">
        <f t="shared" si="582"/>
        <v>0.29499999999999998</v>
      </c>
      <c r="BN554" s="66">
        <f t="shared" si="583"/>
        <v>0.24299999999999999</v>
      </c>
      <c r="BO554" s="66">
        <f t="shared" si="584"/>
        <v>1.9E-2</v>
      </c>
      <c r="BP554" s="66">
        <f t="shared" si="585"/>
        <v>-0.214</v>
      </c>
      <c r="BQ554" s="66">
        <f t="shared" si="586"/>
        <v>-1.371</v>
      </c>
      <c r="BR554" s="66">
        <f t="shared" si="587"/>
        <v>-0.98499999999999999</v>
      </c>
      <c r="BS554" s="67">
        <f t="shared" si="588"/>
        <v>0.36599999999999999</v>
      </c>
      <c r="BU554" s="29" t="s">
        <v>20</v>
      </c>
      <c r="BV554" s="34" t="s">
        <v>66</v>
      </c>
      <c r="BW554" s="48">
        <f t="shared" si="560"/>
        <v>139858</v>
      </c>
      <c r="BX554" s="48">
        <f t="shared" si="561"/>
        <v>114062</v>
      </c>
      <c r="BY554" s="48">
        <f t="shared" si="562"/>
        <v>97963</v>
      </c>
      <c r="BZ554" s="48">
        <f t="shared" si="563"/>
        <v>16099</v>
      </c>
      <c r="CA554" s="48">
        <f t="shared" si="564"/>
        <v>7519</v>
      </c>
      <c r="CB554" s="48">
        <f t="shared" si="565"/>
        <v>18277</v>
      </c>
      <c r="CC554" s="48">
        <f t="shared" si="566"/>
        <v>5820</v>
      </c>
      <c r="CD554" s="48">
        <f t="shared" si="567"/>
        <v>471</v>
      </c>
      <c r="CE554" s="49">
        <f t="shared" si="568"/>
        <v>11986</v>
      </c>
    </row>
    <row r="555" spans="1:83" ht="16.5" customHeight="1">
      <c r="A555" s="29" t="s">
        <v>21</v>
      </c>
      <c r="B555" s="34" t="s">
        <v>67</v>
      </c>
      <c r="C555" s="40">
        <v>219546</v>
      </c>
      <c r="D555" s="40">
        <v>171677</v>
      </c>
      <c r="E555" s="40">
        <v>147528</v>
      </c>
      <c r="F555" s="40">
        <v>24149</v>
      </c>
      <c r="G555" s="40">
        <v>15320</v>
      </c>
      <c r="H555" s="40">
        <v>32549</v>
      </c>
      <c r="I555" s="40">
        <v>5298</v>
      </c>
      <c r="J555" s="40">
        <v>-384</v>
      </c>
      <c r="K555" s="41">
        <v>27635</v>
      </c>
      <c r="M555" s="29" t="s">
        <v>21</v>
      </c>
      <c r="N555" s="34" t="s">
        <v>67</v>
      </c>
      <c r="O555" s="66">
        <f t="shared" si="535"/>
        <v>4.3479999999999999</v>
      </c>
      <c r="P555" s="66">
        <f t="shared" si="536"/>
        <v>6.085</v>
      </c>
      <c r="Q555" s="66">
        <f t="shared" si="537"/>
        <v>6.18</v>
      </c>
      <c r="R555" s="66">
        <f t="shared" si="538"/>
        <v>5.5049999999999999</v>
      </c>
      <c r="S555" s="66">
        <f t="shared" si="539"/>
        <v>1.5580000000000001</v>
      </c>
      <c r="T555" s="66">
        <f t="shared" si="540"/>
        <v>-2.7890000000000001</v>
      </c>
      <c r="U555" s="66">
        <f t="shared" si="541"/>
        <v>-37.107999999999997</v>
      </c>
      <c r="V555" s="66">
        <f t="shared" si="542"/>
        <v>-9500</v>
      </c>
      <c r="W555" s="67">
        <f t="shared" si="543"/>
        <v>10.262</v>
      </c>
      <c r="Y555" s="29" t="s">
        <v>21</v>
      </c>
      <c r="Z555" s="34" t="s">
        <v>67</v>
      </c>
      <c r="AA555" s="66">
        <f t="shared" si="569"/>
        <v>100</v>
      </c>
      <c r="AB555" s="66">
        <f t="shared" si="544"/>
        <v>78.2</v>
      </c>
      <c r="AC555" s="66">
        <f t="shared" si="545"/>
        <v>67.2</v>
      </c>
      <c r="AD555" s="66">
        <f t="shared" si="546"/>
        <v>11</v>
      </c>
      <c r="AE555" s="66">
        <f t="shared" si="547"/>
        <v>7</v>
      </c>
      <c r="AF555" s="66">
        <f t="shared" si="548"/>
        <v>14.8</v>
      </c>
      <c r="AG555" s="66">
        <f t="shared" si="549"/>
        <v>2.4</v>
      </c>
      <c r="AH555" s="66">
        <f t="shared" si="550"/>
        <v>-0.2</v>
      </c>
      <c r="AI555" s="67">
        <f t="shared" si="551"/>
        <v>12.6</v>
      </c>
      <c r="AK555" s="29" t="s">
        <v>21</v>
      </c>
      <c r="AL555" s="34" t="s">
        <v>67</v>
      </c>
      <c r="AM555" s="66">
        <f t="shared" si="570"/>
        <v>6.7</v>
      </c>
      <c r="AN555" s="66">
        <f t="shared" si="571"/>
        <v>6.7</v>
      </c>
      <c r="AO555" s="66">
        <f t="shared" si="572"/>
        <v>6.7</v>
      </c>
      <c r="AP555" s="66">
        <f t="shared" si="573"/>
        <v>6.6</v>
      </c>
      <c r="AQ555" s="66">
        <f t="shared" si="574"/>
        <v>5.8</v>
      </c>
      <c r="AR555" s="66">
        <f t="shared" si="575"/>
        <v>7.1</v>
      </c>
      <c r="AS555" s="66">
        <f t="shared" si="576"/>
        <v>5.6</v>
      </c>
      <c r="AT555" s="66">
        <f t="shared" si="577"/>
        <v>-4.3</v>
      </c>
      <c r="AU555" s="67">
        <f t="shared" si="578"/>
        <v>7.8</v>
      </c>
      <c r="AW555" s="29" t="s">
        <v>21</v>
      </c>
      <c r="AX555" s="34" t="s">
        <v>67</v>
      </c>
      <c r="AY555" s="66">
        <f t="shared" si="579"/>
        <v>4.3479999999999999</v>
      </c>
      <c r="AZ555" s="66">
        <f t="shared" si="552"/>
        <v>4.68</v>
      </c>
      <c r="BA555" s="66">
        <f t="shared" si="553"/>
        <v>4.0810000000000004</v>
      </c>
      <c r="BB555" s="66">
        <f t="shared" si="554"/>
        <v>0.59899999999999998</v>
      </c>
      <c r="BC555" s="66">
        <f t="shared" si="555"/>
        <v>0.112</v>
      </c>
      <c r="BD555" s="66">
        <f t="shared" si="556"/>
        <v>-0.44400000000000001</v>
      </c>
      <c r="BE555" s="66">
        <f t="shared" si="557"/>
        <v>-1.486</v>
      </c>
      <c r="BF555" s="66">
        <f t="shared" si="558"/>
        <v>-0.18099999999999999</v>
      </c>
      <c r="BG555" s="67">
        <f t="shared" si="559"/>
        <v>1.222</v>
      </c>
      <c r="BI555" s="29" t="s">
        <v>21</v>
      </c>
      <c r="BJ555" s="34" t="s">
        <v>67</v>
      </c>
      <c r="BK555" s="66">
        <f t="shared" si="580"/>
        <v>0.28899999999999998</v>
      </c>
      <c r="BL555" s="66">
        <f t="shared" si="581"/>
        <v>0.40400000000000003</v>
      </c>
      <c r="BM555" s="66">
        <f t="shared" si="582"/>
        <v>0.41099999999999998</v>
      </c>
      <c r="BN555" s="66">
        <f t="shared" si="583"/>
        <v>0.36299999999999999</v>
      </c>
      <c r="BO555" s="66">
        <f t="shared" si="584"/>
        <v>0.09</v>
      </c>
      <c r="BP555" s="66">
        <f t="shared" si="585"/>
        <v>-0.20100000000000001</v>
      </c>
      <c r="BQ555" s="66">
        <f t="shared" si="586"/>
        <v>-2.052</v>
      </c>
      <c r="BR555" s="66">
        <f t="shared" si="587"/>
        <v>-9.1259999999999994</v>
      </c>
      <c r="BS555" s="67">
        <f t="shared" si="588"/>
        <v>0.83099999999999996</v>
      </c>
      <c r="BU555" s="29" t="s">
        <v>21</v>
      </c>
      <c r="BV555" s="34" t="s">
        <v>67</v>
      </c>
      <c r="BW555" s="48">
        <f t="shared" si="560"/>
        <v>210398</v>
      </c>
      <c r="BX555" s="48">
        <f t="shared" si="561"/>
        <v>161830</v>
      </c>
      <c r="BY555" s="48">
        <f t="shared" si="562"/>
        <v>138941</v>
      </c>
      <c r="BZ555" s="48">
        <f t="shared" si="563"/>
        <v>22889</v>
      </c>
      <c r="CA555" s="48">
        <f t="shared" si="564"/>
        <v>15085</v>
      </c>
      <c r="CB555" s="48">
        <f t="shared" si="565"/>
        <v>33483</v>
      </c>
      <c r="CC555" s="48">
        <f t="shared" si="566"/>
        <v>8424</v>
      </c>
      <c r="CD555" s="48">
        <f t="shared" si="567"/>
        <v>-4</v>
      </c>
      <c r="CE555" s="49">
        <f t="shared" si="568"/>
        <v>25063</v>
      </c>
    </row>
    <row r="556" spans="1:83" ht="16.5" customHeight="1">
      <c r="A556" s="29" t="s">
        <v>22</v>
      </c>
      <c r="B556" s="34" t="s">
        <v>68</v>
      </c>
      <c r="C556" s="40">
        <v>118722</v>
      </c>
      <c r="D556" s="40">
        <v>93725</v>
      </c>
      <c r="E556" s="40">
        <v>80183</v>
      </c>
      <c r="F556" s="40">
        <v>13542</v>
      </c>
      <c r="G556" s="40">
        <v>5743</v>
      </c>
      <c r="H556" s="40">
        <v>19254</v>
      </c>
      <c r="I556" s="40">
        <v>3570</v>
      </c>
      <c r="J556" s="40">
        <v>78</v>
      </c>
      <c r="K556" s="41">
        <v>15606</v>
      </c>
      <c r="M556" s="29" t="s">
        <v>22</v>
      </c>
      <c r="N556" s="34" t="s">
        <v>68</v>
      </c>
      <c r="O556" s="66">
        <f t="shared" si="535"/>
        <v>5.319</v>
      </c>
      <c r="P556" s="66">
        <f t="shared" si="536"/>
        <v>6.1189999999999998</v>
      </c>
      <c r="Q556" s="66">
        <f t="shared" si="537"/>
        <v>6.1079999999999997</v>
      </c>
      <c r="R556" s="66">
        <f t="shared" si="538"/>
        <v>6.1779999999999999</v>
      </c>
      <c r="S556" s="66">
        <f t="shared" si="539"/>
        <v>2.4620000000000002</v>
      </c>
      <c r="T556" s="66">
        <f t="shared" si="540"/>
        <v>2.415</v>
      </c>
      <c r="U556" s="66">
        <f t="shared" si="541"/>
        <v>-37.313000000000002</v>
      </c>
      <c r="V556" s="66">
        <f t="shared" si="542"/>
        <v>-69.531000000000006</v>
      </c>
      <c r="W556" s="67">
        <f t="shared" si="543"/>
        <v>21.457000000000001</v>
      </c>
      <c r="Y556" s="29" t="s">
        <v>22</v>
      </c>
      <c r="Z556" s="34" t="s">
        <v>68</v>
      </c>
      <c r="AA556" s="66">
        <f t="shared" si="569"/>
        <v>100</v>
      </c>
      <c r="AB556" s="66">
        <f t="shared" si="544"/>
        <v>78.900000000000006</v>
      </c>
      <c r="AC556" s="66">
        <f t="shared" si="545"/>
        <v>67.5</v>
      </c>
      <c r="AD556" s="66">
        <f t="shared" si="546"/>
        <v>11.4</v>
      </c>
      <c r="AE556" s="66">
        <f t="shared" si="547"/>
        <v>4.8</v>
      </c>
      <c r="AF556" s="66">
        <f t="shared" si="548"/>
        <v>16.2</v>
      </c>
      <c r="AG556" s="66">
        <f t="shared" si="549"/>
        <v>3</v>
      </c>
      <c r="AH556" s="66">
        <f t="shared" si="550"/>
        <v>0.1</v>
      </c>
      <c r="AI556" s="67">
        <f t="shared" si="551"/>
        <v>13.1</v>
      </c>
      <c r="AK556" s="29" t="s">
        <v>22</v>
      </c>
      <c r="AL556" s="34" t="s">
        <v>68</v>
      </c>
      <c r="AM556" s="66">
        <f t="shared" si="570"/>
        <v>3.6</v>
      </c>
      <c r="AN556" s="66">
        <f t="shared" si="571"/>
        <v>3.6</v>
      </c>
      <c r="AO556" s="66">
        <f t="shared" si="572"/>
        <v>3.6</v>
      </c>
      <c r="AP556" s="66">
        <f t="shared" si="573"/>
        <v>3.7</v>
      </c>
      <c r="AQ556" s="66">
        <f t="shared" si="574"/>
        <v>2.2000000000000002</v>
      </c>
      <c r="AR556" s="66">
        <f t="shared" si="575"/>
        <v>4.2</v>
      </c>
      <c r="AS556" s="66">
        <f t="shared" si="576"/>
        <v>3.8</v>
      </c>
      <c r="AT556" s="66">
        <f t="shared" si="577"/>
        <v>0.9</v>
      </c>
      <c r="AU556" s="67">
        <f t="shared" si="578"/>
        <v>4.4000000000000004</v>
      </c>
      <c r="AW556" s="29" t="s">
        <v>22</v>
      </c>
      <c r="AX556" s="34" t="s">
        <v>68</v>
      </c>
      <c r="AY556" s="66">
        <f t="shared" si="579"/>
        <v>5.319</v>
      </c>
      <c r="AZ556" s="66">
        <f t="shared" si="552"/>
        <v>4.7939999999999996</v>
      </c>
      <c r="BA556" s="66">
        <f t="shared" si="553"/>
        <v>4.0949999999999998</v>
      </c>
      <c r="BB556" s="66">
        <f t="shared" si="554"/>
        <v>0.69899999999999995</v>
      </c>
      <c r="BC556" s="66">
        <f t="shared" si="555"/>
        <v>0.122</v>
      </c>
      <c r="BD556" s="66">
        <f t="shared" si="556"/>
        <v>0.40300000000000002</v>
      </c>
      <c r="BE556" s="66">
        <f t="shared" si="557"/>
        <v>-1.885</v>
      </c>
      <c r="BF556" s="66">
        <f t="shared" si="558"/>
        <v>-0.158</v>
      </c>
      <c r="BG556" s="67">
        <f t="shared" si="559"/>
        <v>2.4460000000000002</v>
      </c>
      <c r="BI556" s="29" t="s">
        <v>22</v>
      </c>
      <c r="BJ556" s="34" t="s">
        <v>68</v>
      </c>
      <c r="BK556" s="66">
        <f t="shared" si="580"/>
        <v>0.19</v>
      </c>
      <c r="BL556" s="66">
        <f t="shared" si="581"/>
        <v>0.222</v>
      </c>
      <c r="BM556" s="66">
        <f t="shared" si="582"/>
        <v>0.221</v>
      </c>
      <c r="BN556" s="66">
        <f t="shared" si="583"/>
        <v>0.22700000000000001</v>
      </c>
      <c r="BO556" s="66">
        <f t="shared" si="584"/>
        <v>5.2999999999999999E-2</v>
      </c>
      <c r="BP556" s="66">
        <f t="shared" si="585"/>
        <v>9.7000000000000003E-2</v>
      </c>
      <c r="BQ556" s="66">
        <f t="shared" si="586"/>
        <v>-1.395</v>
      </c>
      <c r="BR556" s="66">
        <f t="shared" si="587"/>
        <v>-4.2750000000000004</v>
      </c>
      <c r="BS556" s="67">
        <f t="shared" si="588"/>
        <v>0.89100000000000001</v>
      </c>
      <c r="BU556" s="29" t="s">
        <v>22</v>
      </c>
      <c r="BV556" s="34" t="s">
        <v>68</v>
      </c>
      <c r="BW556" s="48">
        <f t="shared" si="560"/>
        <v>112726</v>
      </c>
      <c r="BX556" s="48">
        <f t="shared" si="561"/>
        <v>88321</v>
      </c>
      <c r="BY556" s="48">
        <f t="shared" si="562"/>
        <v>75567</v>
      </c>
      <c r="BZ556" s="48">
        <f t="shared" si="563"/>
        <v>12754</v>
      </c>
      <c r="CA556" s="48">
        <f t="shared" si="564"/>
        <v>5605</v>
      </c>
      <c r="CB556" s="48">
        <f t="shared" si="565"/>
        <v>18800</v>
      </c>
      <c r="CC556" s="48">
        <f t="shared" si="566"/>
        <v>5695</v>
      </c>
      <c r="CD556" s="48">
        <f t="shared" si="567"/>
        <v>256</v>
      </c>
      <c r="CE556" s="49">
        <f t="shared" si="568"/>
        <v>12849</v>
      </c>
    </row>
    <row r="557" spans="1:83" ht="16.5" customHeight="1">
      <c r="A557" s="29" t="s">
        <v>23</v>
      </c>
      <c r="B557" s="34" t="s">
        <v>69</v>
      </c>
      <c r="C557" s="40">
        <v>92111</v>
      </c>
      <c r="D557" s="40">
        <v>74698</v>
      </c>
      <c r="E557" s="40">
        <v>64137</v>
      </c>
      <c r="F557" s="40">
        <v>10561</v>
      </c>
      <c r="G557" s="40">
        <v>4742</v>
      </c>
      <c r="H557" s="40">
        <v>12671</v>
      </c>
      <c r="I557" s="40">
        <v>1356</v>
      </c>
      <c r="J557" s="40">
        <v>150</v>
      </c>
      <c r="K557" s="41">
        <v>11165</v>
      </c>
      <c r="M557" s="29" t="s">
        <v>23</v>
      </c>
      <c r="N557" s="34" t="s">
        <v>69</v>
      </c>
      <c r="O557" s="66">
        <f t="shared" si="535"/>
        <v>4.3550000000000004</v>
      </c>
      <c r="P557" s="66">
        <f t="shared" si="536"/>
        <v>5.758</v>
      </c>
      <c r="Q557" s="66">
        <f t="shared" si="537"/>
        <v>5.9139999999999997</v>
      </c>
      <c r="R557" s="66">
        <f t="shared" si="538"/>
        <v>4.8239999999999998</v>
      </c>
      <c r="S557" s="66">
        <f t="shared" si="539"/>
        <v>0.89400000000000002</v>
      </c>
      <c r="T557" s="66">
        <f t="shared" si="540"/>
        <v>-2.0489999999999999</v>
      </c>
      <c r="U557" s="66">
        <f t="shared" si="541"/>
        <v>-39.491</v>
      </c>
      <c r="V557" s="66">
        <f t="shared" si="542"/>
        <v>-17.126999999999999</v>
      </c>
      <c r="W557" s="67">
        <f t="shared" si="543"/>
        <v>6.1920000000000002</v>
      </c>
      <c r="Y557" s="29" t="s">
        <v>23</v>
      </c>
      <c r="Z557" s="34" t="s">
        <v>69</v>
      </c>
      <c r="AA557" s="66">
        <f t="shared" si="569"/>
        <v>100</v>
      </c>
      <c r="AB557" s="66">
        <f t="shared" si="544"/>
        <v>81.099999999999994</v>
      </c>
      <c r="AC557" s="66">
        <f t="shared" si="545"/>
        <v>69.599999999999994</v>
      </c>
      <c r="AD557" s="66">
        <f t="shared" si="546"/>
        <v>11.5</v>
      </c>
      <c r="AE557" s="66">
        <f t="shared" si="547"/>
        <v>5.0999999999999996</v>
      </c>
      <c r="AF557" s="66">
        <f t="shared" si="548"/>
        <v>13.8</v>
      </c>
      <c r="AG557" s="66">
        <f t="shared" si="549"/>
        <v>1.5</v>
      </c>
      <c r="AH557" s="66">
        <f t="shared" si="550"/>
        <v>0.2</v>
      </c>
      <c r="AI557" s="67">
        <f t="shared" si="551"/>
        <v>12.1</v>
      </c>
      <c r="AK557" s="29" t="s">
        <v>23</v>
      </c>
      <c r="AL557" s="34" t="s">
        <v>69</v>
      </c>
      <c r="AM557" s="66">
        <f t="shared" si="570"/>
        <v>2.8</v>
      </c>
      <c r="AN557" s="66">
        <f t="shared" si="571"/>
        <v>2.9</v>
      </c>
      <c r="AO557" s="66">
        <f t="shared" si="572"/>
        <v>2.9</v>
      </c>
      <c r="AP557" s="66">
        <f t="shared" si="573"/>
        <v>2.9</v>
      </c>
      <c r="AQ557" s="66">
        <f t="shared" si="574"/>
        <v>1.8</v>
      </c>
      <c r="AR557" s="66">
        <f t="shared" si="575"/>
        <v>2.8</v>
      </c>
      <c r="AS557" s="66">
        <f t="shared" si="576"/>
        <v>1.4</v>
      </c>
      <c r="AT557" s="66">
        <f t="shared" si="577"/>
        <v>1.7</v>
      </c>
      <c r="AU557" s="67">
        <f t="shared" si="578"/>
        <v>3.1</v>
      </c>
      <c r="AW557" s="29" t="s">
        <v>23</v>
      </c>
      <c r="AX557" s="34" t="s">
        <v>69</v>
      </c>
      <c r="AY557" s="66">
        <f t="shared" si="579"/>
        <v>4.3550000000000004</v>
      </c>
      <c r="AZ557" s="66">
        <f t="shared" si="552"/>
        <v>4.6079999999999997</v>
      </c>
      <c r="BA557" s="66">
        <f t="shared" si="553"/>
        <v>4.0570000000000004</v>
      </c>
      <c r="BB557" s="66">
        <f t="shared" si="554"/>
        <v>0.55100000000000005</v>
      </c>
      <c r="BC557" s="66">
        <f t="shared" si="555"/>
        <v>4.8000000000000001E-2</v>
      </c>
      <c r="BD557" s="66">
        <f t="shared" si="556"/>
        <v>-0.3</v>
      </c>
      <c r="BE557" s="66">
        <f t="shared" si="557"/>
        <v>-1.0029999999999999</v>
      </c>
      <c r="BF557" s="66">
        <f t="shared" si="558"/>
        <v>-3.5000000000000003E-2</v>
      </c>
      <c r="BG557" s="67">
        <f t="shared" si="559"/>
        <v>0.73799999999999999</v>
      </c>
      <c r="BI557" s="29" t="s">
        <v>23</v>
      </c>
      <c r="BJ557" s="34" t="s">
        <v>69</v>
      </c>
      <c r="BK557" s="66">
        <f t="shared" si="580"/>
        <v>0.122</v>
      </c>
      <c r="BL557" s="66">
        <f t="shared" si="581"/>
        <v>0.16700000000000001</v>
      </c>
      <c r="BM557" s="66">
        <f t="shared" si="582"/>
        <v>0.17100000000000001</v>
      </c>
      <c r="BN557" s="66">
        <f t="shared" si="583"/>
        <v>0.14000000000000001</v>
      </c>
      <c r="BO557" s="66">
        <f t="shared" si="584"/>
        <v>1.6E-2</v>
      </c>
      <c r="BP557" s="66">
        <f t="shared" si="585"/>
        <v>-5.7000000000000002E-2</v>
      </c>
      <c r="BQ557" s="66">
        <f t="shared" si="586"/>
        <v>-0.58099999999999996</v>
      </c>
      <c r="BR557" s="66">
        <f t="shared" si="587"/>
        <v>-0.74399999999999999</v>
      </c>
      <c r="BS557" s="67">
        <f t="shared" si="588"/>
        <v>0.21</v>
      </c>
      <c r="BU557" s="29" t="s">
        <v>23</v>
      </c>
      <c r="BV557" s="34" t="s">
        <v>69</v>
      </c>
      <c r="BW557" s="48">
        <f t="shared" si="560"/>
        <v>88267</v>
      </c>
      <c r="BX557" s="48">
        <f t="shared" si="561"/>
        <v>70631</v>
      </c>
      <c r="BY557" s="48">
        <f t="shared" si="562"/>
        <v>60556</v>
      </c>
      <c r="BZ557" s="48">
        <f t="shared" si="563"/>
        <v>10075</v>
      </c>
      <c r="CA557" s="48">
        <f t="shared" si="564"/>
        <v>4700</v>
      </c>
      <c r="CB557" s="48">
        <f t="shared" si="565"/>
        <v>12936</v>
      </c>
      <c r="CC557" s="48">
        <f t="shared" si="566"/>
        <v>2241</v>
      </c>
      <c r="CD557" s="48">
        <f t="shared" si="567"/>
        <v>181</v>
      </c>
      <c r="CE557" s="49">
        <f t="shared" si="568"/>
        <v>10514</v>
      </c>
    </row>
    <row r="558" spans="1:83" ht="16.5" customHeight="1">
      <c r="A558" s="31" t="s">
        <v>24</v>
      </c>
      <c r="B558" s="33" t="s">
        <v>70</v>
      </c>
      <c r="C558" s="42">
        <v>9880</v>
      </c>
      <c r="D558" s="42">
        <v>7244</v>
      </c>
      <c r="E558" s="42">
        <v>6196</v>
      </c>
      <c r="F558" s="42">
        <v>1048</v>
      </c>
      <c r="G558" s="42">
        <v>722</v>
      </c>
      <c r="H558" s="42">
        <v>1914</v>
      </c>
      <c r="I558" s="42">
        <v>199</v>
      </c>
      <c r="J558" s="42">
        <v>-14</v>
      </c>
      <c r="K558" s="43">
        <v>1729</v>
      </c>
      <c r="M558" s="31" t="s">
        <v>24</v>
      </c>
      <c r="N558" s="33" t="s">
        <v>70</v>
      </c>
      <c r="O558" s="68">
        <f t="shared" si="535"/>
        <v>6.0090000000000003</v>
      </c>
      <c r="P558" s="68">
        <f t="shared" si="536"/>
        <v>3.3820000000000001</v>
      </c>
      <c r="Q558" s="68">
        <f t="shared" si="537"/>
        <v>3.37</v>
      </c>
      <c r="R558" s="68">
        <f t="shared" si="538"/>
        <v>3.4550000000000001</v>
      </c>
      <c r="S558" s="68">
        <f t="shared" si="539"/>
        <v>2.7029999999999998</v>
      </c>
      <c r="T558" s="68">
        <f t="shared" si="540"/>
        <v>18.882000000000001</v>
      </c>
      <c r="U558" s="68">
        <f t="shared" si="541"/>
        <v>-41.813000000000002</v>
      </c>
      <c r="V558" s="68">
        <f t="shared" si="542"/>
        <v>-40</v>
      </c>
      <c r="W558" s="69">
        <f t="shared" si="543"/>
        <v>35.29</v>
      </c>
      <c r="Y558" s="31" t="s">
        <v>24</v>
      </c>
      <c r="Z558" s="33" t="s">
        <v>70</v>
      </c>
      <c r="AA558" s="68">
        <f t="shared" si="569"/>
        <v>100</v>
      </c>
      <c r="AB558" s="68">
        <f t="shared" si="544"/>
        <v>73.3</v>
      </c>
      <c r="AC558" s="68">
        <f t="shared" si="545"/>
        <v>62.7</v>
      </c>
      <c r="AD558" s="68">
        <f t="shared" si="546"/>
        <v>10.6</v>
      </c>
      <c r="AE558" s="68">
        <f t="shared" si="547"/>
        <v>7.3</v>
      </c>
      <c r="AF558" s="68">
        <f t="shared" si="548"/>
        <v>19.399999999999999</v>
      </c>
      <c r="AG558" s="68">
        <f t="shared" si="549"/>
        <v>2</v>
      </c>
      <c r="AH558" s="68">
        <f t="shared" si="550"/>
        <v>-0.1</v>
      </c>
      <c r="AI558" s="69">
        <f t="shared" si="551"/>
        <v>17.5</v>
      </c>
      <c r="AK558" s="31" t="s">
        <v>24</v>
      </c>
      <c r="AL558" s="33" t="s">
        <v>70</v>
      </c>
      <c r="AM558" s="68">
        <f t="shared" si="570"/>
        <v>0.3</v>
      </c>
      <c r="AN558" s="68">
        <f t="shared" si="571"/>
        <v>0.3</v>
      </c>
      <c r="AO558" s="68">
        <f t="shared" si="572"/>
        <v>0.3</v>
      </c>
      <c r="AP558" s="68">
        <f t="shared" si="573"/>
        <v>0.3</v>
      </c>
      <c r="AQ558" s="68">
        <f t="shared" si="574"/>
        <v>0.3</v>
      </c>
      <c r="AR558" s="68">
        <f t="shared" si="575"/>
        <v>0.4</v>
      </c>
      <c r="AS558" s="68">
        <f t="shared" si="576"/>
        <v>0.2</v>
      </c>
      <c r="AT558" s="68">
        <f t="shared" si="577"/>
        <v>-0.2</v>
      </c>
      <c r="AU558" s="69">
        <f t="shared" si="578"/>
        <v>0.5</v>
      </c>
      <c r="AW558" s="31" t="s">
        <v>24</v>
      </c>
      <c r="AX558" s="33" t="s">
        <v>70</v>
      </c>
      <c r="AY558" s="68">
        <f t="shared" si="579"/>
        <v>6.0090000000000003</v>
      </c>
      <c r="AZ558" s="68">
        <f t="shared" si="552"/>
        <v>2.5430000000000001</v>
      </c>
      <c r="BA558" s="68">
        <f t="shared" si="553"/>
        <v>2.1669999999999998</v>
      </c>
      <c r="BB558" s="68">
        <f t="shared" si="554"/>
        <v>0.376</v>
      </c>
      <c r="BC558" s="68">
        <f t="shared" si="555"/>
        <v>0.20399999999999999</v>
      </c>
      <c r="BD558" s="68">
        <f t="shared" si="556"/>
        <v>3.262</v>
      </c>
      <c r="BE558" s="68">
        <f t="shared" si="557"/>
        <v>-1.534</v>
      </c>
      <c r="BF558" s="68">
        <f t="shared" si="558"/>
        <v>-4.2999999999999997E-2</v>
      </c>
      <c r="BG558" s="69">
        <f t="shared" si="559"/>
        <v>4.8390000000000004</v>
      </c>
      <c r="BI558" s="31" t="s">
        <v>24</v>
      </c>
      <c r="BJ558" s="33" t="s">
        <v>70</v>
      </c>
      <c r="BK558" s="68">
        <f t="shared" si="580"/>
        <v>1.7999999999999999E-2</v>
      </c>
      <c r="BL558" s="68">
        <f t="shared" si="581"/>
        <v>0.01</v>
      </c>
      <c r="BM558" s="68">
        <f t="shared" si="582"/>
        <v>0.01</v>
      </c>
      <c r="BN558" s="68">
        <f t="shared" si="583"/>
        <v>0.01</v>
      </c>
      <c r="BO558" s="68">
        <f t="shared" si="584"/>
        <v>7.0000000000000001E-3</v>
      </c>
      <c r="BP558" s="68">
        <f t="shared" si="585"/>
        <v>6.5000000000000002E-2</v>
      </c>
      <c r="BQ558" s="68">
        <f t="shared" si="586"/>
        <v>-9.4E-2</v>
      </c>
      <c r="BR558" s="68">
        <f t="shared" si="587"/>
        <v>-9.6000000000000002E-2</v>
      </c>
      <c r="BS558" s="69">
        <f t="shared" si="588"/>
        <v>0.14599999999999999</v>
      </c>
      <c r="BU558" s="31" t="s">
        <v>24</v>
      </c>
      <c r="BV558" s="33" t="s">
        <v>70</v>
      </c>
      <c r="BW558" s="50">
        <f t="shared" si="560"/>
        <v>9320</v>
      </c>
      <c r="BX558" s="50">
        <f t="shared" si="561"/>
        <v>7007</v>
      </c>
      <c r="BY558" s="50">
        <f t="shared" si="562"/>
        <v>5994</v>
      </c>
      <c r="BZ558" s="50">
        <f t="shared" si="563"/>
        <v>1013</v>
      </c>
      <c r="CA558" s="50">
        <f t="shared" si="564"/>
        <v>703</v>
      </c>
      <c r="CB558" s="50">
        <f t="shared" si="565"/>
        <v>1610</v>
      </c>
      <c r="CC558" s="50">
        <f t="shared" si="566"/>
        <v>342</v>
      </c>
      <c r="CD558" s="50">
        <f t="shared" si="567"/>
        <v>-10</v>
      </c>
      <c r="CE558" s="51">
        <f t="shared" si="568"/>
        <v>1278</v>
      </c>
    </row>
    <row r="559" spans="1:83" ht="16.5" customHeight="1">
      <c r="A559" s="29" t="s">
        <v>25</v>
      </c>
      <c r="B559" s="34" t="s">
        <v>71</v>
      </c>
      <c r="C559" s="40">
        <v>5936</v>
      </c>
      <c r="D559" s="40">
        <v>4197</v>
      </c>
      <c r="E559" s="40">
        <v>3621</v>
      </c>
      <c r="F559" s="40">
        <v>576</v>
      </c>
      <c r="G559" s="40">
        <v>318</v>
      </c>
      <c r="H559" s="40">
        <v>1421</v>
      </c>
      <c r="I559" s="40">
        <v>150</v>
      </c>
      <c r="J559" s="40">
        <v>-25</v>
      </c>
      <c r="K559" s="41">
        <v>1296</v>
      </c>
      <c r="M559" s="29" t="s">
        <v>25</v>
      </c>
      <c r="N559" s="34" t="s">
        <v>71</v>
      </c>
      <c r="O559" s="66">
        <f t="shared" si="535"/>
        <v>4.71</v>
      </c>
      <c r="P559" s="66">
        <f t="shared" si="536"/>
        <v>4.6890000000000001</v>
      </c>
      <c r="Q559" s="66">
        <f t="shared" si="537"/>
        <v>4.8959999999999999</v>
      </c>
      <c r="R559" s="66">
        <f t="shared" si="538"/>
        <v>3.411</v>
      </c>
      <c r="S559" s="66">
        <f t="shared" si="539"/>
        <v>2.9129999999999998</v>
      </c>
      <c r="T559" s="66">
        <f t="shared" si="540"/>
        <v>5.181</v>
      </c>
      <c r="U559" s="66">
        <f t="shared" si="541"/>
        <v>-45.454999999999998</v>
      </c>
      <c r="V559" s="66">
        <f t="shared" si="542"/>
        <v>-177.77799999999999</v>
      </c>
      <c r="W559" s="67">
        <f t="shared" si="543"/>
        <v>19.446999999999999</v>
      </c>
      <c r="Y559" s="29" t="s">
        <v>25</v>
      </c>
      <c r="Z559" s="34" t="s">
        <v>71</v>
      </c>
      <c r="AA559" s="66">
        <f t="shared" si="569"/>
        <v>100</v>
      </c>
      <c r="AB559" s="66">
        <f t="shared" si="544"/>
        <v>70.7</v>
      </c>
      <c r="AC559" s="66">
        <f t="shared" si="545"/>
        <v>61</v>
      </c>
      <c r="AD559" s="66">
        <f t="shared" si="546"/>
        <v>9.6999999999999993</v>
      </c>
      <c r="AE559" s="66">
        <f t="shared" si="547"/>
        <v>5.4</v>
      </c>
      <c r="AF559" s="66">
        <f t="shared" si="548"/>
        <v>23.9</v>
      </c>
      <c r="AG559" s="66">
        <f t="shared" si="549"/>
        <v>2.5</v>
      </c>
      <c r="AH559" s="66">
        <f t="shared" si="550"/>
        <v>-0.4</v>
      </c>
      <c r="AI559" s="67">
        <f t="shared" si="551"/>
        <v>21.8</v>
      </c>
      <c r="AK559" s="29" t="s">
        <v>25</v>
      </c>
      <c r="AL559" s="34" t="s">
        <v>71</v>
      </c>
      <c r="AM559" s="66">
        <f t="shared" si="570"/>
        <v>0.2</v>
      </c>
      <c r="AN559" s="66">
        <f t="shared" si="571"/>
        <v>0.2</v>
      </c>
      <c r="AO559" s="66">
        <f t="shared" si="572"/>
        <v>0.2</v>
      </c>
      <c r="AP559" s="66">
        <f t="shared" si="573"/>
        <v>0.2</v>
      </c>
      <c r="AQ559" s="66">
        <f t="shared" si="574"/>
        <v>0.1</v>
      </c>
      <c r="AR559" s="66">
        <f t="shared" si="575"/>
        <v>0.3</v>
      </c>
      <c r="AS559" s="66">
        <f t="shared" si="576"/>
        <v>0.2</v>
      </c>
      <c r="AT559" s="66">
        <f t="shared" si="577"/>
        <v>-0.3</v>
      </c>
      <c r="AU559" s="67">
        <f t="shared" si="578"/>
        <v>0.4</v>
      </c>
      <c r="AW559" s="29" t="s">
        <v>25</v>
      </c>
      <c r="AX559" s="34" t="s">
        <v>71</v>
      </c>
      <c r="AY559" s="66">
        <f t="shared" si="579"/>
        <v>4.71</v>
      </c>
      <c r="AZ559" s="66">
        <f t="shared" si="552"/>
        <v>3.3159999999999998</v>
      </c>
      <c r="BA559" s="66">
        <f t="shared" si="553"/>
        <v>2.9809999999999999</v>
      </c>
      <c r="BB559" s="66">
        <f t="shared" si="554"/>
        <v>0.33500000000000002</v>
      </c>
      <c r="BC559" s="66">
        <f t="shared" si="555"/>
        <v>0.159</v>
      </c>
      <c r="BD559" s="66">
        <f t="shared" si="556"/>
        <v>1.2350000000000001</v>
      </c>
      <c r="BE559" s="66">
        <f t="shared" si="557"/>
        <v>-2.2050000000000001</v>
      </c>
      <c r="BF559" s="66">
        <f t="shared" si="558"/>
        <v>-0.28199999999999997</v>
      </c>
      <c r="BG559" s="67">
        <f t="shared" si="559"/>
        <v>3.722</v>
      </c>
      <c r="BI559" s="29" t="s">
        <v>25</v>
      </c>
      <c r="BJ559" s="34" t="s">
        <v>71</v>
      </c>
      <c r="BK559" s="66">
        <f t="shared" si="580"/>
        <v>8.0000000000000002E-3</v>
      </c>
      <c r="BL559" s="66">
        <f t="shared" si="581"/>
        <v>8.0000000000000002E-3</v>
      </c>
      <c r="BM559" s="66">
        <f t="shared" si="582"/>
        <v>8.0000000000000002E-3</v>
      </c>
      <c r="BN559" s="66">
        <f t="shared" si="583"/>
        <v>5.0000000000000001E-3</v>
      </c>
      <c r="BO559" s="66">
        <f t="shared" si="584"/>
        <v>3.0000000000000001E-3</v>
      </c>
      <c r="BP559" s="66">
        <f t="shared" si="585"/>
        <v>1.4999999999999999E-2</v>
      </c>
      <c r="BQ559" s="66">
        <f t="shared" si="586"/>
        <v>-8.2000000000000003E-2</v>
      </c>
      <c r="BR559" s="66">
        <f t="shared" si="587"/>
        <v>-0.38400000000000001</v>
      </c>
      <c r="BS559" s="67">
        <f t="shared" si="588"/>
        <v>6.8000000000000005E-2</v>
      </c>
      <c r="BU559" s="29" t="s">
        <v>25</v>
      </c>
      <c r="BV559" s="34" t="s">
        <v>71</v>
      </c>
      <c r="BW559" s="48">
        <f t="shared" si="560"/>
        <v>5669</v>
      </c>
      <c r="BX559" s="48">
        <f t="shared" si="561"/>
        <v>4009</v>
      </c>
      <c r="BY559" s="48">
        <f t="shared" si="562"/>
        <v>3452</v>
      </c>
      <c r="BZ559" s="48">
        <f t="shared" si="563"/>
        <v>557</v>
      </c>
      <c r="CA559" s="48">
        <f t="shared" si="564"/>
        <v>309</v>
      </c>
      <c r="CB559" s="48">
        <f t="shared" si="565"/>
        <v>1351</v>
      </c>
      <c r="CC559" s="48">
        <f t="shared" si="566"/>
        <v>275</v>
      </c>
      <c r="CD559" s="48">
        <f t="shared" si="567"/>
        <v>-9</v>
      </c>
      <c r="CE559" s="49">
        <f t="shared" si="568"/>
        <v>1085</v>
      </c>
    </row>
    <row r="560" spans="1:83" ht="16.5" customHeight="1">
      <c r="A560" s="29" t="s">
        <v>26</v>
      </c>
      <c r="B560" s="34" t="s">
        <v>72</v>
      </c>
      <c r="C560" s="40">
        <v>3482</v>
      </c>
      <c r="D560" s="40">
        <v>2566</v>
      </c>
      <c r="E560" s="40">
        <v>2201</v>
      </c>
      <c r="F560" s="40">
        <v>365</v>
      </c>
      <c r="G560" s="40">
        <v>181</v>
      </c>
      <c r="H560" s="40">
        <v>735</v>
      </c>
      <c r="I560" s="40">
        <v>79</v>
      </c>
      <c r="J560" s="40">
        <v>24</v>
      </c>
      <c r="K560" s="41">
        <v>632</v>
      </c>
      <c r="M560" s="29" t="s">
        <v>26</v>
      </c>
      <c r="N560" s="34" t="s">
        <v>72</v>
      </c>
      <c r="O560" s="66">
        <f t="shared" si="535"/>
        <v>3.3540000000000001</v>
      </c>
      <c r="P560" s="66">
        <f t="shared" si="536"/>
        <v>2.64</v>
      </c>
      <c r="Q560" s="66">
        <f t="shared" si="537"/>
        <v>2.6110000000000002</v>
      </c>
      <c r="R560" s="66">
        <f t="shared" si="538"/>
        <v>2.8170000000000002</v>
      </c>
      <c r="S560" s="66">
        <f t="shared" si="539"/>
        <v>3.4289999999999998</v>
      </c>
      <c r="T560" s="66">
        <f t="shared" si="540"/>
        <v>5.9080000000000004</v>
      </c>
      <c r="U560" s="66">
        <f t="shared" si="541"/>
        <v>-36.29</v>
      </c>
      <c r="V560" s="66">
        <f t="shared" si="542"/>
        <v>9.0909999999999993</v>
      </c>
      <c r="W560" s="67">
        <f t="shared" si="543"/>
        <v>15.327999999999999</v>
      </c>
      <c r="Y560" s="29" t="s">
        <v>26</v>
      </c>
      <c r="Z560" s="34" t="s">
        <v>72</v>
      </c>
      <c r="AA560" s="66">
        <f t="shared" si="569"/>
        <v>100</v>
      </c>
      <c r="AB560" s="66">
        <f t="shared" si="544"/>
        <v>73.7</v>
      </c>
      <c r="AC560" s="66">
        <f t="shared" si="545"/>
        <v>63.2</v>
      </c>
      <c r="AD560" s="66">
        <f t="shared" si="546"/>
        <v>10.5</v>
      </c>
      <c r="AE560" s="66">
        <f t="shared" si="547"/>
        <v>5.2</v>
      </c>
      <c r="AF560" s="66">
        <f t="shared" si="548"/>
        <v>21.1</v>
      </c>
      <c r="AG560" s="66">
        <f t="shared" si="549"/>
        <v>2.2999999999999998</v>
      </c>
      <c r="AH560" s="66">
        <f t="shared" si="550"/>
        <v>0.7</v>
      </c>
      <c r="AI560" s="67">
        <f t="shared" si="551"/>
        <v>18.2</v>
      </c>
      <c r="AK560" s="29" t="s">
        <v>26</v>
      </c>
      <c r="AL560" s="34" t="s">
        <v>72</v>
      </c>
      <c r="AM560" s="66">
        <f t="shared" si="570"/>
        <v>0.1</v>
      </c>
      <c r="AN560" s="66">
        <f t="shared" si="571"/>
        <v>0.1</v>
      </c>
      <c r="AO560" s="66">
        <f t="shared" si="572"/>
        <v>0.1</v>
      </c>
      <c r="AP560" s="66">
        <f t="shared" si="573"/>
        <v>0.1</v>
      </c>
      <c r="AQ560" s="66">
        <f t="shared" si="574"/>
        <v>0.1</v>
      </c>
      <c r="AR560" s="66">
        <f t="shared" si="575"/>
        <v>0.2</v>
      </c>
      <c r="AS560" s="66">
        <f t="shared" si="576"/>
        <v>0.1</v>
      </c>
      <c r="AT560" s="66">
        <f t="shared" si="577"/>
        <v>0.3</v>
      </c>
      <c r="AU560" s="67">
        <f t="shared" si="578"/>
        <v>0.2</v>
      </c>
      <c r="AW560" s="29" t="s">
        <v>26</v>
      </c>
      <c r="AX560" s="34" t="s">
        <v>72</v>
      </c>
      <c r="AY560" s="66">
        <f t="shared" si="579"/>
        <v>3.3540000000000001</v>
      </c>
      <c r="AZ560" s="66">
        <f t="shared" si="552"/>
        <v>1.9590000000000001</v>
      </c>
      <c r="BA560" s="66">
        <f t="shared" si="553"/>
        <v>1.6619999999999999</v>
      </c>
      <c r="BB560" s="66">
        <f t="shared" si="554"/>
        <v>0.29699999999999999</v>
      </c>
      <c r="BC560" s="66">
        <f t="shared" si="555"/>
        <v>0.17799999999999999</v>
      </c>
      <c r="BD560" s="66">
        <f t="shared" si="556"/>
        <v>1.2170000000000001</v>
      </c>
      <c r="BE560" s="66">
        <f t="shared" si="557"/>
        <v>-1.3360000000000001</v>
      </c>
      <c r="BF560" s="66">
        <f t="shared" si="558"/>
        <v>5.8999999999999997E-2</v>
      </c>
      <c r="BG560" s="67">
        <f t="shared" si="559"/>
        <v>2.4929999999999999</v>
      </c>
      <c r="BI560" s="29" t="s">
        <v>26</v>
      </c>
      <c r="BJ560" s="34" t="s">
        <v>72</v>
      </c>
      <c r="BK560" s="66">
        <f t="shared" si="580"/>
        <v>4.0000000000000001E-3</v>
      </c>
      <c r="BL560" s="66">
        <f t="shared" si="581"/>
        <v>3.0000000000000001E-3</v>
      </c>
      <c r="BM560" s="66">
        <f t="shared" si="582"/>
        <v>3.0000000000000001E-3</v>
      </c>
      <c r="BN560" s="66">
        <f t="shared" si="583"/>
        <v>3.0000000000000001E-3</v>
      </c>
      <c r="BO560" s="66">
        <f t="shared" si="584"/>
        <v>2E-3</v>
      </c>
      <c r="BP560" s="66">
        <f t="shared" si="585"/>
        <v>8.9999999999999993E-3</v>
      </c>
      <c r="BQ560" s="66">
        <f t="shared" si="586"/>
        <v>-0.03</v>
      </c>
      <c r="BR560" s="66">
        <f t="shared" si="587"/>
        <v>4.8000000000000001E-2</v>
      </c>
      <c r="BS560" s="67">
        <f t="shared" si="588"/>
        <v>2.7E-2</v>
      </c>
      <c r="BU560" s="29" t="s">
        <v>26</v>
      </c>
      <c r="BV560" s="34" t="s">
        <v>72</v>
      </c>
      <c r="BW560" s="48">
        <f t="shared" si="560"/>
        <v>3369</v>
      </c>
      <c r="BX560" s="48">
        <f t="shared" si="561"/>
        <v>2500</v>
      </c>
      <c r="BY560" s="48">
        <f t="shared" si="562"/>
        <v>2145</v>
      </c>
      <c r="BZ560" s="48">
        <f t="shared" si="563"/>
        <v>355</v>
      </c>
      <c r="CA560" s="48">
        <f t="shared" si="564"/>
        <v>175</v>
      </c>
      <c r="CB560" s="48">
        <f t="shared" si="565"/>
        <v>694</v>
      </c>
      <c r="CC560" s="48">
        <f t="shared" si="566"/>
        <v>124</v>
      </c>
      <c r="CD560" s="48">
        <f t="shared" si="567"/>
        <v>22</v>
      </c>
      <c r="CE560" s="49">
        <f t="shared" si="568"/>
        <v>548</v>
      </c>
    </row>
    <row r="561" spans="1:83" ht="16.5" customHeight="1">
      <c r="A561" s="29" t="s">
        <v>27</v>
      </c>
      <c r="B561" s="34" t="s">
        <v>73</v>
      </c>
      <c r="C561" s="40">
        <v>15608</v>
      </c>
      <c r="D561" s="40">
        <v>11952</v>
      </c>
      <c r="E561" s="40">
        <v>10310</v>
      </c>
      <c r="F561" s="40">
        <v>1642</v>
      </c>
      <c r="G561" s="40">
        <v>757</v>
      </c>
      <c r="H561" s="40">
        <v>2899</v>
      </c>
      <c r="I561" s="40">
        <v>260</v>
      </c>
      <c r="J561" s="40">
        <v>1</v>
      </c>
      <c r="K561" s="41">
        <v>2638</v>
      </c>
      <c r="M561" s="29" t="s">
        <v>27</v>
      </c>
      <c r="N561" s="34" t="s">
        <v>73</v>
      </c>
      <c r="O561" s="66">
        <f t="shared" si="535"/>
        <v>5.5449999999999999</v>
      </c>
      <c r="P561" s="66">
        <f t="shared" si="536"/>
        <v>5.2110000000000003</v>
      </c>
      <c r="Q561" s="66">
        <f t="shared" si="537"/>
        <v>5.43</v>
      </c>
      <c r="R561" s="66">
        <f t="shared" si="538"/>
        <v>3.8580000000000001</v>
      </c>
      <c r="S561" s="66">
        <f t="shared" si="539"/>
        <v>2.4359999999999999</v>
      </c>
      <c r="T561" s="66">
        <f t="shared" si="540"/>
        <v>7.81</v>
      </c>
      <c r="U561" s="66">
        <f t="shared" si="541"/>
        <v>-38.679000000000002</v>
      </c>
      <c r="V561" s="66">
        <f t="shared" si="542"/>
        <v>-90.909000000000006</v>
      </c>
      <c r="W561" s="67">
        <f t="shared" si="543"/>
        <v>17.036000000000001</v>
      </c>
      <c r="Y561" s="29" t="s">
        <v>27</v>
      </c>
      <c r="Z561" s="34" t="s">
        <v>73</v>
      </c>
      <c r="AA561" s="66">
        <f t="shared" si="569"/>
        <v>100</v>
      </c>
      <c r="AB561" s="66">
        <f t="shared" si="544"/>
        <v>76.599999999999994</v>
      </c>
      <c r="AC561" s="66">
        <f t="shared" si="545"/>
        <v>66.099999999999994</v>
      </c>
      <c r="AD561" s="66">
        <f t="shared" si="546"/>
        <v>10.5</v>
      </c>
      <c r="AE561" s="66">
        <f t="shared" si="547"/>
        <v>4.9000000000000004</v>
      </c>
      <c r="AF561" s="66">
        <f t="shared" si="548"/>
        <v>18.600000000000001</v>
      </c>
      <c r="AG561" s="66">
        <f t="shared" si="549"/>
        <v>1.7</v>
      </c>
      <c r="AH561" s="66">
        <f t="shared" si="550"/>
        <v>0</v>
      </c>
      <c r="AI561" s="67">
        <f t="shared" si="551"/>
        <v>16.899999999999999</v>
      </c>
      <c r="AK561" s="29" t="s">
        <v>27</v>
      </c>
      <c r="AL561" s="34" t="s">
        <v>73</v>
      </c>
      <c r="AM561" s="66">
        <f t="shared" si="570"/>
        <v>0.5</v>
      </c>
      <c r="AN561" s="66">
        <f t="shared" si="571"/>
        <v>0.5</v>
      </c>
      <c r="AO561" s="66">
        <f t="shared" si="572"/>
        <v>0.5</v>
      </c>
      <c r="AP561" s="66">
        <f t="shared" si="573"/>
        <v>0.5</v>
      </c>
      <c r="AQ561" s="66">
        <f t="shared" si="574"/>
        <v>0.3</v>
      </c>
      <c r="AR561" s="66">
        <f t="shared" si="575"/>
        <v>0.6</v>
      </c>
      <c r="AS561" s="66">
        <f t="shared" si="576"/>
        <v>0.3</v>
      </c>
      <c r="AT561" s="66">
        <f t="shared" si="577"/>
        <v>0</v>
      </c>
      <c r="AU561" s="67">
        <f t="shared" si="578"/>
        <v>0.7</v>
      </c>
      <c r="AW561" s="29" t="s">
        <v>27</v>
      </c>
      <c r="AX561" s="34" t="s">
        <v>73</v>
      </c>
      <c r="AY561" s="66">
        <f t="shared" si="579"/>
        <v>5.5449999999999999</v>
      </c>
      <c r="AZ561" s="66">
        <f t="shared" si="552"/>
        <v>4.0030000000000001</v>
      </c>
      <c r="BA561" s="66">
        <f t="shared" si="553"/>
        <v>3.5910000000000002</v>
      </c>
      <c r="BB561" s="66">
        <f t="shared" si="554"/>
        <v>0.41199999999999998</v>
      </c>
      <c r="BC561" s="66">
        <f t="shared" si="555"/>
        <v>0.122</v>
      </c>
      <c r="BD561" s="66">
        <f t="shared" si="556"/>
        <v>1.42</v>
      </c>
      <c r="BE561" s="66">
        <f t="shared" si="557"/>
        <v>-1.109</v>
      </c>
      <c r="BF561" s="66">
        <f t="shared" si="558"/>
        <v>-6.8000000000000005E-2</v>
      </c>
      <c r="BG561" s="67">
        <f t="shared" si="559"/>
        <v>2.597</v>
      </c>
      <c r="BI561" s="29" t="s">
        <v>27</v>
      </c>
      <c r="BJ561" s="34" t="s">
        <v>73</v>
      </c>
      <c r="BK561" s="66">
        <f t="shared" si="580"/>
        <v>2.5999999999999999E-2</v>
      </c>
      <c r="BL561" s="66">
        <f t="shared" si="581"/>
        <v>2.4E-2</v>
      </c>
      <c r="BM561" s="66">
        <f t="shared" si="582"/>
        <v>2.5000000000000001E-2</v>
      </c>
      <c r="BN561" s="66">
        <f t="shared" si="583"/>
        <v>1.7999999999999999E-2</v>
      </c>
      <c r="BO561" s="66">
        <f t="shared" si="584"/>
        <v>7.0000000000000001E-3</v>
      </c>
      <c r="BP561" s="66">
        <f t="shared" si="585"/>
        <v>4.4999999999999998E-2</v>
      </c>
      <c r="BQ561" s="66">
        <f t="shared" si="586"/>
        <v>-0.108</v>
      </c>
      <c r="BR561" s="66">
        <f t="shared" si="587"/>
        <v>-0.24</v>
      </c>
      <c r="BS561" s="67">
        <f t="shared" si="588"/>
        <v>0.124</v>
      </c>
      <c r="BU561" s="29" t="s">
        <v>27</v>
      </c>
      <c r="BV561" s="34" t="s">
        <v>73</v>
      </c>
      <c r="BW561" s="48">
        <f t="shared" si="560"/>
        <v>14788</v>
      </c>
      <c r="BX561" s="48">
        <f t="shared" si="561"/>
        <v>11360</v>
      </c>
      <c r="BY561" s="48">
        <f t="shared" si="562"/>
        <v>9779</v>
      </c>
      <c r="BZ561" s="48">
        <f t="shared" si="563"/>
        <v>1581</v>
      </c>
      <c r="CA561" s="48">
        <f t="shared" si="564"/>
        <v>739</v>
      </c>
      <c r="CB561" s="48">
        <f t="shared" si="565"/>
        <v>2689</v>
      </c>
      <c r="CC561" s="48">
        <f t="shared" si="566"/>
        <v>424</v>
      </c>
      <c r="CD561" s="48">
        <f t="shared" si="567"/>
        <v>11</v>
      </c>
      <c r="CE561" s="49">
        <f t="shared" si="568"/>
        <v>2254</v>
      </c>
    </row>
    <row r="562" spans="1:83" ht="16.5" customHeight="1">
      <c r="A562" s="29" t="s">
        <v>28</v>
      </c>
      <c r="B562" s="34" t="s">
        <v>74</v>
      </c>
      <c r="C562" s="40">
        <v>25417</v>
      </c>
      <c r="D562" s="40">
        <v>19354</v>
      </c>
      <c r="E562" s="40">
        <v>16736</v>
      </c>
      <c r="F562" s="40">
        <v>2618</v>
      </c>
      <c r="G562" s="40">
        <v>1195</v>
      </c>
      <c r="H562" s="40">
        <v>4868</v>
      </c>
      <c r="I562" s="40">
        <v>732</v>
      </c>
      <c r="J562" s="40">
        <v>75</v>
      </c>
      <c r="K562" s="41">
        <v>4061</v>
      </c>
      <c r="M562" s="29" t="s">
        <v>28</v>
      </c>
      <c r="N562" s="34" t="s">
        <v>74</v>
      </c>
      <c r="O562" s="66">
        <f t="shared" si="535"/>
        <v>5.2460000000000004</v>
      </c>
      <c r="P562" s="66">
        <f t="shared" si="536"/>
        <v>5.61</v>
      </c>
      <c r="Q562" s="66">
        <f t="shared" si="537"/>
        <v>5.79</v>
      </c>
      <c r="R562" s="66">
        <f t="shared" si="538"/>
        <v>4.4690000000000003</v>
      </c>
      <c r="S562" s="66">
        <f t="shared" si="539"/>
        <v>3.0169999999999999</v>
      </c>
      <c r="T562" s="66">
        <f t="shared" si="540"/>
        <v>4.3739999999999997</v>
      </c>
      <c r="U562" s="66">
        <f t="shared" si="541"/>
        <v>-37.274999999999999</v>
      </c>
      <c r="V562" s="66">
        <f t="shared" si="542"/>
        <v>-8.5370000000000008</v>
      </c>
      <c r="W562" s="67">
        <f t="shared" si="543"/>
        <v>18.917000000000002</v>
      </c>
      <c r="Y562" s="29" t="s">
        <v>28</v>
      </c>
      <c r="Z562" s="34" t="s">
        <v>74</v>
      </c>
      <c r="AA562" s="66">
        <f t="shared" si="569"/>
        <v>100</v>
      </c>
      <c r="AB562" s="66">
        <f t="shared" si="544"/>
        <v>76.099999999999994</v>
      </c>
      <c r="AC562" s="66">
        <f t="shared" si="545"/>
        <v>65.8</v>
      </c>
      <c r="AD562" s="66">
        <f t="shared" si="546"/>
        <v>10.3</v>
      </c>
      <c r="AE562" s="66">
        <f t="shared" si="547"/>
        <v>4.7</v>
      </c>
      <c r="AF562" s="66">
        <f t="shared" si="548"/>
        <v>19.2</v>
      </c>
      <c r="AG562" s="66">
        <f t="shared" si="549"/>
        <v>2.9</v>
      </c>
      <c r="AH562" s="66">
        <f t="shared" si="550"/>
        <v>0.3</v>
      </c>
      <c r="AI562" s="67">
        <f t="shared" si="551"/>
        <v>16</v>
      </c>
      <c r="AK562" s="29" t="s">
        <v>28</v>
      </c>
      <c r="AL562" s="34" t="s">
        <v>74</v>
      </c>
      <c r="AM562" s="66">
        <f t="shared" si="570"/>
        <v>0.8</v>
      </c>
      <c r="AN562" s="66">
        <f t="shared" si="571"/>
        <v>0.8</v>
      </c>
      <c r="AO562" s="66">
        <f t="shared" si="572"/>
        <v>0.8</v>
      </c>
      <c r="AP562" s="66">
        <f t="shared" si="573"/>
        <v>0.7</v>
      </c>
      <c r="AQ562" s="66">
        <f t="shared" si="574"/>
        <v>0.5</v>
      </c>
      <c r="AR562" s="66">
        <f t="shared" si="575"/>
        <v>1.1000000000000001</v>
      </c>
      <c r="AS562" s="66">
        <f t="shared" si="576"/>
        <v>0.8</v>
      </c>
      <c r="AT562" s="66">
        <f t="shared" si="577"/>
        <v>0.8</v>
      </c>
      <c r="AU562" s="67">
        <f t="shared" si="578"/>
        <v>1.1000000000000001</v>
      </c>
      <c r="AW562" s="29" t="s">
        <v>28</v>
      </c>
      <c r="AX562" s="34" t="s">
        <v>74</v>
      </c>
      <c r="AY562" s="66">
        <f t="shared" si="579"/>
        <v>5.2460000000000004</v>
      </c>
      <c r="AZ562" s="66">
        <f t="shared" si="552"/>
        <v>4.2569999999999997</v>
      </c>
      <c r="BA562" s="66">
        <f t="shared" si="553"/>
        <v>3.7930000000000001</v>
      </c>
      <c r="BB562" s="66">
        <f t="shared" si="554"/>
        <v>0.46400000000000002</v>
      </c>
      <c r="BC562" s="66">
        <f t="shared" si="555"/>
        <v>0.14499999999999999</v>
      </c>
      <c r="BD562" s="66">
        <f t="shared" si="556"/>
        <v>0.84499999999999997</v>
      </c>
      <c r="BE562" s="66">
        <f t="shared" si="557"/>
        <v>-1.8009999999999999</v>
      </c>
      <c r="BF562" s="66">
        <f t="shared" si="558"/>
        <v>-2.9000000000000001E-2</v>
      </c>
      <c r="BG562" s="67">
        <f t="shared" si="559"/>
        <v>2.6749999999999998</v>
      </c>
      <c r="BI562" s="29" t="s">
        <v>28</v>
      </c>
      <c r="BJ562" s="34" t="s">
        <v>74</v>
      </c>
      <c r="BK562" s="66">
        <f t="shared" si="580"/>
        <v>0.04</v>
      </c>
      <c r="BL562" s="66">
        <f t="shared" si="581"/>
        <v>4.2000000000000003E-2</v>
      </c>
      <c r="BM562" s="66">
        <f t="shared" si="582"/>
        <v>4.3999999999999997E-2</v>
      </c>
      <c r="BN562" s="66">
        <f t="shared" si="583"/>
        <v>3.2000000000000001E-2</v>
      </c>
      <c r="BO562" s="66">
        <f t="shared" si="584"/>
        <v>1.2999999999999999E-2</v>
      </c>
      <c r="BP562" s="66">
        <f t="shared" si="585"/>
        <v>4.3999999999999997E-2</v>
      </c>
      <c r="BQ562" s="66">
        <f t="shared" si="586"/>
        <v>-0.28599999999999998</v>
      </c>
      <c r="BR562" s="66">
        <f t="shared" si="587"/>
        <v>-0.16800000000000001</v>
      </c>
      <c r="BS562" s="67">
        <f t="shared" si="588"/>
        <v>0.20899999999999999</v>
      </c>
      <c r="BU562" s="29" t="s">
        <v>28</v>
      </c>
      <c r="BV562" s="34" t="s">
        <v>74</v>
      </c>
      <c r="BW562" s="48">
        <f t="shared" si="560"/>
        <v>24150</v>
      </c>
      <c r="BX562" s="48">
        <f t="shared" si="561"/>
        <v>18326</v>
      </c>
      <c r="BY562" s="48">
        <f t="shared" si="562"/>
        <v>15820</v>
      </c>
      <c r="BZ562" s="48">
        <f t="shared" si="563"/>
        <v>2506</v>
      </c>
      <c r="CA562" s="48">
        <f t="shared" si="564"/>
        <v>1160</v>
      </c>
      <c r="CB562" s="48">
        <f t="shared" si="565"/>
        <v>4664</v>
      </c>
      <c r="CC562" s="48">
        <f t="shared" si="566"/>
        <v>1167</v>
      </c>
      <c r="CD562" s="48">
        <f t="shared" si="567"/>
        <v>82</v>
      </c>
      <c r="CE562" s="49">
        <f t="shared" si="568"/>
        <v>3415</v>
      </c>
    </row>
    <row r="563" spans="1:83" ht="16.5" customHeight="1">
      <c r="A563" s="29" t="s">
        <v>29</v>
      </c>
      <c r="B563" s="34" t="s">
        <v>75</v>
      </c>
      <c r="C563" s="40">
        <v>26040</v>
      </c>
      <c r="D563" s="40">
        <v>18250</v>
      </c>
      <c r="E563" s="40">
        <v>15654</v>
      </c>
      <c r="F563" s="40">
        <v>2596</v>
      </c>
      <c r="G563" s="40">
        <v>3505</v>
      </c>
      <c r="H563" s="40">
        <v>4285</v>
      </c>
      <c r="I563" s="40">
        <v>891</v>
      </c>
      <c r="J563" s="40">
        <v>54</v>
      </c>
      <c r="K563" s="41">
        <v>3340</v>
      </c>
      <c r="M563" s="29" t="s">
        <v>29</v>
      </c>
      <c r="N563" s="34" t="s">
        <v>75</v>
      </c>
      <c r="O563" s="66">
        <f t="shared" si="535"/>
        <v>1.343</v>
      </c>
      <c r="P563" s="66">
        <f t="shared" si="536"/>
        <v>2.3380000000000001</v>
      </c>
      <c r="Q563" s="66">
        <f t="shared" si="537"/>
        <v>2.4140000000000001</v>
      </c>
      <c r="R563" s="66">
        <f t="shared" si="538"/>
        <v>1.8839999999999999</v>
      </c>
      <c r="S563" s="66">
        <f t="shared" si="539"/>
        <v>0.17100000000000001</v>
      </c>
      <c r="T563" s="66">
        <f t="shared" si="540"/>
        <v>-1.788</v>
      </c>
      <c r="U563" s="66">
        <f t="shared" si="541"/>
        <v>-34.963999999999999</v>
      </c>
      <c r="V563" s="66" t="str">
        <f t="shared" si="542"/>
        <v>-</v>
      </c>
      <c r="W563" s="67">
        <f t="shared" si="543"/>
        <v>11.593999999999999</v>
      </c>
      <c r="Y563" s="29" t="s">
        <v>29</v>
      </c>
      <c r="Z563" s="34" t="s">
        <v>75</v>
      </c>
      <c r="AA563" s="66">
        <f t="shared" si="569"/>
        <v>100</v>
      </c>
      <c r="AB563" s="66">
        <f t="shared" si="544"/>
        <v>70.099999999999994</v>
      </c>
      <c r="AC563" s="66">
        <f t="shared" si="545"/>
        <v>60.1</v>
      </c>
      <c r="AD563" s="66">
        <f t="shared" si="546"/>
        <v>10</v>
      </c>
      <c r="AE563" s="66">
        <f t="shared" si="547"/>
        <v>13.5</v>
      </c>
      <c r="AF563" s="66">
        <f t="shared" si="548"/>
        <v>16.5</v>
      </c>
      <c r="AG563" s="66">
        <f t="shared" si="549"/>
        <v>3.4</v>
      </c>
      <c r="AH563" s="66">
        <f t="shared" si="550"/>
        <v>0.2</v>
      </c>
      <c r="AI563" s="67">
        <f t="shared" si="551"/>
        <v>12.8</v>
      </c>
      <c r="AK563" s="29" t="s">
        <v>29</v>
      </c>
      <c r="AL563" s="34" t="s">
        <v>75</v>
      </c>
      <c r="AM563" s="66">
        <f t="shared" si="570"/>
        <v>0.8</v>
      </c>
      <c r="AN563" s="66">
        <f t="shared" si="571"/>
        <v>0.7</v>
      </c>
      <c r="AO563" s="66">
        <f t="shared" si="572"/>
        <v>0.7</v>
      </c>
      <c r="AP563" s="66">
        <f t="shared" si="573"/>
        <v>0.7</v>
      </c>
      <c r="AQ563" s="66">
        <f t="shared" si="574"/>
        <v>1.3</v>
      </c>
      <c r="AR563" s="66">
        <f t="shared" si="575"/>
        <v>0.9</v>
      </c>
      <c r="AS563" s="66">
        <f t="shared" si="576"/>
        <v>0.9</v>
      </c>
      <c r="AT563" s="66">
        <f t="shared" si="577"/>
        <v>0.6</v>
      </c>
      <c r="AU563" s="67">
        <f t="shared" si="578"/>
        <v>0.9</v>
      </c>
      <c r="AW563" s="29" t="s">
        <v>29</v>
      </c>
      <c r="AX563" s="34" t="s">
        <v>75</v>
      </c>
      <c r="AY563" s="66">
        <f t="shared" si="579"/>
        <v>1.343</v>
      </c>
      <c r="AZ563" s="66">
        <f t="shared" si="552"/>
        <v>1.623</v>
      </c>
      <c r="BA563" s="66">
        <f t="shared" si="553"/>
        <v>1.4359999999999999</v>
      </c>
      <c r="BB563" s="66">
        <f t="shared" si="554"/>
        <v>0.187</v>
      </c>
      <c r="BC563" s="66">
        <f t="shared" si="555"/>
        <v>2.3E-2</v>
      </c>
      <c r="BD563" s="66">
        <f t="shared" si="556"/>
        <v>-0.30399999999999999</v>
      </c>
      <c r="BE563" s="66">
        <f t="shared" si="557"/>
        <v>-1.8640000000000001</v>
      </c>
      <c r="BF563" s="66" t="str">
        <f t="shared" si="558"/>
        <v>-</v>
      </c>
      <c r="BG563" s="67">
        <f t="shared" si="559"/>
        <v>1.35</v>
      </c>
      <c r="BI563" s="29" t="s">
        <v>29</v>
      </c>
      <c r="BJ563" s="34" t="s">
        <v>75</v>
      </c>
      <c r="BK563" s="66">
        <f t="shared" si="580"/>
        <v>1.0999999999999999E-2</v>
      </c>
      <c r="BL563" s="66">
        <f t="shared" si="581"/>
        <v>1.7000000000000001E-2</v>
      </c>
      <c r="BM563" s="66">
        <f t="shared" si="582"/>
        <v>1.7999999999999999E-2</v>
      </c>
      <c r="BN563" s="66">
        <f t="shared" si="583"/>
        <v>1.4E-2</v>
      </c>
      <c r="BO563" s="66">
        <f t="shared" si="584"/>
        <v>2E-3</v>
      </c>
      <c r="BP563" s="66">
        <f t="shared" si="585"/>
        <v>-1.7000000000000001E-2</v>
      </c>
      <c r="BQ563" s="66">
        <f t="shared" si="586"/>
        <v>-0.314</v>
      </c>
      <c r="BR563" s="66" t="str">
        <f t="shared" si="587"/>
        <v>-</v>
      </c>
      <c r="BS563" s="67">
        <f t="shared" si="588"/>
        <v>0.112</v>
      </c>
      <c r="BU563" s="29" t="s">
        <v>29</v>
      </c>
      <c r="BV563" s="34" t="s">
        <v>75</v>
      </c>
      <c r="BW563" s="48">
        <f t="shared" si="560"/>
        <v>25695</v>
      </c>
      <c r="BX563" s="48">
        <f t="shared" si="561"/>
        <v>17833</v>
      </c>
      <c r="BY563" s="48">
        <f t="shared" si="562"/>
        <v>15285</v>
      </c>
      <c r="BZ563" s="48">
        <f t="shared" si="563"/>
        <v>2548</v>
      </c>
      <c r="CA563" s="48">
        <f t="shared" si="564"/>
        <v>3499</v>
      </c>
      <c r="CB563" s="48">
        <f t="shared" si="565"/>
        <v>4363</v>
      </c>
      <c r="CC563" s="48">
        <f t="shared" si="566"/>
        <v>1370</v>
      </c>
      <c r="CD563" s="48">
        <f t="shared" si="567"/>
        <v>0</v>
      </c>
      <c r="CE563" s="49">
        <f t="shared" si="568"/>
        <v>2993</v>
      </c>
    </row>
    <row r="564" spans="1:83" ht="16.5" customHeight="1">
      <c r="A564" s="29" t="s">
        <v>30</v>
      </c>
      <c r="B564" s="34" t="s">
        <v>76</v>
      </c>
      <c r="C564" s="40">
        <v>16026</v>
      </c>
      <c r="D564" s="40">
        <v>11534</v>
      </c>
      <c r="E564" s="40">
        <v>9881</v>
      </c>
      <c r="F564" s="40">
        <v>1653</v>
      </c>
      <c r="G564" s="40">
        <v>2456</v>
      </c>
      <c r="H564" s="40">
        <v>2036</v>
      </c>
      <c r="I564" s="40">
        <v>289</v>
      </c>
      <c r="J564" s="40">
        <v>61</v>
      </c>
      <c r="K564" s="41">
        <v>1686</v>
      </c>
      <c r="M564" s="29" t="s">
        <v>30</v>
      </c>
      <c r="N564" s="34" t="s">
        <v>76</v>
      </c>
      <c r="O564" s="66">
        <f t="shared" si="535"/>
        <v>4.4859999999999998</v>
      </c>
      <c r="P564" s="66">
        <f t="shared" si="536"/>
        <v>5.9139999999999997</v>
      </c>
      <c r="Q564" s="66">
        <f t="shared" si="537"/>
        <v>5.8719999999999999</v>
      </c>
      <c r="R564" s="66">
        <f t="shared" si="538"/>
        <v>6.1660000000000004</v>
      </c>
      <c r="S564" s="66">
        <f t="shared" si="539"/>
        <v>-0.64700000000000002</v>
      </c>
      <c r="T564" s="66">
        <f t="shared" si="540"/>
        <v>3.036</v>
      </c>
      <c r="U564" s="66">
        <f t="shared" si="541"/>
        <v>-23.138000000000002</v>
      </c>
      <c r="V564" s="66">
        <f t="shared" si="542"/>
        <v>-43.518999999999998</v>
      </c>
      <c r="W564" s="67">
        <f t="shared" si="543"/>
        <v>13.003</v>
      </c>
      <c r="Y564" s="29" t="s">
        <v>30</v>
      </c>
      <c r="Z564" s="34" t="s">
        <v>76</v>
      </c>
      <c r="AA564" s="66">
        <f t="shared" si="569"/>
        <v>100</v>
      </c>
      <c r="AB564" s="66">
        <f t="shared" si="544"/>
        <v>72</v>
      </c>
      <c r="AC564" s="66">
        <f t="shared" si="545"/>
        <v>61.7</v>
      </c>
      <c r="AD564" s="66">
        <f t="shared" si="546"/>
        <v>10.3</v>
      </c>
      <c r="AE564" s="66">
        <f t="shared" si="547"/>
        <v>15.3</v>
      </c>
      <c r="AF564" s="66">
        <f t="shared" si="548"/>
        <v>12.7</v>
      </c>
      <c r="AG564" s="66">
        <f t="shared" si="549"/>
        <v>1.8</v>
      </c>
      <c r="AH564" s="66">
        <f t="shared" si="550"/>
        <v>0.4</v>
      </c>
      <c r="AI564" s="67">
        <f t="shared" si="551"/>
        <v>10.5</v>
      </c>
      <c r="AK564" s="29" t="s">
        <v>30</v>
      </c>
      <c r="AL564" s="34" t="s">
        <v>76</v>
      </c>
      <c r="AM564" s="66">
        <f t="shared" si="570"/>
        <v>0.5</v>
      </c>
      <c r="AN564" s="66">
        <f t="shared" si="571"/>
        <v>0.4</v>
      </c>
      <c r="AO564" s="66">
        <f t="shared" si="572"/>
        <v>0.4</v>
      </c>
      <c r="AP564" s="66">
        <f t="shared" si="573"/>
        <v>0.5</v>
      </c>
      <c r="AQ564" s="66">
        <f t="shared" si="574"/>
        <v>0.9</v>
      </c>
      <c r="AR564" s="66">
        <f t="shared" si="575"/>
        <v>0.4</v>
      </c>
      <c r="AS564" s="66">
        <f t="shared" si="576"/>
        <v>0.3</v>
      </c>
      <c r="AT564" s="66">
        <f t="shared" si="577"/>
        <v>0.7</v>
      </c>
      <c r="AU564" s="67">
        <f t="shared" si="578"/>
        <v>0.5</v>
      </c>
      <c r="AW564" s="29" t="s">
        <v>30</v>
      </c>
      <c r="AX564" s="34" t="s">
        <v>76</v>
      </c>
      <c r="AY564" s="66">
        <f t="shared" si="579"/>
        <v>4.4859999999999998</v>
      </c>
      <c r="AZ564" s="66">
        <f t="shared" si="552"/>
        <v>4.1989999999999998</v>
      </c>
      <c r="BA564" s="66">
        <f t="shared" si="553"/>
        <v>3.573</v>
      </c>
      <c r="BB564" s="66">
        <f t="shared" si="554"/>
        <v>0.626</v>
      </c>
      <c r="BC564" s="66">
        <f t="shared" si="555"/>
        <v>-0.104</v>
      </c>
      <c r="BD564" s="66">
        <f t="shared" si="556"/>
        <v>0.39100000000000001</v>
      </c>
      <c r="BE564" s="66">
        <f t="shared" si="557"/>
        <v>-0.56699999999999995</v>
      </c>
      <c r="BF564" s="66">
        <f t="shared" si="558"/>
        <v>-0.30599999999999999</v>
      </c>
      <c r="BG564" s="67">
        <f t="shared" si="559"/>
        <v>1.2649999999999999</v>
      </c>
      <c r="BI564" s="29" t="s">
        <v>30</v>
      </c>
      <c r="BJ564" s="34" t="s">
        <v>76</v>
      </c>
      <c r="BK564" s="66">
        <f t="shared" si="580"/>
        <v>2.1999999999999999E-2</v>
      </c>
      <c r="BL564" s="66">
        <f t="shared" si="581"/>
        <v>2.5999999999999999E-2</v>
      </c>
      <c r="BM564" s="66">
        <f t="shared" si="582"/>
        <v>2.5999999999999999E-2</v>
      </c>
      <c r="BN564" s="66">
        <f t="shared" si="583"/>
        <v>2.8000000000000001E-2</v>
      </c>
      <c r="BO564" s="66">
        <f t="shared" si="584"/>
        <v>-6.0000000000000001E-3</v>
      </c>
      <c r="BP564" s="66">
        <f t="shared" si="585"/>
        <v>1.2999999999999999E-2</v>
      </c>
      <c r="BQ564" s="66">
        <f t="shared" si="586"/>
        <v>-5.7000000000000002E-2</v>
      </c>
      <c r="BR564" s="66">
        <f t="shared" si="587"/>
        <v>-1.129</v>
      </c>
      <c r="BS564" s="67">
        <f t="shared" si="588"/>
        <v>6.3E-2</v>
      </c>
      <c r="BU564" s="29" t="s">
        <v>30</v>
      </c>
      <c r="BV564" s="34" t="s">
        <v>76</v>
      </c>
      <c r="BW564" s="48">
        <f t="shared" si="560"/>
        <v>15338</v>
      </c>
      <c r="BX564" s="48">
        <f t="shared" si="561"/>
        <v>10890</v>
      </c>
      <c r="BY564" s="48">
        <f t="shared" si="562"/>
        <v>9333</v>
      </c>
      <c r="BZ564" s="48">
        <f t="shared" si="563"/>
        <v>1557</v>
      </c>
      <c r="CA564" s="48">
        <f t="shared" si="564"/>
        <v>2472</v>
      </c>
      <c r="CB564" s="48">
        <f t="shared" si="565"/>
        <v>1976</v>
      </c>
      <c r="CC564" s="48">
        <f t="shared" si="566"/>
        <v>376</v>
      </c>
      <c r="CD564" s="48">
        <f t="shared" si="567"/>
        <v>108</v>
      </c>
      <c r="CE564" s="49">
        <f t="shared" si="568"/>
        <v>1492</v>
      </c>
    </row>
    <row r="565" spans="1:83" ht="16.5" customHeight="1">
      <c r="A565" s="29" t="s">
        <v>31</v>
      </c>
      <c r="B565" s="34" t="s">
        <v>77</v>
      </c>
      <c r="C565" s="40">
        <v>27755</v>
      </c>
      <c r="D565" s="40">
        <v>18676</v>
      </c>
      <c r="E565" s="40">
        <v>16035</v>
      </c>
      <c r="F565" s="40">
        <v>2641</v>
      </c>
      <c r="G565" s="40">
        <v>5218</v>
      </c>
      <c r="H565" s="40">
        <v>3861</v>
      </c>
      <c r="I565" s="40">
        <v>441</v>
      </c>
      <c r="J565" s="40">
        <v>395</v>
      </c>
      <c r="K565" s="41">
        <v>3025</v>
      </c>
      <c r="M565" s="29" t="s">
        <v>31</v>
      </c>
      <c r="N565" s="34" t="s">
        <v>77</v>
      </c>
      <c r="O565" s="66">
        <f t="shared" si="535"/>
        <v>6.1950000000000003</v>
      </c>
      <c r="P565" s="66">
        <f t="shared" si="536"/>
        <v>5.6449999999999996</v>
      </c>
      <c r="Q565" s="66">
        <f t="shared" si="537"/>
        <v>5.6120000000000001</v>
      </c>
      <c r="R565" s="66">
        <f t="shared" si="538"/>
        <v>5.8520000000000003</v>
      </c>
      <c r="S565" s="66">
        <f t="shared" si="539"/>
        <v>0.501</v>
      </c>
      <c r="T565" s="66">
        <f t="shared" si="540"/>
        <v>18.218</v>
      </c>
      <c r="U565" s="66">
        <f t="shared" si="541"/>
        <v>-41.356000000000002</v>
      </c>
      <c r="V565" s="66">
        <f t="shared" si="542"/>
        <v>3690.9090000000001</v>
      </c>
      <c r="W565" s="67">
        <f t="shared" si="543"/>
        <v>19.802</v>
      </c>
      <c r="Y565" s="29" t="s">
        <v>31</v>
      </c>
      <c r="Z565" s="34" t="s">
        <v>77</v>
      </c>
      <c r="AA565" s="66">
        <f t="shared" si="569"/>
        <v>100</v>
      </c>
      <c r="AB565" s="66">
        <f t="shared" si="544"/>
        <v>67.3</v>
      </c>
      <c r="AC565" s="66">
        <f t="shared" si="545"/>
        <v>57.8</v>
      </c>
      <c r="AD565" s="66">
        <f t="shared" si="546"/>
        <v>9.5</v>
      </c>
      <c r="AE565" s="66">
        <f t="shared" si="547"/>
        <v>18.8</v>
      </c>
      <c r="AF565" s="66">
        <f t="shared" si="548"/>
        <v>13.9</v>
      </c>
      <c r="AG565" s="66">
        <f t="shared" si="549"/>
        <v>1.6</v>
      </c>
      <c r="AH565" s="66">
        <f t="shared" si="550"/>
        <v>1.4</v>
      </c>
      <c r="AI565" s="67">
        <f t="shared" si="551"/>
        <v>10.9</v>
      </c>
      <c r="AK565" s="29" t="s">
        <v>31</v>
      </c>
      <c r="AL565" s="34" t="s">
        <v>77</v>
      </c>
      <c r="AM565" s="66">
        <f t="shared" si="570"/>
        <v>0.8</v>
      </c>
      <c r="AN565" s="66">
        <f t="shared" si="571"/>
        <v>0.7</v>
      </c>
      <c r="AO565" s="66">
        <f t="shared" si="572"/>
        <v>0.7</v>
      </c>
      <c r="AP565" s="66">
        <f t="shared" si="573"/>
        <v>0.7</v>
      </c>
      <c r="AQ565" s="66">
        <f t="shared" si="574"/>
        <v>2</v>
      </c>
      <c r="AR565" s="66">
        <f t="shared" si="575"/>
        <v>0.8</v>
      </c>
      <c r="AS565" s="66">
        <f t="shared" si="576"/>
        <v>0.5</v>
      </c>
      <c r="AT565" s="66">
        <f t="shared" si="577"/>
        <v>4.4000000000000004</v>
      </c>
      <c r="AU565" s="67">
        <f t="shared" si="578"/>
        <v>0.9</v>
      </c>
      <c r="AW565" s="29" t="s">
        <v>31</v>
      </c>
      <c r="AX565" s="34" t="s">
        <v>77</v>
      </c>
      <c r="AY565" s="66">
        <f t="shared" si="579"/>
        <v>6.1950000000000003</v>
      </c>
      <c r="AZ565" s="66">
        <f t="shared" si="552"/>
        <v>3.8180000000000001</v>
      </c>
      <c r="BA565" s="66">
        <f t="shared" si="553"/>
        <v>3.26</v>
      </c>
      <c r="BB565" s="66">
        <f t="shared" si="554"/>
        <v>0.55900000000000005</v>
      </c>
      <c r="BC565" s="66">
        <f t="shared" si="555"/>
        <v>9.9000000000000005E-2</v>
      </c>
      <c r="BD565" s="66">
        <f t="shared" si="556"/>
        <v>2.2770000000000001</v>
      </c>
      <c r="BE565" s="66">
        <f t="shared" si="557"/>
        <v>-1.19</v>
      </c>
      <c r="BF565" s="66">
        <f t="shared" si="558"/>
        <v>1.5529999999999999</v>
      </c>
      <c r="BG565" s="67">
        <f t="shared" si="559"/>
        <v>1.913</v>
      </c>
      <c r="BI565" s="29" t="s">
        <v>31</v>
      </c>
      <c r="BJ565" s="34" t="s">
        <v>77</v>
      </c>
      <c r="BK565" s="66">
        <f t="shared" si="580"/>
        <v>5.0999999999999997E-2</v>
      </c>
      <c r="BL565" s="66">
        <f t="shared" si="581"/>
        <v>4.1000000000000002E-2</v>
      </c>
      <c r="BM565" s="66">
        <f t="shared" si="582"/>
        <v>4.1000000000000002E-2</v>
      </c>
      <c r="BN565" s="66">
        <f t="shared" si="583"/>
        <v>4.2000000000000003E-2</v>
      </c>
      <c r="BO565" s="66">
        <f t="shared" si="584"/>
        <v>0.01</v>
      </c>
      <c r="BP565" s="66">
        <f t="shared" si="585"/>
        <v>0.128</v>
      </c>
      <c r="BQ565" s="66">
        <f t="shared" si="586"/>
        <v>-0.20399999999999999</v>
      </c>
      <c r="BR565" s="66">
        <f t="shared" si="587"/>
        <v>9.75</v>
      </c>
      <c r="BS565" s="67">
        <f t="shared" si="588"/>
        <v>0.16200000000000001</v>
      </c>
      <c r="BU565" s="29" t="s">
        <v>31</v>
      </c>
      <c r="BV565" s="34" t="s">
        <v>77</v>
      </c>
      <c r="BW565" s="48">
        <f t="shared" si="560"/>
        <v>26136</v>
      </c>
      <c r="BX565" s="48">
        <f t="shared" si="561"/>
        <v>17678</v>
      </c>
      <c r="BY565" s="48">
        <f t="shared" si="562"/>
        <v>15183</v>
      </c>
      <c r="BZ565" s="48">
        <f t="shared" si="563"/>
        <v>2495</v>
      </c>
      <c r="CA565" s="48">
        <f t="shared" si="564"/>
        <v>5192</v>
      </c>
      <c r="CB565" s="48">
        <f t="shared" si="565"/>
        <v>3266</v>
      </c>
      <c r="CC565" s="48">
        <f t="shared" si="566"/>
        <v>752</v>
      </c>
      <c r="CD565" s="48">
        <f t="shared" si="567"/>
        <v>-11</v>
      </c>
      <c r="CE565" s="49">
        <f t="shared" si="568"/>
        <v>2525</v>
      </c>
    </row>
    <row r="566" spans="1:83" ht="16.5" customHeight="1">
      <c r="A566" s="30" t="s">
        <v>32</v>
      </c>
      <c r="B566" s="28" t="s">
        <v>78</v>
      </c>
      <c r="C566" s="44">
        <v>9307</v>
      </c>
      <c r="D566" s="44">
        <v>5193</v>
      </c>
      <c r="E566" s="44">
        <v>4467</v>
      </c>
      <c r="F566" s="44">
        <v>726</v>
      </c>
      <c r="G566" s="44">
        <v>1981</v>
      </c>
      <c r="H566" s="44">
        <v>2133</v>
      </c>
      <c r="I566" s="44">
        <v>174</v>
      </c>
      <c r="J566" s="44">
        <v>139</v>
      </c>
      <c r="K566" s="45">
        <v>1820</v>
      </c>
      <c r="M566" s="30" t="s">
        <v>32</v>
      </c>
      <c r="N566" s="28" t="s">
        <v>78</v>
      </c>
      <c r="O566" s="70">
        <f t="shared" si="535"/>
        <v>9.3140000000000001</v>
      </c>
      <c r="P566" s="70">
        <f t="shared" si="536"/>
        <v>4.173</v>
      </c>
      <c r="Q566" s="70">
        <f t="shared" si="537"/>
        <v>4.2960000000000003</v>
      </c>
      <c r="R566" s="70">
        <f t="shared" si="538"/>
        <v>3.419</v>
      </c>
      <c r="S566" s="70">
        <f t="shared" si="539"/>
        <v>0.152</v>
      </c>
      <c r="T566" s="70">
        <f t="shared" si="540"/>
        <v>37.524000000000001</v>
      </c>
      <c r="U566" s="70">
        <f t="shared" si="541"/>
        <v>-30.677</v>
      </c>
      <c r="V566" s="70">
        <f t="shared" si="542"/>
        <v>173.15799999999999</v>
      </c>
      <c r="W566" s="71">
        <f t="shared" si="543"/>
        <v>22.148</v>
      </c>
      <c r="Y566" s="30" t="s">
        <v>32</v>
      </c>
      <c r="Z566" s="28" t="s">
        <v>78</v>
      </c>
      <c r="AA566" s="70">
        <f t="shared" si="569"/>
        <v>100</v>
      </c>
      <c r="AB566" s="70">
        <f t="shared" si="544"/>
        <v>55.8</v>
      </c>
      <c r="AC566" s="70">
        <f t="shared" si="545"/>
        <v>48</v>
      </c>
      <c r="AD566" s="70">
        <f t="shared" si="546"/>
        <v>7.8</v>
      </c>
      <c r="AE566" s="70">
        <f t="shared" si="547"/>
        <v>21.3</v>
      </c>
      <c r="AF566" s="70">
        <f t="shared" si="548"/>
        <v>22.9</v>
      </c>
      <c r="AG566" s="70">
        <f t="shared" si="549"/>
        <v>1.9</v>
      </c>
      <c r="AH566" s="70">
        <f t="shared" si="550"/>
        <v>1.5</v>
      </c>
      <c r="AI566" s="71">
        <f t="shared" si="551"/>
        <v>19.600000000000001</v>
      </c>
      <c r="AK566" s="30" t="s">
        <v>32</v>
      </c>
      <c r="AL566" s="28" t="s">
        <v>78</v>
      </c>
      <c r="AM566" s="70">
        <f t="shared" si="570"/>
        <v>0.3</v>
      </c>
      <c r="AN566" s="70">
        <f t="shared" si="571"/>
        <v>0.2</v>
      </c>
      <c r="AO566" s="70">
        <f t="shared" si="572"/>
        <v>0.2</v>
      </c>
      <c r="AP566" s="70">
        <f t="shared" si="573"/>
        <v>0.2</v>
      </c>
      <c r="AQ566" s="70">
        <f t="shared" si="574"/>
        <v>0.8</v>
      </c>
      <c r="AR566" s="70">
        <f t="shared" si="575"/>
        <v>0.5</v>
      </c>
      <c r="AS566" s="70">
        <f t="shared" si="576"/>
        <v>0.2</v>
      </c>
      <c r="AT566" s="70">
        <f t="shared" si="577"/>
        <v>1.6</v>
      </c>
      <c r="AU566" s="71">
        <f t="shared" si="578"/>
        <v>0.5</v>
      </c>
      <c r="AW566" s="30" t="s">
        <v>32</v>
      </c>
      <c r="AX566" s="28" t="s">
        <v>78</v>
      </c>
      <c r="AY566" s="70">
        <f t="shared" si="579"/>
        <v>9.3140000000000001</v>
      </c>
      <c r="AZ566" s="70">
        <f t="shared" si="552"/>
        <v>2.4430000000000001</v>
      </c>
      <c r="BA566" s="70">
        <f t="shared" si="553"/>
        <v>2.161</v>
      </c>
      <c r="BB566" s="70">
        <f t="shared" si="554"/>
        <v>0.28199999999999997</v>
      </c>
      <c r="BC566" s="70">
        <f t="shared" si="555"/>
        <v>3.5000000000000003E-2</v>
      </c>
      <c r="BD566" s="70">
        <f t="shared" si="556"/>
        <v>6.8360000000000003</v>
      </c>
      <c r="BE566" s="70">
        <f t="shared" si="557"/>
        <v>-0.90400000000000003</v>
      </c>
      <c r="BF566" s="70">
        <f t="shared" si="558"/>
        <v>3.8639999999999999</v>
      </c>
      <c r="BG566" s="71">
        <f t="shared" si="559"/>
        <v>3.8759999999999999</v>
      </c>
      <c r="BI566" s="30" t="s">
        <v>32</v>
      </c>
      <c r="BJ566" s="28" t="s">
        <v>78</v>
      </c>
      <c r="BK566" s="70">
        <f t="shared" si="580"/>
        <v>2.5000000000000001E-2</v>
      </c>
      <c r="BL566" s="70">
        <f t="shared" si="581"/>
        <v>8.9999999999999993E-3</v>
      </c>
      <c r="BM566" s="70">
        <f t="shared" si="582"/>
        <v>8.9999999999999993E-3</v>
      </c>
      <c r="BN566" s="70">
        <f t="shared" si="583"/>
        <v>7.0000000000000001E-3</v>
      </c>
      <c r="BO566" s="70">
        <f t="shared" si="584"/>
        <v>1E-3</v>
      </c>
      <c r="BP566" s="70">
        <f t="shared" si="585"/>
        <v>0.125</v>
      </c>
      <c r="BQ566" s="70">
        <f t="shared" si="586"/>
        <v>-5.0999999999999997E-2</v>
      </c>
      <c r="BR566" s="70">
        <f t="shared" si="587"/>
        <v>7.9009999999999998</v>
      </c>
      <c r="BS566" s="71">
        <f t="shared" si="588"/>
        <v>0.107</v>
      </c>
      <c r="BU566" s="30" t="s">
        <v>32</v>
      </c>
      <c r="BV566" s="28" t="s">
        <v>78</v>
      </c>
      <c r="BW566" s="52">
        <f t="shared" si="560"/>
        <v>8514</v>
      </c>
      <c r="BX566" s="52">
        <f t="shared" si="561"/>
        <v>4985</v>
      </c>
      <c r="BY566" s="52">
        <f t="shared" si="562"/>
        <v>4283</v>
      </c>
      <c r="BZ566" s="52">
        <f t="shared" si="563"/>
        <v>702</v>
      </c>
      <c r="CA566" s="52">
        <f t="shared" si="564"/>
        <v>1978</v>
      </c>
      <c r="CB566" s="52">
        <f t="shared" si="565"/>
        <v>1551</v>
      </c>
      <c r="CC566" s="52">
        <f t="shared" si="566"/>
        <v>251</v>
      </c>
      <c r="CD566" s="52">
        <f t="shared" si="567"/>
        <v>-190</v>
      </c>
      <c r="CE566" s="53">
        <f t="shared" si="568"/>
        <v>1490</v>
      </c>
    </row>
    <row r="567" spans="1:83" ht="16.5" customHeight="1">
      <c r="A567" s="29" t="s">
        <v>33</v>
      </c>
      <c r="B567" s="34" t="s">
        <v>79</v>
      </c>
      <c r="C567" s="40">
        <v>86270</v>
      </c>
      <c r="D567" s="40">
        <v>63446</v>
      </c>
      <c r="E567" s="40">
        <v>54333</v>
      </c>
      <c r="F567" s="40">
        <v>9113</v>
      </c>
      <c r="G567" s="40">
        <v>10561</v>
      </c>
      <c r="H567" s="40">
        <v>12263</v>
      </c>
      <c r="I567" s="40">
        <v>1205</v>
      </c>
      <c r="J567" s="40">
        <v>158</v>
      </c>
      <c r="K567" s="41">
        <v>10900</v>
      </c>
      <c r="M567" s="29" t="s">
        <v>33</v>
      </c>
      <c r="N567" s="34" t="s">
        <v>79</v>
      </c>
      <c r="O567" s="66">
        <f t="shared" si="535"/>
        <v>3.6840000000000002</v>
      </c>
      <c r="P567" s="66">
        <f t="shared" si="536"/>
        <v>4.5910000000000002</v>
      </c>
      <c r="Q567" s="66">
        <f t="shared" si="537"/>
        <v>4.5970000000000004</v>
      </c>
      <c r="R567" s="66">
        <f t="shared" si="538"/>
        <v>4.5549999999999997</v>
      </c>
      <c r="S567" s="66">
        <f t="shared" si="539"/>
        <v>0.504</v>
      </c>
      <c r="T567" s="66">
        <f t="shared" si="540"/>
        <v>1.8859999999999999</v>
      </c>
      <c r="U567" s="66">
        <f t="shared" si="541"/>
        <v>-31.959</v>
      </c>
      <c r="V567" s="66">
        <f t="shared" si="542"/>
        <v>100</v>
      </c>
      <c r="W567" s="67">
        <f t="shared" si="543"/>
        <v>7.01</v>
      </c>
      <c r="Y567" s="29" t="s">
        <v>33</v>
      </c>
      <c r="Z567" s="34" t="s">
        <v>79</v>
      </c>
      <c r="AA567" s="66">
        <f t="shared" si="569"/>
        <v>100</v>
      </c>
      <c r="AB567" s="66">
        <f t="shared" si="544"/>
        <v>73.5</v>
      </c>
      <c r="AC567" s="66">
        <f t="shared" si="545"/>
        <v>63</v>
      </c>
      <c r="AD567" s="66">
        <f t="shared" si="546"/>
        <v>10.6</v>
      </c>
      <c r="AE567" s="66">
        <f t="shared" si="547"/>
        <v>12.2</v>
      </c>
      <c r="AF567" s="66">
        <f t="shared" si="548"/>
        <v>14.2</v>
      </c>
      <c r="AG567" s="66">
        <f t="shared" si="549"/>
        <v>1.4</v>
      </c>
      <c r="AH567" s="66">
        <f t="shared" si="550"/>
        <v>0.2</v>
      </c>
      <c r="AI567" s="67">
        <f t="shared" si="551"/>
        <v>12.6</v>
      </c>
      <c r="AK567" s="29" t="s">
        <v>33</v>
      </c>
      <c r="AL567" s="34" t="s">
        <v>79</v>
      </c>
      <c r="AM567" s="66">
        <f t="shared" si="570"/>
        <v>2.6</v>
      </c>
      <c r="AN567" s="66">
        <f t="shared" si="571"/>
        <v>2.5</v>
      </c>
      <c r="AO567" s="66">
        <f t="shared" si="572"/>
        <v>2.5</v>
      </c>
      <c r="AP567" s="66">
        <f t="shared" si="573"/>
        <v>2.5</v>
      </c>
      <c r="AQ567" s="66">
        <f t="shared" si="574"/>
        <v>4</v>
      </c>
      <c r="AR567" s="66">
        <f t="shared" si="575"/>
        <v>2.7</v>
      </c>
      <c r="AS567" s="66">
        <f t="shared" si="576"/>
        <v>1.3</v>
      </c>
      <c r="AT567" s="66">
        <f t="shared" si="577"/>
        <v>1.8</v>
      </c>
      <c r="AU567" s="67">
        <f t="shared" si="578"/>
        <v>3.1</v>
      </c>
      <c r="AW567" s="29" t="s">
        <v>33</v>
      </c>
      <c r="AX567" s="34" t="s">
        <v>79</v>
      </c>
      <c r="AY567" s="66">
        <f t="shared" si="579"/>
        <v>3.6840000000000002</v>
      </c>
      <c r="AZ567" s="66">
        <f t="shared" si="552"/>
        <v>3.347</v>
      </c>
      <c r="BA567" s="66">
        <f t="shared" si="553"/>
        <v>2.87</v>
      </c>
      <c r="BB567" s="66">
        <f t="shared" si="554"/>
        <v>0.47699999999999998</v>
      </c>
      <c r="BC567" s="66">
        <f t="shared" si="555"/>
        <v>6.4000000000000001E-2</v>
      </c>
      <c r="BD567" s="66">
        <f t="shared" si="556"/>
        <v>0.27300000000000002</v>
      </c>
      <c r="BE567" s="66">
        <f t="shared" si="557"/>
        <v>-0.68</v>
      </c>
      <c r="BF567" s="66">
        <f t="shared" si="558"/>
        <v>9.5000000000000001E-2</v>
      </c>
      <c r="BG567" s="67">
        <f t="shared" si="559"/>
        <v>0.85799999999999998</v>
      </c>
      <c r="BI567" s="29" t="s">
        <v>33</v>
      </c>
      <c r="BJ567" s="34" t="s">
        <v>79</v>
      </c>
      <c r="BK567" s="66">
        <f t="shared" si="580"/>
        <v>9.7000000000000003E-2</v>
      </c>
      <c r="BL567" s="66">
        <f t="shared" si="581"/>
        <v>0.114</v>
      </c>
      <c r="BM567" s="66">
        <f t="shared" si="582"/>
        <v>0.114</v>
      </c>
      <c r="BN567" s="66">
        <f t="shared" si="583"/>
        <v>0.114</v>
      </c>
      <c r="BO567" s="66">
        <f t="shared" si="584"/>
        <v>0.02</v>
      </c>
      <c r="BP567" s="66">
        <f t="shared" si="585"/>
        <v>4.9000000000000002E-2</v>
      </c>
      <c r="BQ567" s="66">
        <f t="shared" si="586"/>
        <v>-0.372</v>
      </c>
      <c r="BR567" s="66">
        <f t="shared" si="587"/>
        <v>1.897</v>
      </c>
      <c r="BS567" s="67">
        <f t="shared" si="588"/>
        <v>0.23100000000000001</v>
      </c>
      <c r="BU567" s="29" t="s">
        <v>33</v>
      </c>
      <c r="BV567" s="34" t="s">
        <v>79</v>
      </c>
      <c r="BW567" s="48">
        <f t="shared" si="560"/>
        <v>83205</v>
      </c>
      <c r="BX567" s="48">
        <f t="shared" si="561"/>
        <v>60661</v>
      </c>
      <c r="BY567" s="48">
        <f t="shared" si="562"/>
        <v>51945</v>
      </c>
      <c r="BZ567" s="48">
        <f t="shared" si="563"/>
        <v>8716</v>
      </c>
      <c r="CA567" s="48">
        <f t="shared" si="564"/>
        <v>10508</v>
      </c>
      <c r="CB567" s="48">
        <f t="shared" si="565"/>
        <v>12036</v>
      </c>
      <c r="CC567" s="48">
        <f t="shared" si="566"/>
        <v>1771</v>
      </c>
      <c r="CD567" s="48">
        <f t="shared" si="567"/>
        <v>79</v>
      </c>
      <c r="CE567" s="49">
        <f t="shared" si="568"/>
        <v>10186</v>
      </c>
    </row>
    <row r="568" spans="1:83" ht="16.5" customHeight="1">
      <c r="A568" s="29" t="s">
        <v>34</v>
      </c>
      <c r="B568" s="34" t="s">
        <v>80</v>
      </c>
      <c r="C568" s="40">
        <v>43785</v>
      </c>
      <c r="D568" s="40">
        <v>23523</v>
      </c>
      <c r="E568" s="40">
        <v>20006</v>
      </c>
      <c r="F568" s="40">
        <v>3517</v>
      </c>
      <c r="G568" s="40">
        <v>16438</v>
      </c>
      <c r="H568" s="40">
        <v>3824</v>
      </c>
      <c r="I568" s="40">
        <v>585</v>
      </c>
      <c r="J568" s="40">
        <v>5</v>
      </c>
      <c r="K568" s="41">
        <v>3234</v>
      </c>
      <c r="M568" s="29" t="s">
        <v>34</v>
      </c>
      <c r="N568" s="34" t="s">
        <v>80</v>
      </c>
      <c r="O568" s="66">
        <f t="shared" si="535"/>
        <v>2.738</v>
      </c>
      <c r="P568" s="66">
        <f t="shared" si="536"/>
        <v>4.9850000000000003</v>
      </c>
      <c r="Q568" s="66">
        <f t="shared" si="537"/>
        <v>4.859</v>
      </c>
      <c r="R568" s="66">
        <f t="shared" si="538"/>
        <v>5.7110000000000003</v>
      </c>
      <c r="S568" s="66">
        <f t="shared" si="539"/>
        <v>0.54400000000000004</v>
      </c>
      <c r="T568" s="66">
        <f t="shared" si="540"/>
        <v>-1.01</v>
      </c>
      <c r="U568" s="66">
        <f t="shared" si="541"/>
        <v>-46.478000000000002</v>
      </c>
      <c r="V568" s="66">
        <f t="shared" si="542"/>
        <v>266.66699999999997</v>
      </c>
      <c r="W568" s="67">
        <f t="shared" si="543"/>
        <v>16.625</v>
      </c>
      <c r="Y568" s="29" t="s">
        <v>34</v>
      </c>
      <c r="Z568" s="34" t="s">
        <v>80</v>
      </c>
      <c r="AA568" s="66">
        <f t="shared" si="569"/>
        <v>100</v>
      </c>
      <c r="AB568" s="66">
        <f t="shared" si="544"/>
        <v>53.7</v>
      </c>
      <c r="AC568" s="66">
        <f t="shared" si="545"/>
        <v>45.7</v>
      </c>
      <c r="AD568" s="66">
        <f t="shared" si="546"/>
        <v>8</v>
      </c>
      <c r="AE568" s="66">
        <f t="shared" si="547"/>
        <v>37.5</v>
      </c>
      <c r="AF568" s="66">
        <f t="shared" si="548"/>
        <v>8.6999999999999993</v>
      </c>
      <c r="AG568" s="66">
        <f t="shared" si="549"/>
        <v>1.3</v>
      </c>
      <c r="AH568" s="66">
        <f t="shared" si="550"/>
        <v>0</v>
      </c>
      <c r="AI568" s="67">
        <f t="shared" si="551"/>
        <v>7.4</v>
      </c>
      <c r="AK568" s="29" t="s">
        <v>34</v>
      </c>
      <c r="AL568" s="34" t="s">
        <v>80</v>
      </c>
      <c r="AM568" s="66">
        <f t="shared" si="570"/>
        <v>1.3</v>
      </c>
      <c r="AN568" s="66">
        <f t="shared" si="571"/>
        <v>0.9</v>
      </c>
      <c r="AO568" s="66">
        <f t="shared" si="572"/>
        <v>0.9</v>
      </c>
      <c r="AP568" s="66">
        <f t="shared" si="573"/>
        <v>1</v>
      </c>
      <c r="AQ568" s="66">
        <f t="shared" si="574"/>
        <v>6.2</v>
      </c>
      <c r="AR568" s="66">
        <f t="shared" si="575"/>
        <v>0.8</v>
      </c>
      <c r="AS568" s="66">
        <f t="shared" si="576"/>
        <v>0.6</v>
      </c>
      <c r="AT568" s="66">
        <f t="shared" si="577"/>
        <v>0.1</v>
      </c>
      <c r="AU568" s="67">
        <f t="shared" si="578"/>
        <v>0.9</v>
      </c>
      <c r="AW568" s="29" t="s">
        <v>34</v>
      </c>
      <c r="AX568" s="34" t="s">
        <v>80</v>
      </c>
      <c r="AY568" s="66">
        <f t="shared" si="579"/>
        <v>2.738</v>
      </c>
      <c r="AZ568" s="66">
        <f t="shared" si="552"/>
        <v>2.621</v>
      </c>
      <c r="BA568" s="66">
        <f t="shared" si="553"/>
        <v>2.1749999999999998</v>
      </c>
      <c r="BB568" s="66">
        <f t="shared" si="554"/>
        <v>0.44600000000000001</v>
      </c>
      <c r="BC568" s="66">
        <f t="shared" si="555"/>
        <v>0.20899999999999999</v>
      </c>
      <c r="BD568" s="66">
        <f t="shared" si="556"/>
        <v>-9.1999999999999998E-2</v>
      </c>
      <c r="BE568" s="66">
        <f t="shared" si="557"/>
        <v>-1.1919999999999999</v>
      </c>
      <c r="BF568" s="66">
        <f t="shared" si="558"/>
        <v>1.9E-2</v>
      </c>
      <c r="BG568" s="67">
        <f t="shared" si="559"/>
        <v>1.0820000000000001</v>
      </c>
      <c r="BI568" s="29" t="s">
        <v>34</v>
      </c>
      <c r="BJ568" s="34" t="s">
        <v>80</v>
      </c>
      <c r="BK568" s="66">
        <f t="shared" si="580"/>
        <v>3.6999999999999998E-2</v>
      </c>
      <c r="BL568" s="66">
        <f t="shared" si="581"/>
        <v>4.5999999999999999E-2</v>
      </c>
      <c r="BM568" s="66">
        <f t="shared" si="582"/>
        <v>4.3999999999999997E-2</v>
      </c>
      <c r="BN568" s="66">
        <f t="shared" si="583"/>
        <v>5.5E-2</v>
      </c>
      <c r="BO568" s="66">
        <f t="shared" si="584"/>
        <v>3.4000000000000002E-2</v>
      </c>
      <c r="BP568" s="66">
        <f t="shared" si="585"/>
        <v>-8.0000000000000002E-3</v>
      </c>
      <c r="BQ568" s="66">
        <f t="shared" si="586"/>
        <v>-0.33400000000000002</v>
      </c>
      <c r="BR568" s="66">
        <f t="shared" si="587"/>
        <v>0.192</v>
      </c>
      <c r="BS568" s="67">
        <f t="shared" si="588"/>
        <v>0.14899999999999999</v>
      </c>
      <c r="BU568" s="29" t="s">
        <v>34</v>
      </c>
      <c r="BV568" s="34" t="s">
        <v>80</v>
      </c>
      <c r="BW568" s="48">
        <f t="shared" si="560"/>
        <v>42618</v>
      </c>
      <c r="BX568" s="48">
        <f t="shared" si="561"/>
        <v>22406</v>
      </c>
      <c r="BY568" s="48">
        <f t="shared" si="562"/>
        <v>19079</v>
      </c>
      <c r="BZ568" s="48">
        <f t="shared" si="563"/>
        <v>3327</v>
      </c>
      <c r="CA568" s="48">
        <f t="shared" si="564"/>
        <v>16349</v>
      </c>
      <c r="CB568" s="48">
        <f t="shared" si="565"/>
        <v>3863</v>
      </c>
      <c r="CC568" s="48">
        <f t="shared" si="566"/>
        <v>1093</v>
      </c>
      <c r="CD568" s="48">
        <f t="shared" si="567"/>
        <v>-3</v>
      </c>
      <c r="CE568" s="49">
        <f t="shared" si="568"/>
        <v>2773</v>
      </c>
    </row>
    <row r="569" spans="1:83" ht="16.5" customHeight="1">
      <c r="A569" s="29" t="s">
        <v>35</v>
      </c>
      <c r="B569" s="34" t="s">
        <v>81</v>
      </c>
      <c r="C569" s="40">
        <v>75622</v>
      </c>
      <c r="D569" s="40">
        <v>48871</v>
      </c>
      <c r="E569" s="40">
        <v>41892</v>
      </c>
      <c r="F569" s="40">
        <v>6979</v>
      </c>
      <c r="G569" s="40">
        <v>15489</v>
      </c>
      <c r="H569" s="40">
        <v>11262</v>
      </c>
      <c r="I569" s="40">
        <v>2348</v>
      </c>
      <c r="J569" s="40">
        <v>286</v>
      </c>
      <c r="K569" s="41">
        <v>8628</v>
      </c>
      <c r="M569" s="29" t="s">
        <v>35</v>
      </c>
      <c r="N569" s="34" t="s">
        <v>81</v>
      </c>
      <c r="O569" s="66">
        <f t="shared" si="535"/>
        <v>2.2930000000000001</v>
      </c>
      <c r="P569" s="66">
        <f t="shared" si="536"/>
        <v>4.79</v>
      </c>
      <c r="Q569" s="66">
        <f t="shared" si="537"/>
        <v>4.78</v>
      </c>
      <c r="R569" s="66">
        <f t="shared" si="538"/>
        <v>4.8529999999999998</v>
      </c>
      <c r="S569" s="66">
        <f t="shared" si="539"/>
        <v>0.53200000000000003</v>
      </c>
      <c r="T569" s="66">
        <f t="shared" si="540"/>
        <v>-5.226</v>
      </c>
      <c r="U569" s="66">
        <f t="shared" si="541"/>
        <v>-37.253</v>
      </c>
      <c r="V569" s="66">
        <f t="shared" si="542"/>
        <v>-40.664000000000001</v>
      </c>
      <c r="W569" s="67">
        <f t="shared" si="543"/>
        <v>12.651999999999999</v>
      </c>
      <c r="Y569" s="29" t="s">
        <v>35</v>
      </c>
      <c r="Z569" s="34" t="s">
        <v>81</v>
      </c>
      <c r="AA569" s="66">
        <f t="shared" si="569"/>
        <v>100</v>
      </c>
      <c r="AB569" s="66">
        <f t="shared" si="544"/>
        <v>64.599999999999994</v>
      </c>
      <c r="AC569" s="66">
        <f t="shared" si="545"/>
        <v>55.4</v>
      </c>
      <c r="AD569" s="66">
        <f t="shared" si="546"/>
        <v>9.1999999999999993</v>
      </c>
      <c r="AE569" s="66">
        <f t="shared" si="547"/>
        <v>20.5</v>
      </c>
      <c r="AF569" s="66">
        <f t="shared" si="548"/>
        <v>14.9</v>
      </c>
      <c r="AG569" s="66">
        <f t="shared" si="549"/>
        <v>3.1</v>
      </c>
      <c r="AH569" s="66">
        <f t="shared" si="550"/>
        <v>0.4</v>
      </c>
      <c r="AI569" s="67">
        <f t="shared" si="551"/>
        <v>11.4</v>
      </c>
      <c r="AK569" s="29" t="s">
        <v>35</v>
      </c>
      <c r="AL569" s="34" t="s">
        <v>81</v>
      </c>
      <c r="AM569" s="66">
        <f t="shared" si="570"/>
        <v>2.2999999999999998</v>
      </c>
      <c r="AN569" s="66">
        <f t="shared" si="571"/>
        <v>1.9</v>
      </c>
      <c r="AO569" s="66">
        <f t="shared" si="572"/>
        <v>1.9</v>
      </c>
      <c r="AP569" s="66">
        <f t="shared" si="573"/>
        <v>1.9</v>
      </c>
      <c r="AQ569" s="66">
        <f t="shared" si="574"/>
        <v>5.9</v>
      </c>
      <c r="AR569" s="66">
        <f t="shared" si="575"/>
        <v>2.5</v>
      </c>
      <c r="AS569" s="66">
        <f t="shared" si="576"/>
        <v>2.5</v>
      </c>
      <c r="AT569" s="66">
        <f t="shared" si="577"/>
        <v>3.2</v>
      </c>
      <c r="AU569" s="67">
        <f t="shared" si="578"/>
        <v>2.4</v>
      </c>
      <c r="AW569" s="29" t="s">
        <v>35</v>
      </c>
      <c r="AX569" s="34" t="s">
        <v>81</v>
      </c>
      <c r="AY569" s="66">
        <f t="shared" si="579"/>
        <v>2.2930000000000001</v>
      </c>
      <c r="AZ569" s="66">
        <f t="shared" si="552"/>
        <v>3.0219999999999998</v>
      </c>
      <c r="BA569" s="66">
        <f t="shared" si="553"/>
        <v>2.585</v>
      </c>
      <c r="BB569" s="66">
        <f t="shared" si="554"/>
        <v>0.437</v>
      </c>
      <c r="BC569" s="66">
        <f t="shared" si="555"/>
        <v>0.111</v>
      </c>
      <c r="BD569" s="66">
        <f t="shared" si="556"/>
        <v>-0.84</v>
      </c>
      <c r="BE569" s="66">
        <f t="shared" si="557"/>
        <v>-1.8859999999999999</v>
      </c>
      <c r="BF569" s="66">
        <f t="shared" si="558"/>
        <v>-0.26500000000000001</v>
      </c>
      <c r="BG569" s="67">
        <f t="shared" si="559"/>
        <v>1.3109999999999999</v>
      </c>
      <c r="BI569" s="29" t="s">
        <v>35</v>
      </c>
      <c r="BJ569" s="34" t="s">
        <v>81</v>
      </c>
      <c r="BK569" s="66">
        <f t="shared" si="580"/>
        <v>5.3999999999999999E-2</v>
      </c>
      <c r="BL569" s="66">
        <f t="shared" si="581"/>
        <v>9.1999999999999998E-2</v>
      </c>
      <c r="BM569" s="66">
        <f t="shared" si="582"/>
        <v>9.0999999999999998E-2</v>
      </c>
      <c r="BN569" s="66">
        <f t="shared" si="583"/>
        <v>9.2999999999999999E-2</v>
      </c>
      <c r="BO569" s="66">
        <f t="shared" si="584"/>
        <v>3.1E-2</v>
      </c>
      <c r="BP569" s="66">
        <f t="shared" si="585"/>
        <v>-0.13300000000000001</v>
      </c>
      <c r="BQ569" s="66">
        <f t="shared" si="586"/>
        <v>-0.91500000000000004</v>
      </c>
      <c r="BR569" s="66">
        <f t="shared" si="587"/>
        <v>-4.7069999999999999</v>
      </c>
      <c r="BS569" s="67">
        <f t="shared" si="588"/>
        <v>0.313</v>
      </c>
      <c r="BU569" s="29" t="s">
        <v>35</v>
      </c>
      <c r="BV569" s="34" t="s">
        <v>81</v>
      </c>
      <c r="BW569" s="48">
        <f t="shared" si="560"/>
        <v>73927</v>
      </c>
      <c r="BX569" s="48">
        <f t="shared" si="561"/>
        <v>46637</v>
      </c>
      <c r="BY569" s="48">
        <f t="shared" si="562"/>
        <v>39981</v>
      </c>
      <c r="BZ569" s="48">
        <f t="shared" si="563"/>
        <v>6656</v>
      </c>
      <c r="CA569" s="48">
        <f t="shared" si="564"/>
        <v>15407</v>
      </c>
      <c r="CB569" s="48">
        <f t="shared" si="565"/>
        <v>11883</v>
      </c>
      <c r="CC569" s="48">
        <f t="shared" si="566"/>
        <v>3742</v>
      </c>
      <c r="CD569" s="48">
        <f t="shared" si="567"/>
        <v>482</v>
      </c>
      <c r="CE569" s="49">
        <f t="shared" si="568"/>
        <v>7659</v>
      </c>
    </row>
    <row r="570" spans="1:83" ht="16.5" customHeight="1">
      <c r="A570" s="29" t="s">
        <v>108</v>
      </c>
      <c r="B570" s="34" t="s">
        <v>82</v>
      </c>
      <c r="C570" s="40">
        <v>42224</v>
      </c>
      <c r="D570" s="40">
        <v>31360</v>
      </c>
      <c r="E570" s="40">
        <v>26914</v>
      </c>
      <c r="F570" s="40">
        <v>4446</v>
      </c>
      <c r="G570" s="40">
        <v>4645</v>
      </c>
      <c r="H570" s="40">
        <v>6219</v>
      </c>
      <c r="I570" s="40">
        <v>1158</v>
      </c>
      <c r="J570" s="40">
        <v>67</v>
      </c>
      <c r="K570" s="41">
        <v>4994</v>
      </c>
      <c r="M570" s="29" t="s">
        <v>108</v>
      </c>
      <c r="N570" s="34" t="s">
        <v>82</v>
      </c>
      <c r="O570" s="66">
        <f t="shared" si="535"/>
        <v>3.1920000000000002</v>
      </c>
      <c r="P570" s="66">
        <f t="shared" si="536"/>
        <v>6.4530000000000003</v>
      </c>
      <c r="Q570" s="66">
        <f t="shared" si="537"/>
        <v>6.5179999999999998</v>
      </c>
      <c r="R570" s="66">
        <f t="shared" si="538"/>
        <v>6.0590000000000002</v>
      </c>
      <c r="S570" s="66">
        <f t="shared" si="539"/>
        <v>0.93400000000000005</v>
      </c>
      <c r="T570" s="66">
        <f t="shared" si="540"/>
        <v>-9.3040000000000003</v>
      </c>
      <c r="U570" s="66">
        <f t="shared" si="541"/>
        <v>-46.064</v>
      </c>
      <c r="V570" s="66">
        <f t="shared" si="542"/>
        <v>-10.667</v>
      </c>
      <c r="W570" s="67">
        <f t="shared" si="543"/>
        <v>7.7450000000000001</v>
      </c>
      <c r="Y570" s="29" t="s">
        <v>108</v>
      </c>
      <c r="Z570" s="34" t="s">
        <v>82</v>
      </c>
      <c r="AA570" s="66">
        <f t="shared" si="569"/>
        <v>100</v>
      </c>
      <c r="AB570" s="66">
        <f t="shared" si="544"/>
        <v>74.3</v>
      </c>
      <c r="AC570" s="66">
        <f t="shared" si="545"/>
        <v>63.7</v>
      </c>
      <c r="AD570" s="66">
        <f t="shared" si="546"/>
        <v>10.5</v>
      </c>
      <c r="AE570" s="66">
        <f t="shared" si="547"/>
        <v>11</v>
      </c>
      <c r="AF570" s="66">
        <f t="shared" si="548"/>
        <v>14.7</v>
      </c>
      <c r="AG570" s="66">
        <f t="shared" si="549"/>
        <v>2.7</v>
      </c>
      <c r="AH570" s="66">
        <f t="shared" si="550"/>
        <v>0.2</v>
      </c>
      <c r="AI570" s="67">
        <f t="shared" si="551"/>
        <v>11.8</v>
      </c>
      <c r="AK570" s="29" t="s">
        <v>108</v>
      </c>
      <c r="AL570" s="34" t="s">
        <v>82</v>
      </c>
      <c r="AM570" s="66">
        <f t="shared" si="570"/>
        <v>1.3</v>
      </c>
      <c r="AN570" s="66">
        <f t="shared" si="571"/>
        <v>1.2</v>
      </c>
      <c r="AO570" s="66">
        <f t="shared" si="572"/>
        <v>1.2</v>
      </c>
      <c r="AP570" s="66">
        <f t="shared" si="573"/>
        <v>1.2</v>
      </c>
      <c r="AQ570" s="66">
        <f t="shared" si="574"/>
        <v>1.8</v>
      </c>
      <c r="AR570" s="66">
        <f t="shared" si="575"/>
        <v>1.4</v>
      </c>
      <c r="AS570" s="66">
        <f t="shared" si="576"/>
        <v>1.2</v>
      </c>
      <c r="AT570" s="66">
        <f t="shared" si="577"/>
        <v>0.8</v>
      </c>
      <c r="AU570" s="67">
        <f t="shared" si="578"/>
        <v>1.4</v>
      </c>
      <c r="AW570" s="29" t="s">
        <v>108</v>
      </c>
      <c r="AX570" s="34" t="s">
        <v>82</v>
      </c>
      <c r="AY570" s="66">
        <f t="shared" si="579"/>
        <v>3.1920000000000002</v>
      </c>
      <c r="AZ570" s="66">
        <f t="shared" si="552"/>
        <v>4.6459999999999999</v>
      </c>
      <c r="BA570" s="66">
        <f t="shared" si="553"/>
        <v>4.0250000000000004</v>
      </c>
      <c r="BB570" s="66">
        <f t="shared" si="554"/>
        <v>0.621</v>
      </c>
      <c r="BC570" s="66">
        <f t="shared" si="555"/>
        <v>0.105</v>
      </c>
      <c r="BD570" s="66">
        <f t="shared" si="556"/>
        <v>-1.5589999999999999</v>
      </c>
      <c r="BE570" s="66">
        <f t="shared" si="557"/>
        <v>-2.4169999999999998</v>
      </c>
      <c r="BF570" s="66">
        <f t="shared" si="558"/>
        <v>-0.02</v>
      </c>
      <c r="BG570" s="67">
        <f t="shared" si="559"/>
        <v>0.877</v>
      </c>
      <c r="BI570" s="29" t="s">
        <v>108</v>
      </c>
      <c r="BJ570" s="34" t="s">
        <v>82</v>
      </c>
      <c r="BK570" s="66">
        <f t="shared" si="580"/>
        <v>4.1000000000000002E-2</v>
      </c>
      <c r="BL570" s="66">
        <f t="shared" si="581"/>
        <v>7.8E-2</v>
      </c>
      <c r="BM570" s="66">
        <f t="shared" si="582"/>
        <v>7.9000000000000001E-2</v>
      </c>
      <c r="BN570" s="66">
        <f t="shared" si="583"/>
        <v>7.2999999999999995E-2</v>
      </c>
      <c r="BO570" s="66">
        <f t="shared" si="584"/>
        <v>1.6E-2</v>
      </c>
      <c r="BP570" s="66">
        <f t="shared" si="585"/>
        <v>-0.13700000000000001</v>
      </c>
      <c r="BQ570" s="66">
        <f t="shared" si="586"/>
        <v>-0.64900000000000002</v>
      </c>
      <c r="BR570" s="66">
        <f t="shared" si="587"/>
        <v>-0.192</v>
      </c>
      <c r="BS570" s="67">
        <f t="shared" si="588"/>
        <v>0.11600000000000001</v>
      </c>
      <c r="BU570" s="29" t="s">
        <v>108</v>
      </c>
      <c r="BV570" s="34" t="s">
        <v>82</v>
      </c>
      <c r="BW570" s="48">
        <f t="shared" si="560"/>
        <v>40918</v>
      </c>
      <c r="BX570" s="48">
        <f t="shared" si="561"/>
        <v>29459</v>
      </c>
      <c r="BY570" s="48">
        <f t="shared" si="562"/>
        <v>25267</v>
      </c>
      <c r="BZ570" s="48">
        <f t="shared" si="563"/>
        <v>4192</v>
      </c>
      <c r="CA570" s="48">
        <f t="shared" si="564"/>
        <v>4602</v>
      </c>
      <c r="CB570" s="48">
        <f t="shared" si="565"/>
        <v>6857</v>
      </c>
      <c r="CC570" s="48">
        <f t="shared" si="566"/>
        <v>2147</v>
      </c>
      <c r="CD570" s="48">
        <f t="shared" si="567"/>
        <v>75</v>
      </c>
      <c r="CE570" s="49">
        <f t="shared" si="568"/>
        <v>4635</v>
      </c>
    </row>
    <row r="571" spans="1:83" ht="16.5" customHeight="1">
      <c r="A571" s="29" t="s">
        <v>109</v>
      </c>
      <c r="B571" s="34" t="s">
        <v>83</v>
      </c>
      <c r="C571" s="40">
        <v>52684</v>
      </c>
      <c r="D571" s="40">
        <v>44043</v>
      </c>
      <c r="E571" s="40">
        <v>37916</v>
      </c>
      <c r="F571" s="40">
        <v>6127</v>
      </c>
      <c r="G571" s="40">
        <v>2473</v>
      </c>
      <c r="H571" s="40">
        <v>6168</v>
      </c>
      <c r="I571" s="40">
        <v>874</v>
      </c>
      <c r="J571" s="40">
        <v>96</v>
      </c>
      <c r="K571" s="41">
        <v>5198</v>
      </c>
      <c r="M571" s="29" t="s">
        <v>109</v>
      </c>
      <c r="N571" s="34" t="s">
        <v>83</v>
      </c>
      <c r="O571" s="66">
        <f t="shared" si="535"/>
        <v>2.9750000000000001</v>
      </c>
      <c r="P571" s="66">
        <f t="shared" si="536"/>
        <v>4.3970000000000002</v>
      </c>
      <c r="Q571" s="66">
        <f t="shared" si="537"/>
        <v>4.5410000000000004</v>
      </c>
      <c r="R571" s="66">
        <f t="shared" si="538"/>
        <v>3.5139999999999998</v>
      </c>
      <c r="S571" s="66">
        <f t="shared" si="539"/>
        <v>-0.88200000000000001</v>
      </c>
      <c r="T571" s="66">
        <f t="shared" si="540"/>
        <v>-4.8</v>
      </c>
      <c r="U571" s="66">
        <f t="shared" si="541"/>
        <v>-40.463000000000001</v>
      </c>
      <c r="V571" s="66">
        <f t="shared" si="542"/>
        <v>-21.951000000000001</v>
      </c>
      <c r="W571" s="67">
        <f t="shared" si="543"/>
        <v>6.3419999999999996</v>
      </c>
      <c r="Y571" s="29" t="s">
        <v>109</v>
      </c>
      <c r="Z571" s="34" t="s">
        <v>83</v>
      </c>
      <c r="AA571" s="66">
        <f t="shared" si="569"/>
        <v>100</v>
      </c>
      <c r="AB571" s="66">
        <f t="shared" si="544"/>
        <v>83.6</v>
      </c>
      <c r="AC571" s="66">
        <f t="shared" si="545"/>
        <v>72</v>
      </c>
      <c r="AD571" s="66">
        <f t="shared" si="546"/>
        <v>11.6</v>
      </c>
      <c r="AE571" s="66">
        <f t="shared" si="547"/>
        <v>4.7</v>
      </c>
      <c r="AF571" s="66">
        <f t="shared" si="548"/>
        <v>11.7</v>
      </c>
      <c r="AG571" s="66">
        <f t="shared" si="549"/>
        <v>1.7</v>
      </c>
      <c r="AH571" s="66">
        <f t="shared" si="550"/>
        <v>0.2</v>
      </c>
      <c r="AI571" s="67">
        <f t="shared" si="551"/>
        <v>9.9</v>
      </c>
      <c r="AK571" s="29" t="s">
        <v>109</v>
      </c>
      <c r="AL571" s="34" t="s">
        <v>83</v>
      </c>
      <c r="AM571" s="66">
        <f t="shared" si="570"/>
        <v>1.6</v>
      </c>
      <c r="AN571" s="66">
        <f t="shared" si="571"/>
        <v>1.7</v>
      </c>
      <c r="AO571" s="66">
        <f t="shared" si="572"/>
        <v>1.7</v>
      </c>
      <c r="AP571" s="66">
        <f t="shared" si="573"/>
        <v>1.7</v>
      </c>
      <c r="AQ571" s="66">
        <f t="shared" si="574"/>
        <v>0.9</v>
      </c>
      <c r="AR571" s="66">
        <f t="shared" si="575"/>
        <v>1.3</v>
      </c>
      <c r="AS571" s="66">
        <f t="shared" si="576"/>
        <v>0.9</v>
      </c>
      <c r="AT571" s="66">
        <f t="shared" si="577"/>
        <v>1.1000000000000001</v>
      </c>
      <c r="AU571" s="67">
        <f t="shared" si="578"/>
        <v>1.5</v>
      </c>
      <c r="AW571" s="29" t="s">
        <v>109</v>
      </c>
      <c r="AX571" s="34" t="s">
        <v>83</v>
      </c>
      <c r="AY571" s="66">
        <f t="shared" si="579"/>
        <v>2.9750000000000001</v>
      </c>
      <c r="AZ571" s="66">
        <f t="shared" si="552"/>
        <v>3.6259999999999999</v>
      </c>
      <c r="BA571" s="66">
        <f t="shared" si="553"/>
        <v>3.2189999999999999</v>
      </c>
      <c r="BB571" s="66">
        <f t="shared" si="554"/>
        <v>0.40699999999999997</v>
      </c>
      <c r="BC571" s="66">
        <f t="shared" si="555"/>
        <v>-4.2999999999999997E-2</v>
      </c>
      <c r="BD571" s="66">
        <f t="shared" si="556"/>
        <v>-0.60799999999999998</v>
      </c>
      <c r="BE571" s="66">
        <f t="shared" si="557"/>
        <v>-1.161</v>
      </c>
      <c r="BF571" s="66">
        <f t="shared" si="558"/>
        <v>-5.2999999999999999E-2</v>
      </c>
      <c r="BG571" s="67">
        <f t="shared" si="559"/>
        <v>0.60599999999999998</v>
      </c>
      <c r="BI571" s="29" t="s">
        <v>109</v>
      </c>
      <c r="BJ571" s="34" t="s">
        <v>83</v>
      </c>
      <c r="BK571" s="66">
        <f t="shared" si="580"/>
        <v>4.8000000000000001E-2</v>
      </c>
      <c r="BL571" s="66">
        <f t="shared" si="581"/>
        <v>7.5999999999999998E-2</v>
      </c>
      <c r="BM571" s="66">
        <f t="shared" si="582"/>
        <v>7.9000000000000001E-2</v>
      </c>
      <c r="BN571" s="66">
        <f t="shared" si="583"/>
        <v>0.06</v>
      </c>
      <c r="BO571" s="66">
        <f t="shared" si="584"/>
        <v>-8.0000000000000002E-3</v>
      </c>
      <c r="BP571" s="66">
        <f t="shared" si="585"/>
        <v>-6.7000000000000004E-2</v>
      </c>
      <c r="BQ571" s="66">
        <f t="shared" si="586"/>
        <v>-0.39</v>
      </c>
      <c r="BR571" s="66">
        <f t="shared" si="587"/>
        <v>-0.64800000000000002</v>
      </c>
      <c r="BS571" s="67">
        <f t="shared" si="588"/>
        <v>0.1</v>
      </c>
      <c r="BU571" s="29" t="s">
        <v>109</v>
      </c>
      <c r="BV571" s="34" t="s">
        <v>83</v>
      </c>
      <c r="BW571" s="48">
        <f t="shared" si="560"/>
        <v>51162</v>
      </c>
      <c r="BX571" s="48">
        <f t="shared" si="561"/>
        <v>42188</v>
      </c>
      <c r="BY571" s="48">
        <f t="shared" si="562"/>
        <v>36269</v>
      </c>
      <c r="BZ571" s="48">
        <f t="shared" si="563"/>
        <v>5919</v>
      </c>
      <c r="CA571" s="48">
        <f t="shared" si="564"/>
        <v>2495</v>
      </c>
      <c r="CB571" s="48">
        <f t="shared" si="565"/>
        <v>6479</v>
      </c>
      <c r="CC571" s="48">
        <f t="shared" si="566"/>
        <v>1468</v>
      </c>
      <c r="CD571" s="48">
        <f t="shared" si="567"/>
        <v>123</v>
      </c>
      <c r="CE571" s="49">
        <f t="shared" si="568"/>
        <v>4888</v>
      </c>
    </row>
    <row r="572" spans="1:83" ht="16.5" customHeight="1">
      <c r="A572" s="29" t="s">
        <v>110</v>
      </c>
      <c r="B572" s="34" t="s">
        <v>84</v>
      </c>
      <c r="C572" s="40">
        <v>77104</v>
      </c>
      <c r="D572" s="40">
        <v>67191</v>
      </c>
      <c r="E572" s="40">
        <v>57827</v>
      </c>
      <c r="F572" s="40">
        <v>9364</v>
      </c>
      <c r="G572" s="40">
        <v>3992</v>
      </c>
      <c r="H572" s="40">
        <v>5921</v>
      </c>
      <c r="I572" s="40">
        <v>2031</v>
      </c>
      <c r="J572" s="40">
        <v>-3464</v>
      </c>
      <c r="K572" s="41">
        <v>7354</v>
      </c>
      <c r="M572" s="29" t="s">
        <v>110</v>
      </c>
      <c r="N572" s="34" t="s">
        <v>84</v>
      </c>
      <c r="O572" s="66">
        <f t="shared" si="535"/>
        <v>4.4400000000000004</v>
      </c>
      <c r="P572" s="66">
        <f t="shared" si="536"/>
        <v>5.399</v>
      </c>
      <c r="Q572" s="66">
        <f t="shared" si="537"/>
        <v>5.56</v>
      </c>
      <c r="R572" s="66">
        <f t="shared" si="538"/>
        <v>4.4160000000000004</v>
      </c>
      <c r="S572" s="66">
        <f t="shared" si="539"/>
        <v>-0.32500000000000001</v>
      </c>
      <c r="T572" s="66">
        <f t="shared" si="540"/>
        <v>-2.4870000000000001</v>
      </c>
      <c r="U572" s="66">
        <f t="shared" si="541"/>
        <v>-41.146999999999998</v>
      </c>
      <c r="V572" s="66">
        <f t="shared" si="542"/>
        <v>21.681999999999999</v>
      </c>
      <c r="W572" s="67">
        <f t="shared" si="543"/>
        <v>4.4009999999999998</v>
      </c>
      <c r="Y572" s="29" t="s">
        <v>110</v>
      </c>
      <c r="Z572" s="34" t="s">
        <v>84</v>
      </c>
      <c r="AA572" s="66">
        <f t="shared" si="569"/>
        <v>100</v>
      </c>
      <c r="AB572" s="66">
        <f t="shared" si="544"/>
        <v>87.1</v>
      </c>
      <c r="AC572" s="66">
        <f t="shared" si="545"/>
        <v>75</v>
      </c>
      <c r="AD572" s="66">
        <f t="shared" si="546"/>
        <v>12.1</v>
      </c>
      <c r="AE572" s="66">
        <f t="shared" si="547"/>
        <v>5.2</v>
      </c>
      <c r="AF572" s="66">
        <f t="shared" si="548"/>
        <v>7.7</v>
      </c>
      <c r="AG572" s="66">
        <f t="shared" si="549"/>
        <v>2.6</v>
      </c>
      <c r="AH572" s="66">
        <f t="shared" si="550"/>
        <v>-4.5</v>
      </c>
      <c r="AI572" s="67">
        <f t="shared" si="551"/>
        <v>9.5</v>
      </c>
      <c r="AK572" s="29" t="s">
        <v>110</v>
      </c>
      <c r="AL572" s="34" t="s">
        <v>84</v>
      </c>
      <c r="AM572" s="66">
        <f t="shared" si="570"/>
        <v>2.2999999999999998</v>
      </c>
      <c r="AN572" s="66">
        <f t="shared" si="571"/>
        <v>2.6</v>
      </c>
      <c r="AO572" s="66">
        <f t="shared" si="572"/>
        <v>2.6</v>
      </c>
      <c r="AP572" s="66">
        <f t="shared" si="573"/>
        <v>2.6</v>
      </c>
      <c r="AQ572" s="66">
        <f t="shared" si="574"/>
        <v>1.5</v>
      </c>
      <c r="AR572" s="66">
        <f t="shared" si="575"/>
        <v>1.3</v>
      </c>
      <c r="AS572" s="66">
        <f t="shared" si="576"/>
        <v>2.2000000000000002</v>
      </c>
      <c r="AT572" s="66">
        <f t="shared" si="577"/>
        <v>-38.799999999999997</v>
      </c>
      <c r="AU572" s="67">
        <f t="shared" si="578"/>
        <v>2.1</v>
      </c>
      <c r="AW572" s="29" t="s">
        <v>110</v>
      </c>
      <c r="AX572" s="34" t="s">
        <v>84</v>
      </c>
      <c r="AY572" s="66">
        <f t="shared" si="579"/>
        <v>4.4400000000000004</v>
      </c>
      <c r="AZ572" s="66">
        <f t="shared" si="552"/>
        <v>4.6619999999999999</v>
      </c>
      <c r="BA572" s="66">
        <f t="shared" si="553"/>
        <v>4.1260000000000003</v>
      </c>
      <c r="BB572" s="66">
        <f t="shared" si="554"/>
        <v>0.53600000000000003</v>
      </c>
      <c r="BC572" s="66">
        <f t="shared" si="555"/>
        <v>-1.7999999999999999E-2</v>
      </c>
      <c r="BD572" s="66">
        <f t="shared" si="556"/>
        <v>-0.20499999999999999</v>
      </c>
      <c r="BE572" s="66">
        <f t="shared" si="557"/>
        <v>-1.923</v>
      </c>
      <c r="BF572" s="66">
        <f t="shared" si="558"/>
        <v>1.2989999999999999</v>
      </c>
      <c r="BG572" s="67">
        <f t="shared" si="559"/>
        <v>0.42</v>
      </c>
      <c r="BI572" s="29" t="s">
        <v>110</v>
      </c>
      <c r="BJ572" s="34" t="s">
        <v>84</v>
      </c>
      <c r="BK572" s="66">
        <f t="shared" si="580"/>
        <v>0.104</v>
      </c>
      <c r="BL572" s="66">
        <f t="shared" si="581"/>
        <v>0.14099999999999999</v>
      </c>
      <c r="BM572" s="66">
        <f t="shared" si="582"/>
        <v>0.14599999999999999</v>
      </c>
      <c r="BN572" s="66">
        <f t="shared" si="583"/>
        <v>0.114</v>
      </c>
      <c r="BO572" s="66">
        <f t="shared" si="584"/>
        <v>-5.0000000000000001E-3</v>
      </c>
      <c r="BP572" s="66">
        <f t="shared" si="585"/>
        <v>-3.2000000000000001E-2</v>
      </c>
      <c r="BQ572" s="66">
        <f t="shared" si="586"/>
        <v>-0.93200000000000005</v>
      </c>
      <c r="BR572" s="66">
        <f t="shared" si="587"/>
        <v>23.030999999999999</v>
      </c>
      <c r="BS572" s="67">
        <f t="shared" si="588"/>
        <v>0.1</v>
      </c>
      <c r="BU572" s="29" t="s">
        <v>110</v>
      </c>
      <c r="BV572" s="34" t="s">
        <v>84</v>
      </c>
      <c r="BW572" s="48">
        <f t="shared" si="560"/>
        <v>73826</v>
      </c>
      <c r="BX572" s="48">
        <f t="shared" si="561"/>
        <v>63749</v>
      </c>
      <c r="BY572" s="48">
        <f t="shared" si="562"/>
        <v>54781</v>
      </c>
      <c r="BZ572" s="48">
        <f t="shared" si="563"/>
        <v>8968</v>
      </c>
      <c r="CA572" s="48">
        <f t="shared" si="564"/>
        <v>4005</v>
      </c>
      <c r="CB572" s="48">
        <f t="shared" si="565"/>
        <v>6072</v>
      </c>
      <c r="CC572" s="48">
        <f t="shared" si="566"/>
        <v>3451</v>
      </c>
      <c r="CD572" s="48">
        <f t="shared" si="567"/>
        <v>-4423</v>
      </c>
      <c r="CE572" s="49">
        <f t="shared" si="568"/>
        <v>7044</v>
      </c>
    </row>
    <row r="573" spans="1:83" ht="16.5" customHeight="1">
      <c r="A573" s="31" t="s">
        <v>111</v>
      </c>
      <c r="B573" s="33" t="s">
        <v>85</v>
      </c>
      <c r="C573" s="42">
        <v>42216</v>
      </c>
      <c r="D573" s="42">
        <v>34895</v>
      </c>
      <c r="E573" s="42">
        <v>30054</v>
      </c>
      <c r="F573" s="42">
        <v>4841</v>
      </c>
      <c r="G573" s="42">
        <v>2117</v>
      </c>
      <c r="H573" s="42">
        <v>5204</v>
      </c>
      <c r="I573" s="42">
        <v>861</v>
      </c>
      <c r="J573" s="42">
        <v>53</v>
      </c>
      <c r="K573" s="43">
        <v>4290</v>
      </c>
      <c r="M573" s="31" t="s">
        <v>111</v>
      </c>
      <c r="N573" s="33" t="s">
        <v>85</v>
      </c>
      <c r="O573" s="68">
        <f t="shared" si="535"/>
        <v>4.2939999999999996</v>
      </c>
      <c r="P573" s="68">
        <f t="shared" si="536"/>
        <v>5.2450000000000001</v>
      </c>
      <c r="Q573" s="68">
        <f t="shared" si="537"/>
        <v>5.4189999999999996</v>
      </c>
      <c r="R573" s="68">
        <f t="shared" si="538"/>
        <v>4.1749999999999998</v>
      </c>
      <c r="S573" s="68">
        <f t="shared" si="539"/>
        <v>1.002</v>
      </c>
      <c r="T573" s="68">
        <f t="shared" si="540"/>
        <v>-0.42099999999999999</v>
      </c>
      <c r="U573" s="68">
        <f t="shared" si="541"/>
        <v>-39.238</v>
      </c>
      <c r="V573" s="68">
        <f t="shared" si="542"/>
        <v>581.81799999999998</v>
      </c>
      <c r="W573" s="69">
        <f t="shared" si="543"/>
        <v>12.304</v>
      </c>
      <c r="Y573" s="31" t="s">
        <v>111</v>
      </c>
      <c r="Z573" s="33" t="s">
        <v>85</v>
      </c>
      <c r="AA573" s="68">
        <f t="shared" si="569"/>
        <v>100</v>
      </c>
      <c r="AB573" s="68">
        <f t="shared" si="544"/>
        <v>82.7</v>
      </c>
      <c r="AC573" s="68">
        <f t="shared" si="545"/>
        <v>71.2</v>
      </c>
      <c r="AD573" s="68">
        <f t="shared" si="546"/>
        <v>11.5</v>
      </c>
      <c r="AE573" s="68">
        <f t="shared" si="547"/>
        <v>5</v>
      </c>
      <c r="AF573" s="68">
        <f t="shared" si="548"/>
        <v>12.3</v>
      </c>
      <c r="AG573" s="68">
        <f t="shared" si="549"/>
        <v>2</v>
      </c>
      <c r="AH573" s="68">
        <f t="shared" si="550"/>
        <v>0.1</v>
      </c>
      <c r="AI573" s="69">
        <f t="shared" si="551"/>
        <v>10.199999999999999</v>
      </c>
      <c r="AK573" s="31" t="s">
        <v>111</v>
      </c>
      <c r="AL573" s="33" t="s">
        <v>85</v>
      </c>
      <c r="AM573" s="68">
        <f t="shared" si="570"/>
        <v>1.3</v>
      </c>
      <c r="AN573" s="68">
        <f t="shared" si="571"/>
        <v>1.4</v>
      </c>
      <c r="AO573" s="68">
        <f t="shared" si="572"/>
        <v>1.4</v>
      </c>
      <c r="AP573" s="68">
        <f t="shared" si="573"/>
        <v>1.3</v>
      </c>
      <c r="AQ573" s="68">
        <f t="shared" si="574"/>
        <v>0.8</v>
      </c>
      <c r="AR573" s="68">
        <f t="shared" si="575"/>
        <v>1.1000000000000001</v>
      </c>
      <c r="AS573" s="68">
        <f t="shared" si="576"/>
        <v>0.9</v>
      </c>
      <c r="AT573" s="68">
        <f t="shared" si="577"/>
        <v>0.6</v>
      </c>
      <c r="AU573" s="69">
        <f t="shared" si="578"/>
        <v>1.2</v>
      </c>
      <c r="AW573" s="31" t="s">
        <v>111</v>
      </c>
      <c r="AX573" s="33" t="s">
        <v>85</v>
      </c>
      <c r="AY573" s="68">
        <f t="shared" si="579"/>
        <v>4.2939999999999996</v>
      </c>
      <c r="AZ573" s="68">
        <f t="shared" si="552"/>
        <v>4.2960000000000003</v>
      </c>
      <c r="BA573" s="68">
        <f t="shared" si="553"/>
        <v>3.8170000000000002</v>
      </c>
      <c r="BB573" s="68">
        <f t="shared" si="554"/>
        <v>0.47899999999999998</v>
      </c>
      <c r="BC573" s="68">
        <f t="shared" si="555"/>
        <v>5.1999999999999998E-2</v>
      </c>
      <c r="BD573" s="68">
        <f t="shared" si="556"/>
        <v>-5.3999999999999999E-2</v>
      </c>
      <c r="BE573" s="68">
        <f t="shared" si="557"/>
        <v>-1.3740000000000001</v>
      </c>
      <c r="BF573" s="68">
        <f t="shared" si="558"/>
        <v>0.158</v>
      </c>
      <c r="BG573" s="69">
        <f t="shared" si="559"/>
        <v>1.161</v>
      </c>
      <c r="BI573" s="31" t="s">
        <v>111</v>
      </c>
      <c r="BJ573" s="33" t="s">
        <v>85</v>
      </c>
      <c r="BK573" s="68">
        <f t="shared" si="580"/>
        <v>5.5E-2</v>
      </c>
      <c r="BL573" s="68">
        <f t="shared" si="581"/>
        <v>7.0999999999999994E-2</v>
      </c>
      <c r="BM573" s="68">
        <f t="shared" si="582"/>
        <v>7.3999999999999996E-2</v>
      </c>
      <c r="BN573" s="68">
        <f t="shared" si="583"/>
        <v>5.6000000000000001E-2</v>
      </c>
      <c r="BO573" s="68">
        <f t="shared" si="584"/>
        <v>8.0000000000000002E-3</v>
      </c>
      <c r="BP573" s="68">
        <f t="shared" si="585"/>
        <v>-5.0000000000000001E-3</v>
      </c>
      <c r="BQ573" s="68">
        <f t="shared" si="586"/>
        <v>-0.36499999999999999</v>
      </c>
      <c r="BR573" s="68">
        <f t="shared" si="587"/>
        <v>1.5369999999999999</v>
      </c>
      <c r="BS573" s="69">
        <f t="shared" si="588"/>
        <v>0.152</v>
      </c>
      <c r="BU573" s="31" t="s">
        <v>111</v>
      </c>
      <c r="BV573" s="33" t="s">
        <v>85</v>
      </c>
      <c r="BW573" s="50">
        <f t="shared" si="560"/>
        <v>40478</v>
      </c>
      <c r="BX573" s="50">
        <f t="shared" si="561"/>
        <v>33156</v>
      </c>
      <c r="BY573" s="50">
        <f t="shared" si="562"/>
        <v>28509</v>
      </c>
      <c r="BZ573" s="50">
        <f t="shared" si="563"/>
        <v>4647</v>
      </c>
      <c r="CA573" s="50">
        <f t="shared" si="564"/>
        <v>2096</v>
      </c>
      <c r="CB573" s="50">
        <f t="shared" si="565"/>
        <v>5226</v>
      </c>
      <c r="CC573" s="50">
        <f t="shared" si="566"/>
        <v>1417</v>
      </c>
      <c r="CD573" s="50">
        <f t="shared" si="567"/>
        <v>-11</v>
      </c>
      <c r="CE573" s="51">
        <f t="shared" si="568"/>
        <v>3820</v>
      </c>
    </row>
    <row r="574" spans="1:83" ht="16.5" customHeight="1">
      <c r="A574" s="29" t="s">
        <v>112</v>
      </c>
      <c r="B574" s="34" t="s">
        <v>86</v>
      </c>
      <c r="C574" s="40">
        <v>94641</v>
      </c>
      <c r="D574" s="40">
        <v>80614</v>
      </c>
      <c r="E574" s="40">
        <v>69330</v>
      </c>
      <c r="F574" s="40">
        <v>11284</v>
      </c>
      <c r="G574" s="40">
        <v>4593</v>
      </c>
      <c r="H574" s="40">
        <v>9434</v>
      </c>
      <c r="I574" s="40">
        <v>1990</v>
      </c>
      <c r="J574" s="40">
        <v>-853</v>
      </c>
      <c r="K574" s="41">
        <v>8297</v>
      </c>
      <c r="M574" s="29" t="s">
        <v>112</v>
      </c>
      <c r="N574" s="34" t="s">
        <v>86</v>
      </c>
      <c r="O574" s="66">
        <f t="shared" si="535"/>
        <v>3.7679999999999998</v>
      </c>
      <c r="P574" s="66">
        <f t="shared" si="536"/>
        <v>4.944</v>
      </c>
      <c r="Q574" s="66">
        <f t="shared" si="537"/>
        <v>5.0949999999999998</v>
      </c>
      <c r="R574" s="66">
        <f t="shared" si="538"/>
        <v>4.0289999999999999</v>
      </c>
      <c r="S574" s="66">
        <f t="shared" si="539"/>
        <v>1.145</v>
      </c>
      <c r="T574" s="66">
        <f t="shared" si="540"/>
        <v>-4.194</v>
      </c>
      <c r="U574" s="66">
        <f t="shared" si="541"/>
        <v>-36.279000000000003</v>
      </c>
      <c r="V574" s="66">
        <f t="shared" si="542"/>
        <v>-7.1609999999999996</v>
      </c>
      <c r="W574" s="67">
        <f t="shared" si="543"/>
        <v>10.332000000000001</v>
      </c>
      <c r="Y574" s="29" t="s">
        <v>112</v>
      </c>
      <c r="Z574" s="34" t="s">
        <v>86</v>
      </c>
      <c r="AA574" s="66">
        <f t="shared" si="569"/>
        <v>100</v>
      </c>
      <c r="AB574" s="66">
        <f t="shared" si="544"/>
        <v>85.2</v>
      </c>
      <c r="AC574" s="66">
        <f t="shared" si="545"/>
        <v>73.3</v>
      </c>
      <c r="AD574" s="66">
        <f t="shared" si="546"/>
        <v>11.9</v>
      </c>
      <c r="AE574" s="66">
        <f t="shared" si="547"/>
        <v>4.9000000000000004</v>
      </c>
      <c r="AF574" s="66">
        <f t="shared" si="548"/>
        <v>10</v>
      </c>
      <c r="AG574" s="66">
        <f t="shared" si="549"/>
        <v>2.1</v>
      </c>
      <c r="AH574" s="66">
        <f t="shared" si="550"/>
        <v>-0.9</v>
      </c>
      <c r="AI574" s="67">
        <f t="shared" si="551"/>
        <v>8.8000000000000007</v>
      </c>
      <c r="AK574" s="29" t="s">
        <v>112</v>
      </c>
      <c r="AL574" s="34" t="s">
        <v>86</v>
      </c>
      <c r="AM574" s="66">
        <f t="shared" si="570"/>
        <v>2.9</v>
      </c>
      <c r="AN574" s="66">
        <f t="shared" si="571"/>
        <v>3.1</v>
      </c>
      <c r="AO574" s="66">
        <f t="shared" si="572"/>
        <v>3.1</v>
      </c>
      <c r="AP574" s="66">
        <f t="shared" si="573"/>
        <v>3.1</v>
      </c>
      <c r="AQ574" s="66">
        <f t="shared" si="574"/>
        <v>1.7</v>
      </c>
      <c r="AR574" s="66">
        <f t="shared" si="575"/>
        <v>2.1</v>
      </c>
      <c r="AS574" s="66">
        <f t="shared" si="576"/>
        <v>2.1</v>
      </c>
      <c r="AT574" s="66">
        <f t="shared" si="577"/>
        <v>-9.6</v>
      </c>
      <c r="AU574" s="67">
        <f t="shared" si="578"/>
        <v>2.2999999999999998</v>
      </c>
      <c r="AW574" s="29" t="s">
        <v>112</v>
      </c>
      <c r="AX574" s="34" t="s">
        <v>86</v>
      </c>
      <c r="AY574" s="66">
        <f t="shared" si="579"/>
        <v>3.7679999999999998</v>
      </c>
      <c r="AZ574" s="66">
        <f t="shared" si="552"/>
        <v>4.1639999999999997</v>
      </c>
      <c r="BA574" s="66">
        <f t="shared" si="553"/>
        <v>3.6850000000000001</v>
      </c>
      <c r="BB574" s="66">
        <f t="shared" si="554"/>
        <v>0.47899999999999998</v>
      </c>
      <c r="BC574" s="66">
        <f t="shared" si="555"/>
        <v>5.7000000000000002E-2</v>
      </c>
      <c r="BD574" s="66">
        <f t="shared" si="556"/>
        <v>-0.45300000000000001</v>
      </c>
      <c r="BE574" s="66">
        <f t="shared" si="557"/>
        <v>-1.242</v>
      </c>
      <c r="BF574" s="66">
        <f t="shared" si="558"/>
        <v>-6.2E-2</v>
      </c>
      <c r="BG574" s="67">
        <f t="shared" si="559"/>
        <v>0.85199999999999998</v>
      </c>
      <c r="BI574" s="29" t="s">
        <v>112</v>
      </c>
      <c r="BJ574" s="34" t="s">
        <v>86</v>
      </c>
      <c r="BK574" s="66">
        <f t="shared" si="580"/>
        <v>0.109</v>
      </c>
      <c r="BL574" s="66">
        <f t="shared" si="581"/>
        <v>0.156</v>
      </c>
      <c r="BM574" s="66">
        <f t="shared" si="582"/>
        <v>0.161</v>
      </c>
      <c r="BN574" s="66">
        <f t="shared" si="583"/>
        <v>0.126</v>
      </c>
      <c r="BO574" s="66">
        <f t="shared" si="584"/>
        <v>0.02</v>
      </c>
      <c r="BP574" s="66">
        <f t="shared" si="585"/>
        <v>-8.8999999999999996E-2</v>
      </c>
      <c r="BQ574" s="66">
        <f t="shared" si="586"/>
        <v>-0.74399999999999999</v>
      </c>
      <c r="BR574" s="66">
        <f t="shared" si="587"/>
        <v>-1.369</v>
      </c>
      <c r="BS574" s="67">
        <f t="shared" si="588"/>
        <v>0.251</v>
      </c>
      <c r="BU574" s="29" t="s">
        <v>112</v>
      </c>
      <c r="BV574" s="34" t="s">
        <v>86</v>
      </c>
      <c r="BW574" s="48">
        <f t="shared" si="560"/>
        <v>91204</v>
      </c>
      <c r="BX574" s="48">
        <f t="shared" si="561"/>
        <v>76816</v>
      </c>
      <c r="BY574" s="48">
        <f t="shared" si="562"/>
        <v>65969</v>
      </c>
      <c r="BZ574" s="48">
        <f t="shared" si="563"/>
        <v>10847</v>
      </c>
      <c r="CA574" s="48">
        <f t="shared" si="564"/>
        <v>4541</v>
      </c>
      <c r="CB574" s="48">
        <f t="shared" si="565"/>
        <v>9847</v>
      </c>
      <c r="CC574" s="48">
        <f t="shared" si="566"/>
        <v>3123</v>
      </c>
      <c r="CD574" s="48">
        <f t="shared" si="567"/>
        <v>-796</v>
      </c>
      <c r="CE574" s="49">
        <f t="shared" si="568"/>
        <v>7520</v>
      </c>
    </row>
    <row r="575" spans="1:83" ht="16.5" customHeight="1">
      <c r="A575" s="29" t="s">
        <v>113</v>
      </c>
      <c r="B575" s="34" t="s">
        <v>87</v>
      </c>
      <c r="C575" s="40">
        <v>1910</v>
      </c>
      <c r="D575" s="40">
        <v>1447</v>
      </c>
      <c r="E575" s="40">
        <v>1229</v>
      </c>
      <c r="F575" s="40">
        <v>218</v>
      </c>
      <c r="G575" s="40">
        <v>115</v>
      </c>
      <c r="H575" s="40">
        <v>348</v>
      </c>
      <c r="I575" s="40">
        <v>45</v>
      </c>
      <c r="J575" s="40">
        <v>75</v>
      </c>
      <c r="K575" s="41">
        <v>228</v>
      </c>
      <c r="M575" s="29" t="s">
        <v>113</v>
      </c>
      <c r="N575" s="34" t="s">
        <v>87</v>
      </c>
      <c r="O575" s="66">
        <f t="shared" si="535"/>
        <v>6.8230000000000004</v>
      </c>
      <c r="P575" s="66">
        <f t="shared" si="536"/>
        <v>-4.2990000000000004</v>
      </c>
      <c r="Q575" s="66">
        <f t="shared" si="537"/>
        <v>-4.5069999999999997</v>
      </c>
      <c r="R575" s="66">
        <f t="shared" si="538"/>
        <v>-3.1110000000000002</v>
      </c>
      <c r="S575" s="66">
        <f t="shared" si="539"/>
        <v>0</v>
      </c>
      <c r="T575" s="66">
        <f t="shared" si="540"/>
        <v>116.149</v>
      </c>
      <c r="U575" s="66">
        <f t="shared" si="541"/>
        <v>-36.619999999999997</v>
      </c>
      <c r="V575" s="66">
        <f t="shared" si="542"/>
        <v>198.684</v>
      </c>
      <c r="W575" s="67">
        <f t="shared" si="543"/>
        <v>37.348999999999997</v>
      </c>
      <c r="Y575" s="29" t="s">
        <v>113</v>
      </c>
      <c r="Z575" s="34" t="s">
        <v>87</v>
      </c>
      <c r="AA575" s="66">
        <f t="shared" si="569"/>
        <v>100</v>
      </c>
      <c r="AB575" s="66">
        <f t="shared" si="544"/>
        <v>75.8</v>
      </c>
      <c r="AC575" s="66">
        <f t="shared" si="545"/>
        <v>64.3</v>
      </c>
      <c r="AD575" s="66">
        <f t="shared" si="546"/>
        <v>11.4</v>
      </c>
      <c r="AE575" s="66">
        <f t="shared" si="547"/>
        <v>6</v>
      </c>
      <c r="AF575" s="66">
        <f t="shared" si="548"/>
        <v>18.2</v>
      </c>
      <c r="AG575" s="66">
        <f t="shared" si="549"/>
        <v>2.4</v>
      </c>
      <c r="AH575" s="66">
        <f t="shared" si="550"/>
        <v>3.9</v>
      </c>
      <c r="AI575" s="67">
        <f t="shared" si="551"/>
        <v>11.9</v>
      </c>
      <c r="AK575" s="29" t="s">
        <v>113</v>
      </c>
      <c r="AL575" s="34" t="s">
        <v>87</v>
      </c>
      <c r="AM575" s="66">
        <f t="shared" si="570"/>
        <v>0.1</v>
      </c>
      <c r="AN575" s="66">
        <f t="shared" si="571"/>
        <v>0.1</v>
      </c>
      <c r="AO575" s="66">
        <f t="shared" si="572"/>
        <v>0.1</v>
      </c>
      <c r="AP575" s="66">
        <f t="shared" si="573"/>
        <v>0.1</v>
      </c>
      <c r="AQ575" s="66">
        <f t="shared" si="574"/>
        <v>0</v>
      </c>
      <c r="AR575" s="66">
        <f t="shared" si="575"/>
        <v>0.1</v>
      </c>
      <c r="AS575" s="66">
        <f t="shared" si="576"/>
        <v>0</v>
      </c>
      <c r="AT575" s="66">
        <f t="shared" si="577"/>
        <v>0.8</v>
      </c>
      <c r="AU575" s="67">
        <f t="shared" si="578"/>
        <v>0.1</v>
      </c>
      <c r="AW575" s="29" t="s">
        <v>113</v>
      </c>
      <c r="AX575" s="34" t="s">
        <v>87</v>
      </c>
      <c r="AY575" s="66">
        <f t="shared" si="579"/>
        <v>6.8230000000000004</v>
      </c>
      <c r="AZ575" s="66">
        <f t="shared" si="552"/>
        <v>-3.6349999999999998</v>
      </c>
      <c r="BA575" s="66">
        <f t="shared" si="553"/>
        <v>-3.2440000000000002</v>
      </c>
      <c r="BB575" s="66">
        <f t="shared" si="554"/>
        <v>-0.39100000000000001</v>
      </c>
      <c r="BC575" s="66">
        <f t="shared" si="555"/>
        <v>0</v>
      </c>
      <c r="BD575" s="66">
        <f t="shared" si="556"/>
        <v>10.459</v>
      </c>
      <c r="BE575" s="66">
        <f t="shared" si="557"/>
        <v>-1.454</v>
      </c>
      <c r="BF575" s="66">
        <f t="shared" si="558"/>
        <v>8.4450000000000003</v>
      </c>
      <c r="BG575" s="67">
        <f t="shared" si="559"/>
        <v>3.468</v>
      </c>
      <c r="BI575" s="29" t="s">
        <v>113</v>
      </c>
      <c r="BJ575" s="34" t="s">
        <v>87</v>
      </c>
      <c r="BK575" s="66">
        <f t="shared" si="580"/>
        <v>4.0000000000000001E-3</v>
      </c>
      <c r="BL575" s="66">
        <f t="shared" si="581"/>
        <v>-3.0000000000000001E-3</v>
      </c>
      <c r="BM575" s="66">
        <f t="shared" si="582"/>
        <v>-3.0000000000000001E-3</v>
      </c>
      <c r="BN575" s="66">
        <f t="shared" si="583"/>
        <v>-2E-3</v>
      </c>
      <c r="BO575" s="66">
        <f t="shared" si="584"/>
        <v>0</v>
      </c>
      <c r="BP575" s="66">
        <f t="shared" si="585"/>
        <v>0.04</v>
      </c>
      <c r="BQ575" s="66">
        <f t="shared" si="586"/>
        <v>-1.7000000000000001E-2</v>
      </c>
      <c r="BR575" s="66">
        <f t="shared" si="587"/>
        <v>3.6259999999999999</v>
      </c>
      <c r="BS575" s="67">
        <f t="shared" si="588"/>
        <v>0.02</v>
      </c>
      <c r="BU575" s="29" t="s">
        <v>113</v>
      </c>
      <c r="BV575" s="34" t="s">
        <v>87</v>
      </c>
      <c r="BW575" s="48">
        <f t="shared" si="560"/>
        <v>1788</v>
      </c>
      <c r="BX575" s="48">
        <f t="shared" si="561"/>
        <v>1512</v>
      </c>
      <c r="BY575" s="48">
        <f t="shared" si="562"/>
        <v>1287</v>
      </c>
      <c r="BZ575" s="48">
        <f t="shared" si="563"/>
        <v>225</v>
      </c>
      <c r="CA575" s="48">
        <f t="shared" si="564"/>
        <v>115</v>
      </c>
      <c r="CB575" s="48">
        <f t="shared" si="565"/>
        <v>161</v>
      </c>
      <c r="CC575" s="48">
        <f t="shared" si="566"/>
        <v>71</v>
      </c>
      <c r="CD575" s="48">
        <f t="shared" si="567"/>
        <v>-76</v>
      </c>
      <c r="CE575" s="49">
        <f t="shared" si="568"/>
        <v>166</v>
      </c>
    </row>
    <row r="576" spans="1:83" ht="16.5" customHeight="1">
      <c r="A576" s="29" t="s">
        <v>114</v>
      </c>
      <c r="B576" s="34" t="s">
        <v>88</v>
      </c>
      <c r="C576" s="40">
        <v>2220</v>
      </c>
      <c r="D576" s="40">
        <v>1691</v>
      </c>
      <c r="E576" s="40">
        <v>1453</v>
      </c>
      <c r="F576" s="40">
        <v>238</v>
      </c>
      <c r="G576" s="40">
        <v>121</v>
      </c>
      <c r="H576" s="40">
        <v>408</v>
      </c>
      <c r="I576" s="40">
        <v>43</v>
      </c>
      <c r="J576" s="40">
        <v>-37</v>
      </c>
      <c r="K576" s="41">
        <v>402</v>
      </c>
      <c r="M576" s="29" t="s">
        <v>114</v>
      </c>
      <c r="N576" s="34" t="s">
        <v>88</v>
      </c>
      <c r="O576" s="66">
        <f t="shared" si="535"/>
        <v>-4.6390000000000002</v>
      </c>
      <c r="P576" s="66">
        <f t="shared" si="536"/>
        <v>-3.0390000000000001</v>
      </c>
      <c r="Q576" s="66">
        <f t="shared" si="537"/>
        <v>-2.8740000000000001</v>
      </c>
      <c r="R576" s="66">
        <f t="shared" si="538"/>
        <v>-4.032</v>
      </c>
      <c r="S576" s="66">
        <f t="shared" si="539"/>
        <v>-5.4690000000000003</v>
      </c>
      <c r="T576" s="66">
        <f t="shared" si="540"/>
        <v>-10.526</v>
      </c>
      <c r="U576" s="66">
        <f t="shared" si="541"/>
        <v>-30.645</v>
      </c>
      <c r="V576" s="66">
        <f t="shared" si="542"/>
        <v>-168.51900000000001</v>
      </c>
      <c r="W576" s="67">
        <f t="shared" si="543"/>
        <v>18.234999999999999</v>
      </c>
      <c r="Y576" s="29" t="s">
        <v>114</v>
      </c>
      <c r="Z576" s="34" t="s">
        <v>88</v>
      </c>
      <c r="AA576" s="66">
        <f t="shared" si="569"/>
        <v>100</v>
      </c>
      <c r="AB576" s="66">
        <f t="shared" si="544"/>
        <v>76.2</v>
      </c>
      <c r="AC576" s="66">
        <f t="shared" si="545"/>
        <v>65.5</v>
      </c>
      <c r="AD576" s="66">
        <f t="shared" si="546"/>
        <v>10.7</v>
      </c>
      <c r="AE576" s="66">
        <f t="shared" si="547"/>
        <v>5.5</v>
      </c>
      <c r="AF576" s="66">
        <f t="shared" si="548"/>
        <v>18.399999999999999</v>
      </c>
      <c r="AG576" s="66">
        <f t="shared" si="549"/>
        <v>1.9</v>
      </c>
      <c r="AH576" s="66">
        <f t="shared" si="550"/>
        <v>-1.7</v>
      </c>
      <c r="AI576" s="67">
        <f t="shared" si="551"/>
        <v>18.100000000000001</v>
      </c>
      <c r="AK576" s="29" t="s">
        <v>114</v>
      </c>
      <c r="AL576" s="34" t="s">
        <v>88</v>
      </c>
      <c r="AM576" s="66">
        <f t="shared" si="570"/>
        <v>0.1</v>
      </c>
      <c r="AN576" s="66">
        <f t="shared" si="571"/>
        <v>0.1</v>
      </c>
      <c r="AO576" s="66">
        <f t="shared" si="572"/>
        <v>0.1</v>
      </c>
      <c r="AP576" s="66">
        <f t="shared" si="573"/>
        <v>0.1</v>
      </c>
      <c r="AQ576" s="66">
        <f t="shared" si="574"/>
        <v>0</v>
      </c>
      <c r="AR576" s="66">
        <f t="shared" si="575"/>
        <v>0.1</v>
      </c>
      <c r="AS576" s="66">
        <f t="shared" si="576"/>
        <v>0</v>
      </c>
      <c r="AT576" s="66">
        <f t="shared" si="577"/>
        <v>-0.4</v>
      </c>
      <c r="AU576" s="67">
        <f t="shared" si="578"/>
        <v>0.1</v>
      </c>
      <c r="AW576" s="29" t="s">
        <v>114</v>
      </c>
      <c r="AX576" s="34" t="s">
        <v>88</v>
      </c>
      <c r="AY576" s="66">
        <f t="shared" si="579"/>
        <v>-4.6390000000000002</v>
      </c>
      <c r="AZ576" s="66">
        <f t="shared" si="552"/>
        <v>-2.2770000000000001</v>
      </c>
      <c r="BA576" s="66">
        <f t="shared" si="553"/>
        <v>-1.847</v>
      </c>
      <c r="BB576" s="66">
        <f t="shared" si="554"/>
        <v>-0.43</v>
      </c>
      <c r="BC576" s="66">
        <f t="shared" si="555"/>
        <v>-0.30099999999999999</v>
      </c>
      <c r="BD576" s="66">
        <f t="shared" si="556"/>
        <v>-2.0619999999999998</v>
      </c>
      <c r="BE576" s="66">
        <f t="shared" si="557"/>
        <v>-0.81599999999999995</v>
      </c>
      <c r="BF576" s="66">
        <f t="shared" si="558"/>
        <v>-3.9089999999999998</v>
      </c>
      <c r="BG576" s="67">
        <f t="shared" si="559"/>
        <v>2.6629999999999998</v>
      </c>
      <c r="BI576" s="29" t="s">
        <v>114</v>
      </c>
      <c r="BJ576" s="34" t="s">
        <v>88</v>
      </c>
      <c r="BK576" s="66">
        <f t="shared" si="580"/>
        <v>-3.0000000000000001E-3</v>
      </c>
      <c r="BL576" s="66">
        <f t="shared" si="581"/>
        <v>-2E-3</v>
      </c>
      <c r="BM576" s="66">
        <f t="shared" si="582"/>
        <v>-2E-3</v>
      </c>
      <c r="BN576" s="66">
        <f t="shared" si="583"/>
        <v>-3.0000000000000001E-3</v>
      </c>
      <c r="BO576" s="66">
        <f t="shared" si="584"/>
        <v>-3.0000000000000001E-3</v>
      </c>
      <c r="BP576" s="66">
        <f t="shared" si="585"/>
        <v>-0.01</v>
      </c>
      <c r="BQ576" s="66">
        <f t="shared" si="586"/>
        <v>-1.2E-2</v>
      </c>
      <c r="BR576" s="66">
        <f t="shared" si="587"/>
        <v>-2.1850000000000001</v>
      </c>
      <c r="BS576" s="67">
        <f t="shared" si="588"/>
        <v>0.02</v>
      </c>
      <c r="BU576" s="29" t="s">
        <v>114</v>
      </c>
      <c r="BV576" s="34" t="s">
        <v>88</v>
      </c>
      <c r="BW576" s="48">
        <f t="shared" si="560"/>
        <v>2328</v>
      </c>
      <c r="BX576" s="48">
        <f t="shared" si="561"/>
        <v>1744</v>
      </c>
      <c r="BY576" s="48">
        <f t="shared" si="562"/>
        <v>1496</v>
      </c>
      <c r="BZ576" s="48">
        <f t="shared" si="563"/>
        <v>248</v>
      </c>
      <c r="CA576" s="48">
        <f t="shared" si="564"/>
        <v>128</v>
      </c>
      <c r="CB576" s="48">
        <f t="shared" si="565"/>
        <v>456</v>
      </c>
      <c r="CC576" s="48">
        <f t="shared" si="566"/>
        <v>62</v>
      </c>
      <c r="CD576" s="48">
        <f t="shared" si="567"/>
        <v>54</v>
      </c>
      <c r="CE576" s="49">
        <f t="shared" si="568"/>
        <v>340</v>
      </c>
    </row>
    <row r="577" spans="1:83" ht="16.5" customHeight="1">
      <c r="A577" s="29" t="s">
        <v>115</v>
      </c>
      <c r="B577" s="34" t="s">
        <v>89</v>
      </c>
      <c r="C577" s="40">
        <v>1572</v>
      </c>
      <c r="D577" s="40">
        <v>1333</v>
      </c>
      <c r="E577" s="40">
        <v>1151</v>
      </c>
      <c r="F577" s="40">
        <v>182</v>
      </c>
      <c r="G577" s="40">
        <v>89</v>
      </c>
      <c r="H577" s="40">
        <v>150</v>
      </c>
      <c r="I577" s="40">
        <v>28</v>
      </c>
      <c r="J577" s="40">
        <v>-79</v>
      </c>
      <c r="K577" s="41">
        <v>201</v>
      </c>
      <c r="M577" s="29" t="s">
        <v>115</v>
      </c>
      <c r="N577" s="34" t="s">
        <v>89</v>
      </c>
      <c r="O577" s="66">
        <f t="shared" si="535"/>
        <v>-2.4809999999999999</v>
      </c>
      <c r="P577" s="66">
        <f t="shared" si="536"/>
        <v>7.4130000000000003</v>
      </c>
      <c r="Q577" s="66">
        <f t="shared" si="537"/>
        <v>7.47</v>
      </c>
      <c r="R577" s="66">
        <f t="shared" si="538"/>
        <v>7.0590000000000002</v>
      </c>
      <c r="S577" s="66">
        <f t="shared" si="539"/>
        <v>3.488</v>
      </c>
      <c r="T577" s="66">
        <f t="shared" si="540"/>
        <v>-47.368000000000002</v>
      </c>
      <c r="U577" s="66">
        <f t="shared" si="541"/>
        <v>-39.130000000000003</v>
      </c>
      <c r="V577" s="66">
        <f t="shared" si="542"/>
        <v>-197.53100000000001</v>
      </c>
      <c r="W577" s="67">
        <f t="shared" si="543"/>
        <v>27.215</v>
      </c>
      <c r="Y577" s="29" t="s">
        <v>115</v>
      </c>
      <c r="Z577" s="34" t="s">
        <v>89</v>
      </c>
      <c r="AA577" s="66">
        <f t="shared" si="569"/>
        <v>100</v>
      </c>
      <c r="AB577" s="66">
        <f t="shared" si="544"/>
        <v>84.8</v>
      </c>
      <c r="AC577" s="66">
        <f t="shared" si="545"/>
        <v>73.2</v>
      </c>
      <c r="AD577" s="66">
        <f t="shared" si="546"/>
        <v>11.6</v>
      </c>
      <c r="AE577" s="66">
        <f t="shared" si="547"/>
        <v>5.7</v>
      </c>
      <c r="AF577" s="66">
        <f t="shared" si="548"/>
        <v>9.5</v>
      </c>
      <c r="AG577" s="66">
        <f t="shared" si="549"/>
        <v>1.8</v>
      </c>
      <c r="AH577" s="66">
        <f t="shared" si="550"/>
        <v>-5</v>
      </c>
      <c r="AI577" s="67">
        <f t="shared" si="551"/>
        <v>12.8</v>
      </c>
      <c r="AK577" s="29" t="s">
        <v>115</v>
      </c>
      <c r="AL577" s="34" t="s">
        <v>89</v>
      </c>
      <c r="AM577" s="66">
        <f t="shared" si="570"/>
        <v>0</v>
      </c>
      <c r="AN577" s="66">
        <f t="shared" si="571"/>
        <v>0.1</v>
      </c>
      <c r="AO577" s="66">
        <f t="shared" si="572"/>
        <v>0.1</v>
      </c>
      <c r="AP577" s="66">
        <f t="shared" si="573"/>
        <v>0.1</v>
      </c>
      <c r="AQ577" s="66">
        <f t="shared" si="574"/>
        <v>0</v>
      </c>
      <c r="AR577" s="66">
        <f t="shared" si="575"/>
        <v>0</v>
      </c>
      <c r="AS577" s="66">
        <f t="shared" si="576"/>
        <v>0</v>
      </c>
      <c r="AT577" s="66">
        <f t="shared" si="577"/>
        <v>-0.9</v>
      </c>
      <c r="AU577" s="67">
        <f t="shared" si="578"/>
        <v>0.1</v>
      </c>
      <c r="AW577" s="29" t="s">
        <v>115</v>
      </c>
      <c r="AX577" s="34" t="s">
        <v>89</v>
      </c>
      <c r="AY577" s="66">
        <f t="shared" si="579"/>
        <v>-2.4809999999999999</v>
      </c>
      <c r="AZ577" s="66">
        <f t="shared" si="552"/>
        <v>5.7069999999999999</v>
      </c>
      <c r="BA577" s="66">
        <f t="shared" si="553"/>
        <v>4.9630000000000001</v>
      </c>
      <c r="BB577" s="66">
        <f t="shared" si="554"/>
        <v>0.74399999999999999</v>
      </c>
      <c r="BC577" s="66">
        <f t="shared" si="555"/>
        <v>0.186</v>
      </c>
      <c r="BD577" s="66">
        <f t="shared" si="556"/>
        <v>-8.375</v>
      </c>
      <c r="BE577" s="66">
        <f t="shared" si="557"/>
        <v>-1.117</v>
      </c>
      <c r="BF577" s="66">
        <f t="shared" si="558"/>
        <v>-9.9260000000000002</v>
      </c>
      <c r="BG577" s="67">
        <f t="shared" si="559"/>
        <v>2.6669999999999998</v>
      </c>
      <c r="BI577" s="29" t="s">
        <v>115</v>
      </c>
      <c r="BJ577" s="34" t="s">
        <v>89</v>
      </c>
      <c r="BK577" s="66">
        <f t="shared" si="580"/>
        <v>-1E-3</v>
      </c>
      <c r="BL577" s="66">
        <f t="shared" si="581"/>
        <v>4.0000000000000001E-3</v>
      </c>
      <c r="BM577" s="66">
        <f t="shared" si="582"/>
        <v>4.0000000000000001E-3</v>
      </c>
      <c r="BN577" s="66">
        <f t="shared" si="583"/>
        <v>3.0000000000000001E-3</v>
      </c>
      <c r="BO577" s="66">
        <f t="shared" si="584"/>
        <v>1E-3</v>
      </c>
      <c r="BP577" s="66">
        <f t="shared" si="585"/>
        <v>-2.9000000000000001E-2</v>
      </c>
      <c r="BQ577" s="66">
        <f t="shared" si="586"/>
        <v>-1.2E-2</v>
      </c>
      <c r="BR577" s="66">
        <f t="shared" si="587"/>
        <v>-3.8420000000000001</v>
      </c>
      <c r="BS577" s="67">
        <f t="shared" si="588"/>
        <v>1.4E-2</v>
      </c>
      <c r="BU577" s="29" t="s">
        <v>115</v>
      </c>
      <c r="BV577" s="34" t="s">
        <v>89</v>
      </c>
      <c r="BW577" s="48">
        <f t="shared" si="560"/>
        <v>1612</v>
      </c>
      <c r="BX577" s="48">
        <f t="shared" si="561"/>
        <v>1241</v>
      </c>
      <c r="BY577" s="48">
        <f t="shared" si="562"/>
        <v>1071</v>
      </c>
      <c r="BZ577" s="48">
        <f t="shared" si="563"/>
        <v>170</v>
      </c>
      <c r="CA577" s="48">
        <f t="shared" si="564"/>
        <v>86</v>
      </c>
      <c r="CB577" s="48">
        <f t="shared" si="565"/>
        <v>285</v>
      </c>
      <c r="CC577" s="48">
        <f t="shared" si="566"/>
        <v>46</v>
      </c>
      <c r="CD577" s="48">
        <f t="shared" si="567"/>
        <v>81</v>
      </c>
      <c r="CE577" s="49">
        <f t="shared" si="568"/>
        <v>158</v>
      </c>
    </row>
    <row r="578" spans="1:83" ht="16.5" customHeight="1">
      <c r="A578" s="29" t="s">
        <v>116</v>
      </c>
      <c r="B578" s="34" t="s">
        <v>90</v>
      </c>
      <c r="C578" s="40">
        <v>1164</v>
      </c>
      <c r="D578" s="40">
        <v>977</v>
      </c>
      <c r="E578" s="40">
        <v>838</v>
      </c>
      <c r="F578" s="40">
        <v>139</v>
      </c>
      <c r="G578" s="40">
        <v>63</v>
      </c>
      <c r="H578" s="40">
        <v>124</v>
      </c>
      <c r="I578" s="40">
        <v>23</v>
      </c>
      <c r="J578" s="40">
        <v>19</v>
      </c>
      <c r="K578" s="41">
        <v>82</v>
      </c>
      <c r="M578" s="29" t="s">
        <v>116</v>
      </c>
      <c r="N578" s="34" t="s">
        <v>90</v>
      </c>
      <c r="O578" s="66">
        <f t="shared" si="535"/>
        <v>-3</v>
      </c>
      <c r="P578" s="66">
        <f t="shared" si="536"/>
        <v>-0.61</v>
      </c>
      <c r="Q578" s="66">
        <f t="shared" si="537"/>
        <v>-0.59299999999999997</v>
      </c>
      <c r="R578" s="66">
        <f t="shared" si="538"/>
        <v>-0.71399999999999997</v>
      </c>
      <c r="S578" s="66">
        <f t="shared" si="539"/>
        <v>-4.5449999999999999</v>
      </c>
      <c r="T578" s="66">
        <f t="shared" si="540"/>
        <v>-17.881</v>
      </c>
      <c r="U578" s="66">
        <f t="shared" si="541"/>
        <v>-37.838000000000001</v>
      </c>
      <c r="V578" s="66">
        <f t="shared" si="542"/>
        <v>-60.417000000000002</v>
      </c>
      <c r="W578" s="67">
        <f t="shared" si="543"/>
        <v>24.242000000000001</v>
      </c>
      <c r="Y578" s="29" t="s">
        <v>116</v>
      </c>
      <c r="Z578" s="34" t="s">
        <v>90</v>
      </c>
      <c r="AA578" s="66">
        <f t="shared" si="569"/>
        <v>100</v>
      </c>
      <c r="AB578" s="66">
        <f t="shared" si="544"/>
        <v>83.9</v>
      </c>
      <c r="AC578" s="66">
        <f t="shared" si="545"/>
        <v>72</v>
      </c>
      <c r="AD578" s="66">
        <f t="shared" si="546"/>
        <v>11.9</v>
      </c>
      <c r="AE578" s="66">
        <f t="shared" si="547"/>
        <v>5.4</v>
      </c>
      <c r="AF578" s="66">
        <f t="shared" si="548"/>
        <v>10.7</v>
      </c>
      <c r="AG578" s="66">
        <f t="shared" si="549"/>
        <v>2</v>
      </c>
      <c r="AH578" s="66">
        <f t="shared" si="550"/>
        <v>1.6</v>
      </c>
      <c r="AI578" s="67">
        <f t="shared" si="551"/>
        <v>7</v>
      </c>
      <c r="AK578" s="29" t="s">
        <v>116</v>
      </c>
      <c r="AL578" s="34" t="s">
        <v>90</v>
      </c>
      <c r="AM578" s="66">
        <f t="shared" si="570"/>
        <v>0</v>
      </c>
      <c r="AN578" s="66">
        <f t="shared" si="571"/>
        <v>0</v>
      </c>
      <c r="AO578" s="66">
        <f t="shared" si="572"/>
        <v>0</v>
      </c>
      <c r="AP578" s="66">
        <f t="shared" si="573"/>
        <v>0</v>
      </c>
      <c r="AQ578" s="66">
        <f t="shared" si="574"/>
        <v>0</v>
      </c>
      <c r="AR578" s="66">
        <f t="shared" si="575"/>
        <v>0</v>
      </c>
      <c r="AS578" s="66">
        <f t="shared" si="576"/>
        <v>0</v>
      </c>
      <c r="AT578" s="66">
        <f t="shared" si="577"/>
        <v>0.2</v>
      </c>
      <c r="AU578" s="67">
        <f t="shared" si="578"/>
        <v>0</v>
      </c>
      <c r="AW578" s="29" t="s">
        <v>116</v>
      </c>
      <c r="AX578" s="34" t="s">
        <v>90</v>
      </c>
      <c r="AY578" s="66">
        <f t="shared" si="579"/>
        <v>-3</v>
      </c>
      <c r="AZ578" s="66">
        <f t="shared" si="552"/>
        <v>-0.5</v>
      </c>
      <c r="BA578" s="66">
        <f t="shared" si="553"/>
        <v>-0.41699999999999998</v>
      </c>
      <c r="BB578" s="66">
        <f t="shared" si="554"/>
        <v>-8.3000000000000004E-2</v>
      </c>
      <c r="BC578" s="66">
        <f t="shared" si="555"/>
        <v>-0.25</v>
      </c>
      <c r="BD578" s="66">
        <f t="shared" si="556"/>
        <v>-2.25</v>
      </c>
      <c r="BE578" s="66">
        <f t="shared" si="557"/>
        <v>-1.167</v>
      </c>
      <c r="BF578" s="66">
        <f t="shared" si="558"/>
        <v>-2.4169999999999998</v>
      </c>
      <c r="BG578" s="67">
        <f t="shared" si="559"/>
        <v>1.333</v>
      </c>
      <c r="BI578" s="29" t="s">
        <v>116</v>
      </c>
      <c r="BJ578" s="34" t="s">
        <v>90</v>
      </c>
      <c r="BK578" s="66">
        <f t="shared" si="580"/>
        <v>-1E-3</v>
      </c>
      <c r="BL578" s="66">
        <f t="shared" si="581"/>
        <v>0</v>
      </c>
      <c r="BM578" s="66">
        <f t="shared" si="582"/>
        <v>0</v>
      </c>
      <c r="BN578" s="66">
        <f t="shared" si="583"/>
        <v>0</v>
      </c>
      <c r="BO578" s="66">
        <f t="shared" si="584"/>
        <v>-1E-3</v>
      </c>
      <c r="BP578" s="66">
        <f t="shared" si="585"/>
        <v>-6.0000000000000001E-3</v>
      </c>
      <c r="BQ578" s="66">
        <f t="shared" si="586"/>
        <v>-8.9999999999999993E-3</v>
      </c>
      <c r="BR578" s="66">
        <f t="shared" si="587"/>
        <v>-0.69599999999999995</v>
      </c>
      <c r="BS578" s="67">
        <f t="shared" si="588"/>
        <v>5.0000000000000001E-3</v>
      </c>
      <c r="BU578" s="29" t="s">
        <v>116</v>
      </c>
      <c r="BV578" s="34" t="s">
        <v>90</v>
      </c>
      <c r="BW578" s="48">
        <f t="shared" si="560"/>
        <v>1200</v>
      </c>
      <c r="BX578" s="48">
        <f t="shared" si="561"/>
        <v>983</v>
      </c>
      <c r="BY578" s="48">
        <f t="shared" si="562"/>
        <v>843</v>
      </c>
      <c r="BZ578" s="48">
        <f t="shared" si="563"/>
        <v>140</v>
      </c>
      <c r="CA578" s="48">
        <f t="shared" si="564"/>
        <v>66</v>
      </c>
      <c r="CB578" s="48">
        <f t="shared" si="565"/>
        <v>151</v>
      </c>
      <c r="CC578" s="48">
        <f t="shared" si="566"/>
        <v>37</v>
      </c>
      <c r="CD578" s="48">
        <f t="shared" si="567"/>
        <v>48</v>
      </c>
      <c r="CE578" s="49">
        <f t="shared" si="568"/>
        <v>66</v>
      </c>
    </row>
    <row r="579" spans="1:83" ht="16.5" customHeight="1">
      <c r="A579" s="29" t="s">
        <v>117</v>
      </c>
      <c r="B579" s="34" t="s">
        <v>91</v>
      </c>
      <c r="C579" s="40">
        <v>4378</v>
      </c>
      <c r="D579" s="40">
        <v>3481</v>
      </c>
      <c r="E579" s="40">
        <v>2991</v>
      </c>
      <c r="F579" s="40">
        <v>490</v>
      </c>
      <c r="G579" s="40">
        <v>225</v>
      </c>
      <c r="H579" s="40">
        <v>672</v>
      </c>
      <c r="I579" s="40">
        <v>90</v>
      </c>
      <c r="J579" s="40">
        <v>13</v>
      </c>
      <c r="K579" s="41">
        <v>569</v>
      </c>
      <c r="M579" s="29" t="s">
        <v>117</v>
      </c>
      <c r="N579" s="34" t="s">
        <v>91</v>
      </c>
      <c r="O579" s="66">
        <f t="shared" si="535"/>
        <v>3.9409999999999998</v>
      </c>
      <c r="P579" s="66">
        <f t="shared" si="536"/>
        <v>4.5659999999999998</v>
      </c>
      <c r="Q579" s="66">
        <f t="shared" si="537"/>
        <v>4.8</v>
      </c>
      <c r="R579" s="66">
        <f t="shared" si="538"/>
        <v>3.1579999999999999</v>
      </c>
      <c r="S579" s="66">
        <f t="shared" si="539"/>
        <v>0.44600000000000001</v>
      </c>
      <c r="T579" s="66">
        <f t="shared" si="540"/>
        <v>1.9730000000000001</v>
      </c>
      <c r="U579" s="66">
        <f t="shared" si="541"/>
        <v>-42.674999999999997</v>
      </c>
      <c r="V579" s="66">
        <f t="shared" si="542"/>
        <v>-69.048000000000002</v>
      </c>
      <c r="W579" s="67">
        <f t="shared" si="543"/>
        <v>23.696000000000002</v>
      </c>
      <c r="Y579" s="29" t="s">
        <v>117</v>
      </c>
      <c r="Z579" s="34" t="s">
        <v>91</v>
      </c>
      <c r="AA579" s="66">
        <f t="shared" si="569"/>
        <v>100</v>
      </c>
      <c r="AB579" s="66">
        <f t="shared" si="544"/>
        <v>79.5</v>
      </c>
      <c r="AC579" s="66">
        <f t="shared" si="545"/>
        <v>68.3</v>
      </c>
      <c r="AD579" s="66">
        <f t="shared" si="546"/>
        <v>11.2</v>
      </c>
      <c r="AE579" s="66">
        <f t="shared" si="547"/>
        <v>5.0999999999999996</v>
      </c>
      <c r="AF579" s="66">
        <f t="shared" si="548"/>
        <v>15.3</v>
      </c>
      <c r="AG579" s="66">
        <f t="shared" si="549"/>
        <v>2.1</v>
      </c>
      <c r="AH579" s="66">
        <f t="shared" si="550"/>
        <v>0.3</v>
      </c>
      <c r="AI579" s="67">
        <f t="shared" si="551"/>
        <v>13</v>
      </c>
      <c r="AK579" s="29" t="s">
        <v>117</v>
      </c>
      <c r="AL579" s="34" t="s">
        <v>91</v>
      </c>
      <c r="AM579" s="66">
        <f t="shared" si="570"/>
        <v>0.1</v>
      </c>
      <c r="AN579" s="66">
        <f t="shared" si="571"/>
        <v>0.1</v>
      </c>
      <c r="AO579" s="66">
        <f t="shared" si="572"/>
        <v>0.1</v>
      </c>
      <c r="AP579" s="66">
        <f t="shared" si="573"/>
        <v>0.1</v>
      </c>
      <c r="AQ579" s="66">
        <f t="shared" si="574"/>
        <v>0.1</v>
      </c>
      <c r="AR579" s="66">
        <f t="shared" si="575"/>
        <v>0.1</v>
      </c>
      <c r="AS579" s="66">
        <f t="shared" si="576"/>
        <v>0.1</v>
      </c>
      <c r="AT579" s="66">
        <f t="shared" si="577"/>
        <v>0.1</v>
      </c>
      <c r="AU579" s="67">
        <f t="shared" si="578"/>
        <v>0.2</v>
      </c>
      <c r="AW579" s="29" t="s">
        <v>117</v>
      </c>
      <c r="AX579" s="34" t="s">
        <v>91</v>
      </c>
      <c r="AY579" s="66">
        <f t="shared" si="579"/>
        <v>3.9409999999999998</v>
      </c>
      <c r="AZ579" s="66">
        <f t="shared" si="552"/>
        <v>3.609</v>
      </c>
      <c r="BA579" s="66">
        <f t="shared" si="553"/>
        <v>3.2530000000000001</v>
      </c>
      <c r="BB579" s="66">
        <f t="shared" si="554"/>
        <v>0.35599999999999998</v>
      </c>
      <c r="BC579" s="66">
        <f t="shared" si="555"/>
        <v>2.4E-2</v>
      </c>
      <c r="BD579" s="66">
        <f t="shared" si="556"/>
        <v>0.309</v>
      </c>
      <c r="BE579" s="66">
        <f t="shared" si="557"/>
        <v>-1.591</v>
      </c>
      <c r="BF579" s="66">
        <f t="shared" si="558"/>
        <v>-0.68899999999999995</v>
      </c>
      <c r="BG579" s="67">
        <f t="shared" si="559"/>
        <v>2.5880000000000001</v>
      </c>
      <c r="BI579" s="29" t="s">
        <v>117</v>
      </c>
      <c r="BJ579" s="34" t="s">
        <v>91</v>
      </c>
      <c r="BK579" s="66">
        <f t="shared" si="580"/>
        <v>5.0000000000000001E-3</v>
      </c>
      <c r="BL579" s="66">
        <f t="shared" si="581"/>
        <v>6.0000000000000001E-3</v>
      </c>
      <c r="BM579" s="66">
        <f t="shared" si="582"/>
        <v>7.0000000000000001E-3</v>
      </c>
      <c r="BN579" s="66">
        <f t="shared" si="583"/>
        <v>4.0000000000000001E-3</v>
      </c>
      <c r="BO579" s="66">
        <f t="shared" si="584"/>
        <v>0</v>
      </c>
      <c r="BP579" s="66">
        <f t="shared" si="585"/>
        <v>3.0000000000000001E-3</v>
      </c>
      <c r="BQ579" s="66">
        <f t="shared" si="586"/>
        <v>-4.3999999999999997E-2</v>
      </c>
      <c r="BR579" s="66">
        <f t="shared" si="587"/>
        <v>-0.69599999999999995</v>
      </c>
      <c r="BS579" s="67">
        <f t="shared" si="588"/>
        <v>3.5000000000000003E-2</v>
      </c>
      <c r="BU579" s="29" t="s">
        <v>117</v>
      </c>
      <c r="BV579" s="34" t="s">
        <v>91</v>
      </c>
      <c r="BW579" s="48">
        <f t="shared" si="560"/>
        <v>4212</v>
      </c>
      <c r="BX579" s="48">
        <f t="shared" si="561"/>
        <v>3329</v>
      </c>
      <c r="BY579" s="48">
        <f t="shared" si="562"/>
        <v>2854</v>
      </c>
      <c r="BZ579" s="48">
        <f t="shared" si="563"/>
        <v>475</v>
      </c>
      <c r="CA579" s="48">
        <f t="shared" si="564"/>
        <v>224</v>
      </c>
      <c r="CB579" s="48">
        <f t="shared" si="565"/>
        <v>659</v>
      </c>
      <c r="CC579" s="48">
        <f t="shared" si="566"/>
        <v>157</v>
      </c>
      <c r="CD579" s="48">
        <f t="shared" si="567"/>
        <v>42</v>
      </c>
      <c r="CE579" s="49">
        <f t="shared" si="568"/>
        <v>460</v>
      </c>
    </row>
    <row r="580" spans="1:83" ht="16.5" customHeight="1">
      <c r="A580" s="29" t="s">
        <v>118</v>
      </c>
      <c r="B580" s="34" t="s">
        <v>92</v>
      </c>
      <c r="C580" s="40">
        <v>2637</v>
      </c>
      <c r="D580" s="40">
        <v>2222</v>
      </c>
      <c r="E580" s="40">
        <v>1913</v>
      </c>
      <c r="F580" s="40">
        <v>309</v>
      </c>
      <c r="G580" s="40">
        <v>153</v>
      </c>
      <c r="H580" s="40">
        <v>262</v>
      </c>
      <c r="I580" s="40">
        <v>49</v>
      </c>
      <c r="J580" s="40">
        <v>3</v>
      </c>
      <c r="K580" s="41">
        <v>210</v>
      </c>
      <c r="M580" s="29" t="s">
        <v>118</v>
      </c>
      <c r="N580" s="34" t="s">
        <v>92</v>
      </c>
      <c r="O580" s="66">
        <f t="shared" si="535"/>
        <v>5.9459999999999997</v>
      </c>
      <c r="P580" s="66">
        <f t="shared" si="536"/>
        <v>5.91</v>
      </c>
      <c r="Q580" s="66">
        <f t="shared" si="537"/>
        <v>6.16</v>
      </c>
      <c r="R580" s="66">
        <f t="shared" si="538"/>
        <v>4.3920000000000003</v>
      </c>
      <c r="S580" s="66">
        <f t="shared" si="539"/>
        <v>4.7949999999999999</v>
      </c>
      <c r="T580" s="66">
        <f t="shared" si="540"/>
        <v>6.9390000000000001</v>
      </c>
      <c r="U580" s="66">
        <f t="shared" si="541"/>
        <v>-49.484999999999999</v>
      </c>
      <c r="V580" s="66">
        <f t="shared" si="542"/>
        <v>-25</v>
      </c>
      <c r="W580" s="67">
        <f t="shared" si="543"/>
        <v>45.832999999999998</v>
      </c>
      <c r="Y580" s="29" t="s">
        <v>118</v>
      </c>
      <c r="Z580" s="34" t="s">
        <v>92</v>
      </c>
      <c r="AA580" s="66">
        <f t="shared" si="569"/>
        <v>100</v>
      </c>
      <c r="AB580" s="66">
        <f t="shared" si="544"/>
        <v>84.3</v>
      </c>
      <c r="AC580" s="66">
        <f t="shared" si="545"/>
        <v>72.5</v>
      </c>
      <c r="AD580" s="66">
        <f t="shared" si="546"/>
        <v>11.7</v>
      </c>
      <c r="AE580" s="66">
        <f t="shared" si="547"/>
        <v>5.8</v>
      </c>
      <c r="AF580" s="66">
        <f t="shared" si="548"/>
        <v>9.9</v>
      </c>
      <c r="AG580" s="66">
        <f t="shared" si="549"/>
        <v>1.9</v>
      </c>
      <c r="AH580" s="66">
        <f t="shared" si="550"/>
        <v>0.1</v>
      </c>
      <c r="AI580" s="67">
        <f t="shared" si="551"/>
        <v>8</v>
      </c>
      <c r="AK580" s="29" t="s">
        <v>118</v>
      </c>
      <c r="AL580" s="34" t="s">
        <v>92</v>
      </c>
      <c r="AM580" s="66">
        <f t="shared" si="570"/>
        <v>0.1</v>
      </c>
      <c r="AN580" s="66">
        <f t="shared" si="571"/>
        <v>0.1</v>
      </c>
      <c r="AO580" s="66">
        <f t="shared" si="572"/>
        <v>0.1</v>
      </c>
      <c r="AP580" s="66">
        <f t="shared" si="573"/>
        <v>0.1</v>
      </c>
      <c r="AQ580" s="66">
        <f t="shared" si="574"/>
        <v>0.1</v>
      </c>
      <c r="AR580" s="66">
        <f t="shared" si="575"/>
        <v>0.1</v>
      </c>
      <c r="AS580" s="66">
        <f t="shared" si="576"/>
        <v>0.1</v>
      </c>
      <c r="AT580" s="66">
        <f t="shared" si="577"/>
        <v>0</v>
      </c>
      <c r="AU580" s="67">
        <f t="shared" si="578"/>
        <v>0.1</v>
      </c>
      <c r="AW580" s="29" t="s">
        <v>118</v>
      </c>
      <c r="AX580" s="34" t="s">
        <v>92</v>
      </c>
      <c r="AY580" s="66">
        <f t="shared" si="579"/>
        <v>5.9459999999999997</v>
      </c>
      <c r="AZ580" s="66">
        <f t="shared" si="552"/>
        <v>4.9820000000000002</v>
      </c>
      <c r="BA580" s="66">
        <f t="shared" si="553"/>
        <v>4.46</v>
      </c>
      <c r="BB580" s="66">
        <f t="shared" si="554"/>
        <v>0.52200000000000002</v>
      </c>
      <c r="BC580" s="66">
        <f t="shared" si="555"/>
        <v>0.28100000000000003</v>
      </c>
      <c r="BD580" s="66">
        <f t="shared" si="556"/>
        <v>0.68300000000000005</v>
      </c>
      <c r="BE580" s="66">
        <f t="shared" si="557"/>
        <v>-1.9279999999999999</v>
      </c>
      <c r="BF580" s="66">
        <f t="shared" si="558"/>
        <v>-0.04</v>
      </c>
      <c r="BG580" s="67">
        <f t="shared" si="559"/>
        <v>2.6520000000000001</v>
      </c>
      <c r="BI580" s="29" t="s">
        <v>118</v>
      </c>
      <c r="BJ580" s="34" t="s">
        <v>92</v>
      </c>
      <c r="BK580" s="66">
        <f t="shared" si="580"/>
        <v>5.0000000000000001E-3</v>
      </c>
      <c r="BL580" s="66">
        <f t="shared" si="581"/>
        <v>5.0000000000000001E-3</v>
      </c>
      <c r="BM580" s="66">
        <f t="shared" si="582"/>
        <v>5.0000000000000001E-3</v>
      </c>
      <c r="BN580" s="66">
        <f t="shared" si="583"/>
        <v>4.0000000000000001E-3</v>
      </c>
      <c r="BO580" s="66">
        <f t="shared" si="584"/>
        <v>3.0000000000000001E-3</v>
      </c>
      <c r="BP580" s="66">
        <f t="shared" si="585"/>
        <v>4.0000000000000001E-3</v>
      </c>
      <c r="BQ580" s="66">
        <f t="shared" si="586"/>
        <v>-3.2000000000000001E-2</v>
      </c>
      <c r="BR580" s="66">
        <f t="shared" si="587"/>
        <v>-2.4E-2</v>
      </c>
      <c r="BS580" s="67">
        <f t="shared" si="588"/>
        <v>2.1000000000000001E-2</v>
      </c>
      <c r="BU580" s="29" t="s">
        <v>118</v>
      </c>
      <c r="BV580" s="34" t="s">
        <v>92</v>
      </c>
      <c r="BW580" s="48">
        <f t="shared" si="560"/>
        <v>2489</v>
      </c>
      <c r="BX580" s="48">
        <f t="shared" si="561"/>
        <v>2098</v>
      </c>
      <c r="BY580" s="48">
        <f t="shared" si="562"/>
        <v>1802</v>
      </c>
      <c r="BZ580" s="48">
        <f t="shared" si="563"/>
        <v>296</v>
      </c>
      <c r="CA580" s="48">
        <f t="shared" si="564"/>
        <v>146</v>
      </c>
      <c r="CB580" s="48">
        <f t="shared" si="565"/>
        <v>245</v>
      </c>
      <c r="CC580" s="48">
        <f t="shared" si="566"/>
        <v>97</v>
      </c>
      <c r="CD580" s="48">
        <f t="shared" si="567"/>
        <v>4</v>
      </c>
      <c r="CE580" s="49">
        <f t="shared" si="568"/>
        <v>144</v>
      </c>
    </row>
    <row r="581" spans="1:83" ht="16.5" customHeight="1">
      <c r="A581" s="29" t="s">
        <v>119</v>
      </c>
      <c r="B581" s="34" t="s">
        <v>93</v>
      </c>
      <c r="C581" s="40">
        <v>2772</v>
      </c>
      <c r="D581" s="40">
        <v>2350</v>
      </c>
      <c r="E581" s="40">
        <v>2016</v>
      </c>
      <c r="F581" s="40">
        <v>334</v>
      </c>
      <c r="G581" s="40">
        <v>173</v>
      </c>
      <c r="H581" s="40">
        <v>249</v>
      </c>
      <c r="I581" s="40">
        <v>44</v>
      </c>
      <c r="J581" s="40">
        <v>-86</v>
      </c>
      <c r="K581" s="41">
        <v>291</v>
      </c>
      <c r="M581" s="29" t="s">
        <v>119</v>
      </c>
      <c r="N581" s="34" t="s">
        <v>93</v>
      </c>
      <c r="O581" s="66">
        <f t="shared" si="535"/>
        <v>3.125</v>
      </c>
      <c r="P581" s="66">
        <f t="shared" si="536"/>
        <v>5.476</v>
      </c>
      <c r="Q581" s="66">
        <f t="shared" si="537"/>
        <v>5.55</v>
      </c>
      <c r="R581" s="66">
        <f t="shared" si="538"/>
        <v>5.0309999999999997</v>
      </c>
      <c r="S581" s="66">
        <f t="shared" si="539"/>
        <v>2.976</v>
      </c>
      <c r="T581" s="66">
        <f t="shared" si="540"/>
        <v>-14.726000000000001</v>
      </c>
      <c r="U581" s="66">
        <f t="shared" si="541"/>
        <v>-34.328000000000003</v>
      </c>
      <c r="V581" s="66">
        <f t="shared" si="542"/>
        <v>-230.76900000000001</v>
      </c>
      <c r="W581" s="67">
        <f t="shared" si="543"/>
        <v>15.936</v>
      </c>
      <c r="Y581" s="29" t="s">
        <v>119</v>
      </c>
      <c r="Z581" s="34" t="s">
        <v>93</v>
      </c>
      <c r="AA581" s="66">
        <f t="shared" si="569"/>
        <v>100</v>
      </c>
      <c r="AB581" s="66">
        <f t="shared" si="544"/>
        <v>84.8</v>
      </c>
      <c r="AC581" s="66">
        <f t="shared" si="545"/>
        <v>72.7</v>
      </c>
      <c r="AD581" s="66">
        <f t="shared" si="546"/>
        <v>12</v>
      </c>
      <c r="AE581" s="66">
        <f t="shared" si="547"/>
        <v>6.2</v>
      </c>
      <c r="AF581" s="66">
        <f t="shared" si="548"/>
        <v>9</v>
      </c>
      <c r="AG581" s="66">
        <f t="shared" si="549"/>
        <v>1.6</v>
      </c>
      <c r="AH581" s="66">
        <f t="shared" si="550"/>
        <v>-3.1</v>
      </c>
      <c r="AI581" s="67">
        <f t="shared" si="551"/>
        <v>10.5</v>
      </c>
      <c r="AK581" s="29" t="s">
        <v>119</v>
      </c>
      <c r="AL581" s="34" t="s">
        <v>93</v>
      </c>
      <c r="AM581" s="66">
        <f t="shared" si="570"/>
        <v>0.1</v>
      </c>
      <c r="AN581" s="66">
        <f t="shared" si="571"/>
        <v>0.1</v>
      </c>
      <c r="AO581" s="66">
        <f t="shared" si="572"/>
        <v>0.1</v>
      </c>
      <c r="AP581" s="66">
        <f t="shared" si="573"/>
        <v>0.1</v>
      </c>
      <c r="AQ581" s="66">
        <f t="shared" si="574"/>
        <v>0.1</v>
      </c>
      <c r="AR581" s="66">
        <f t="shared" si="575"/>
        <v>0.1</v>
      </c>
      <c r="AS581" s="66">
        <f t="shared" si="576"/>
        <v>0</v>
      </c>
      <c r="AT581" s="66">
        <f t="shared" si="577"/>
        <v>-1</v>
      </c>
      <c r="AU581" s="67">
        <f t="shared" si="578"/>
        <v>0.1</v>
      </c>
      <c r="AW581" s="29" t="s">
        <v>119</v>
      </c>
      <c r="AX581" s="34" t="s">
        <v>93</v>
      </c>
      <c r="AY581" s="66">
        <f t="shared" si="579"/>
        <v>3.125</v>
      </c>
      <c r="AZ581" s="66">
        <f t="shared" si="552"/>
        <v>4.5389999999999997</v>
      </c>
      <c r="BA581" s="66">
        <f t="shared" si="553"/>
        <v>3.9430000000000001</v>
      </c>
      <c r="BB581" s="66">
        <f t="shared" si="554"/>
        <v>0.59499999999999997</v>
      </c>
      <c r="BC581" s="66">
        <f t="shared" si="555"/>
        <v>0.186</v>
      </c>
      <c r="BD581" s="66">
        <f t="shared" si="556"/>
        <v>-1.6</v>
      </c>
      <c r="BE581" s="66">
        <f t="shared" si="557"/>
        <v>-0.85599999999999998</v>
      </c>
      <c r="BF581" s="66">
        <f t="shared" si="558"/>
        <v>-2.2320000000000002</v>
      </c>
      <c r="BG581" s="67">
        <f t="shared" si="559"/>
        <v>1.488</v>
      </c>
      <c r="BI581" s="29" t="s">
        <v>119</v>
      </c>
      <c r="BJ581" s="34" t="s">
        <v>93</v>
      </c>
      <c r="BK581" s="66">
        <f t="shared" si="580"/>
        <v>3.0000000000000001E-3</v>
      </c>
      <c r="BL581" s="66">
        <f t="shared" si="581"/>
        <v>5.0000000000000001E-3</v>
      </c>
      <c r="BM581" s="66">
        <f t="shared" si="582"/>
        <v>5.0000000000000001E-3</v>
      </c>
      <c r="BN581" s="66">
        <f t="shared" si="583"/>
        <v>5.0000000000000001E-3</v>
      </c>
      <c r="BO581" s="66">
        <f t="shared" si="584"/>
        <v>2E-3</v>
      </c>
      <c r="BP581" s="66">
        <f t="shared" si="585"/>
        <v>-8.9999999999999993E-3</v>
      </c>
      <c r="BQ581" s="66">
        <f t="shared" si="586"/>
        <v>-1.4999999999999999E-2</v>
      </c>
      <c r="BR581" s="66">
        <f t="shared" si="587"/>
        <v>-1.4410000000000001</v>
      </c>
      <c r="BS581" s="67">
        <f t="shared" si="588"/>
        <v>1.2999999999999999E-2</v>
      </c>
      <c r="BU581" s="29" t="s">
        <v>119</v>
      </c>
      <c r="BV581" s="34" t="s">
        <v>93</v>
      </c>
      <c r="BW581" s="48">
        <f t="shared" si="560"/>
        <v>2688</v>
      </c>
      <c r="BX581" s="48">
        <f t="shared" si="561"/>
        <v>2228</v>
      </c>
      <c r="BY581" s="48">
        <f t="shared" si="562"/>
        <v>1910</v>
      </c>
      <c r="BZ581" s="48">
        <f t="shared" si="563"/>
        <v>318</v>
      </c>
      <c r="CA581" s="48">
        <f t="shared" si="564"/>
        <v>168</v>
      </c>
      <c r="CB581" s="48">
        <f t="shared" si="565"/>
        <v>292</v>
      </c>
      <c r="CC581" s="48">
        <f t="shared" si="566"/>
        <v>67</v>
      </c>
      <c r="CD581" s="48">
        <f t="shared" si="567"/>
        <v>-26</v>
      </c>
      <c r="CE581" s="49">
        <f t="shared" si="568"/>
        <v>251</v>
      </c>
    </row>
    <row r="582" spans="1:83" ht="16.5" customHeight="1">
      <c r="A582" s="29" t="s">
        <v>120</v>
      </c>
      <c r="B582" s="34" t="s">
        <v>94</v>
      </c>
      <c r="C582" s="40">
        <v>3227</v>
      </c>
      <c r="D582" s="40">
        <v>2522</v>
      </c>
      <c r="E582" s="40">
        <v>2171</v>
      </c>
      <c r="F582" s="40">
        <v>351</v>
      </c>
      <c r="G582" s="40">
        <v>156</v>
      </c>
      <c r="H582" s="40">
        <v>549</v>
      </c>
      <c r="I582" s="40">
        <v>65</v>
      </c>
      <c r="J582" s="40">
        <v>47</v>
      </c>
      <c r="K582" s="41">
        <v>437</v>
      </c>
      <c r="M582" s="29" t="s">
        <v>120</v>
      </c>
      <c r="N582" s="34" t="s">
        <v>94</v>
      </c>
      <c r="O582" s="66">
        <f t="shared" si="535"/>
        <v>2.9350000000000001</v>
      </c>
      <c r="P582" s="66">
        <f t="shared" si="536"/>
        <v>2.8969999999999998</v>
      </c>
      <c r="Q582" s="66">
        <f t="shared" si="537"/>
        <v>3.1349999999999998</v>
      </c>
      <c r="R582" s="66">
        <f t="shared" si="538"/>
        <v>1.4450000000000001</v>
      </c>
      <c r="S582" s="66">
        <f t="shared" si="539"/>
        <v>0.64500000000000002</v>
      </c>
      <c r="T582" s="66">
        <f t="shared" si="540"/>
        <v>3.7810000000000001</v>
      </c>
      <c r="U582" s="66">
        <f t="shared" si="541"/>
        <v>-48.412999999999997</v>
      </c>
      <c r="V582" s="66">
        <f t="shared" si="542"/>
        <v>27.027000000000001</v>
      </c>
      <c r="W582" s="67">
        <f t="shared" si="543"/>
        <v>19.399000000000001</v>
      </c>
      <c r="Y582" s="29" t="s">
        <v>120</v>
      </c>
      <c r="Z582" s="34" t="s">
        <v>94</v>
      </c>
      <c r="AA582" s="66">
        <f t="shared" si="569"/>
        <v>100</v>
      </c>
      <c r="AB582" s="66">
        <f t="shared" si="544"/>
        <v>78.2</v>
      </c>
      <c r="AC582" s="66">
        <f t="shared" si="545"/>
        <v>67.3</v>
      </c>
      <c r="AD582" s="66">
        <f t="shared" si="546"/>
        <v>10.9</v>
      </c>
      <c r="AE582" s="66">
        <f t="shared" si="547"/>
        <v>4.8</v>
      </c>
      <c r="AF582" s="66">
        <f t="shared" si="548"/>
        <v>17</v>
      </c>
      <c r="AG582" s="66">
        <f t="shared" si="549"/>
        <v>2</v>
      </c>
      <c r="AH582" s="66">
        <f t="shared" si="550"/>
        <v>1.5</v>
      </c>
      <c r="AI582" s="67">
        <f t="shared" si="551"/>
        <v>13.5</v>
      </c>
      <c r="AK582" s="29" t="s">
        <v>120</v>
      </c>
      <c r="AL582" s="34" t="s">
        <v>94</v>
      </c>
      <c r="AM582" s="66">
        <f t="shared" si="570"/>
        <v>0.1</v>
      </c>
      <c r="AN582" s="66">
        <f t="shared" si="571"/>
        <v>0.1</v>
      </c>
      <c r="AO582" s="66">
        <f t="shared" si="572"/>
        <v>0.1</v>
      </c>
      <c r="AP582" s="66">
        <f t="shared" si="573"/>
        <v>0.1</v>
      </c>
      <c r="AQ582" s="66">
        <f t="shared" si="574"/>
        <v>0.1</v>
      </c>
      <c r="AR582" s="66">
        <f t="shared" si="575"/>
        <v>0.1</v>
      </c>
      <c r="AS582" s="66">
        <f t="shared" si="576"/>
        <v>0.1</v>
      </c>
      <c r="AT582" s="66">
        <f t="shared" si="577"/>
        <v>0.5</v>
      </c>
      <c r="AU582" s="67">
        <f t="shared" si="578"/>
        <v>0.1</v>
      </c>
      <c r="AW582" s="29" t="s">
        <v>120</v>
      </c>
      <c r="AX582" s="34" t="s">
        <v>94</v>
      </c>
      <c r="AY582" s="66">
        <f t="shared" si="579"/>
        <v>2.9350000000000001</v>
      </c>
      <c r="AZ582" s="66">
        <f t="shared" si="552"/>
        <v>2.2650000000000001</v>
      </c>
      <c r="BA582" s="66">
        <f t="shared" si="553"/>
        <v>2.105</v>
      </c>
      <c r="BB582" s="66">
        <f t="shared" si="554"/>
        <v>0.159</v>
      </c>
      <c r="BC582" s="66">
        <f t="shared" si="555"/>
        <v>3.2000000000000001E-2</v>
      </c>
      <c r="BD582" s="66">
        <f t="shared" si="556"/>
        <v>0.63800000000000001</v>
      </c>
      <c r="BE582" s="66">
        <f t="shared" si="557"/>
        <v>-1.946</v>
      </c>
      <c r="BF582" s="66">
        <f t="shared" si="558"/>
        <v>0.31900000000000001</v>
      </c>
      <c r="BG582" s="67">
        <f t="shared" si="559"/>
        <v>2.2650000000000001</v>
      </c>
      <c r="BI582" s="29" t="s">
        <v>120</v>
      </c>
      <c r="BJ582" s="34" t="s">
        <v>94</v>
      </c>
      <c r="BK582" s="66">
        <f t="shared" si="580"/>
        <v>3.0000000000000001E-3</v>
      </c>
      <c r="BL582" s="66">
        <f t="shared" si="581"/>
        <v>3.0000000000000001E-3</v>
      </c>
      <c r="BM582" s="66">
        <f t="shared" si="582"/>
        <v>3.0000000000000001E-3</v>
      </c>
      <c r="BN582" s="66">
        <f t="shared" si="583"/>
        <v>1E-3</v>
      </c>
      <c r="BO582" s="66">
        <f t="shared" si="584"/>
        <v>0</v>
      </c>
      <c r="BP582" s="66">
        <f t="shared" si="585"/>
        <v>4.0000000000000001E-3</v>
      </c>
      <c r="BQ582" s="66">
        <f t="shared" si="586"/>
        <v>-0.04</v>
      </c>
      <c r="BR582" s="66">
        <f t="shared" si="587"/>
        <v>0.24</v>
      </c>
      <c r="BS582" s="67">
        <f t="shared" si="588"/>
        <v>2.3E-2</v>
      </c>
      <c r="BU582" s="29" t="s">
        <v>120</v>
      </c>
      <c r="BV582" s="34" t="s">
        <v>94</v>
      </c>
      <c r="BW582" s="48">
        <f t="shared" si="560"/>
        <v>3135</v>
      </c>
      <c r="BX582" s="48">
        <f t="shared" si="561"/>
        <v>2451</v>
      </c>
      <c r="BY582" s="48">
        <f t="shared" si="562"/>
        <v>2105</v>
      </c>
      <c r="BZ582" s="48">
        <f t="shared" si="563"/>
        <v>346</v>
      </c>
      <c r="CA582" s="48">
        <f t="shared" si="564"/>
        <v>155</v>
      </c>
      <c r="CB582" s="48">
        <f t="shared" si="565"/>
        <v>529</v>
      </c>
      <c r="CC582" s="48">
        <f t="shared" si="566"/>
        <v>126</v>
      </c>
      <c r="CD582" s="48">
        <f t="shared" si="567"/>
        <v>37</v>
      </c>
      <c r="CE582" s="49">
        <f t="shared" si="568"/>
        <v>366</v>
      </c>
    </row>
    <row r="583" spans="1:83" ht="16.5" customHeight="1">
      <c r="A583" s="29" t="s">
        <v>121</v>
      </c>
      <c r="B583" s="34" t="s">
        <v>95</v>
      </c>
      <c r="C583" s="40">
        <v>14412</v>
      </c>
      <c r="D583" s="40">
        <v>11050</v>
      </c>
      <c r="E583" s="40">
        <v>9400</v>
      </c>
      <c r="F583" s="40">
        <v>1650</v>
      </c>
      <c r="G583" s="40">
        <v>679</v>
      </c>
      <c r="H583" s="40">
        <v>2683</v>
      </c>
      <c r="I583" s="40">
        <v>325</v>
      </c>
      <c r="J583" s="40">
        <v>22</v>
      </c>
      <c r="K583" s="41">
        <v>2336</v>
      </c>
      <c r="M583" s="29" t="s">
        <v>121</v>
      </c>
      <c r="N583" s="34" t="s">
        <v>95</v>
      </c>
      <c r="O583" s="66">
        <f t="shared" si="535"/>
        <v>3.0310000000000001</v>
      </c>
      <c r="P583" s="66">
        <f t="shared" si="536"/>
        <v>2.6280000000000001</v>
      </c>
      <c r="Q583" s="66">
        <f t="shared" si="537"/>
        <v>2.6989999999999998</v>
      </c>
      <c r="R583" s="66">
        <f t="shared" si="538"/>
        <v>2.23</v>
      </c>
      <c r="S583" s="66">
        <f t="shared" si="539"/>
        <v>0.59299999999999997</v>
      </c>
      <c r="T583" s="66">
        <f t="shared" si="540"/>
        <v>5.3810000000000002</v>
      </c>
      <c r="U583" s="66">
        <f t="shared" si="541"/>
        <v>-44.634</v>
      </c>
      <c r="V583" s="66">
        <f t="shared" si="542"/>
        <v>29.411999999999999</v>
      </c>
      <c r="W583" s="67">
        <f t="shared" si="543"/>
        <v>20.288</v>
      </c>
      <c r="Y583" s="29" t="s">
        <v>121</v>
      </c>
      <c r="Z583" s="34" t="s">
        <v>95</v>
      </c>
      <c r="AA583" s="66">
        <f t="shared" si="569"/>
        <v>100</v>
      </c>
      <c r="AB583" s="66">
        <f t="shared" si="544"/>
        <v>76.7</v>
      </c>
      <c r="AC583" s="66">
        <f t="shared" si="545"/>
        <v>65.2</v>
      </c>
      <c r="AD583" s="66">
        <f t="shared" si="546"/>
        <v>11.4</v>
      </c>
      <c r="AE583" s="66">
        <f t="shared" si="547"/>
        <v>4.7</v>
      </c>
      <c r="AF583" s="66">
        <f t="shared" si="548"/>
        <v>18.600000000000001</v>
      </c>
      <c r="AG583" s="66">
        <f t="shared" si="549"/>
        <v>2.2999999999999998</v>
      </c>
      <c r="AH583" s="66">
        <f t="shared" si="550"/>
        <v>0.2</v>
      </c>
      <c r="AI583" s="67">
        <f t="shared" si="551"/>
        <v>16.2</v>
      </c>
      <c r="AK583" s="29" t="s">
        <v>121</v>
      </c>
      <c r="AL583" s="34" t="s">
        <v>95</v>
      </c>
      <c r="AM583" s="66">
        <f t="shared" si="570"/>
        <v>0.4</v>
      </c>
      <c r="AN583" s="66">
        <f t="shared" si="571"/>
        <v>0.4</v>
      </c>
      <c r="AO583" s="66">
        <f t="shared" si="572"/>
        <v>0.4</v>
      </c>
      <c r="AP583" s="66">
        <f t="shared" si="573"/>
        <v>0.5</v>
      </c>
      <c r="AQ583" s="66">
        <f t="shared" si="574"/>
        <v>0.3</v>
      </c>
      <c r="AR583" s="66">
        <f t="shared" si="575"/>
        <v>0.6</v>
      </c>
      <c r="AS583" s="66">
        <f t="shared" si="576"/>
        <v>0.3</v>
      </c>
      <c r="AT583" s="66">
        <f t="shared" si="577"/>
        <v>0.2</v>
      </c>
      <c r="AU583" s="67">
        <f t="shared" si="578"/>
        <v>0.7</v>
      </c>
      <c r="AW583" s="29" t="s">
        <v>121</v>
      </c>
      <c r="AX583" s="34" t="s">
        <v>95</v>
      </c>
      <c r="AY583" s="66">
        <f t="shared" si="579"/>
        <v>3.0310000000000001</v>
      </c>
      <c r="AZ583" s="66">
        <f t="shared" si="552"/>
        <v>2.0230000000000001</v>
      </c>
      <c r="BA583" s="66">
        <f t="shared" si="553"/>
        <v>1.766</v>
      </c>
      <c r="BB583" s="66">
        <f t="shared" si="554"/>
        <v>0.25700000000000001</v>
      </c>
      <c r="BC583" s="66">
        <f t="shared" si="555"/>
        <v>2.9000000000000001E-2</v>
      </c>
      <c r="BD583" s="66">
        <f t="shared" si="556"/>
        <v>0.97899999999999998</v>
      </c>
      <c r="BE583" s="66">
        <f t="shared" si="557"/>
        <v>-1.873</v>
      </c>
      <c r="BF583" s="66">
        <f t="shared" si="558"/>
        <v>3.5999999999999997E-2</v>
      </c>
      <c r="BG583" s="67">
        <f t="shared" si="559"/>
        <v>2.8170000000000002</v>
      </c>
      <c r="BI583" s="29" t="s">
        <v>121</v>
      </c>
      <c r="BJ583" s="34" t="s">
        <v>95</v>
      </c>
      <c r="BK583" s="66">
        <f t="shared" si="580"/>
        <v>1.2999999999999999E-2</v>
      </c>
      <c r="BL583" s="66">
        <f t="shared" si="581"/>
        <v>1.2E-2</v>
      </c>
      <c r="BM583" s="66">
        <f t="shared" si="582"/>
        <v>1.2E-2</v>
      </c>
      <c r="BN583" s="66">
        <f t="shared" si="583"/>
        <v>0.01</v>
      </c>
      <c r="BO583" s="66">
        <f t="shared" si="584"/>
        <v>2E-3</v>
      </c>
      <c r="BP583" s="66">
        <f t="shared" si="585"/>
        <v>2.9000000000000001E-2</v>
      </c>
      <c r="BQ583" s="66">
        <f t="shared" si="586"/>
        <v>-0.17199999999999999</v>
      </c>
      <c r="BR583" s="66">
        <f t="shared" si="587"/>
        <v>0.12</v>
      </c>
      <c r="BS583" s="67">
        <f t="shared" si="588"/>
        <v>0.127</v>
      </c>
      <c r="BU583" s="29" t="s">
        <v>121</v>
      </c>
      <c r="BV583" s="34" t="s">
        <v>95</v>
      </c>
      <c r="BW583" s="48">
        <f t="shared" si="560"/>
        <v>13988</v>
      </c>
      <c r="BX583" s="48">
        <f t="shared" si="561"/>
        <v>10767</v>
      </c>
      <c r="BY583" s="48">
        <f t="shared" si="562"/>
        <v>9153</v>
      </c>
      <c r="BZ583" s="48">
        <f t="shared" si="563"/>
        <v>1614</v>
      </c>
      <c r="CA583" s="48">
        <f t="shared" si="564"/>
        <v>675</v>
      </c>
      <c r="CB583" s="48">
        <f t="shared" si="565"/>
        <v>2546</v>
      </c>
      <c r="CC583" s="48">
        <f t="shared" si="566"/>
        <v>587</v>
      </c>
      <c r="CD583" s="48">
        <f t="shared" si="567"/>
        <v>17</v>
      </c>
      <c r="CE583" s="49">
        <f t="shared" si="568"/>
        <v>1942</v>
      </c>
    </row>
    <row r="584" spans="1:83" ht="16.5" customHeight="1">
      <c r="A584" s="29" t="s">
        <v>122</v>
      </c>
      <c r="B584" s="34" t="s">
        <v>96</v>
      </c>
      <c r="C584" s="40">
        <v>68774</v>
      </c>
      <c r="D584" s="40">
        <v>56413</v>
      </c>
      <c r="E584" s="40">
        <v>48443</v>
      </c>
      <c r="F584" s="40">
        <v>7970</v>
      </c>
      <c r="G584" s="40">
        <v>3469</v>
      </c>
      <c r="H584" s="40">
        <v>8892</v>
      </c>
      <c r="I584" s="40">
        <v>1064</v>
      </c>
      <c r="J584" s="40">
        <v>353</v>
      </c>
      <c r="K584" s="41">
        <v>7475</v>
      </c>
      <c r="M584" s="29" t="s">
        <v>122</v>
      </c>
      <c r="N584" s="34" t="s">
        <v>96</v>
      </c>
      <c r="O584" s="66">
        <f t="shared" si="535"/>
        <v>4.2060000000000004</v>
      </c>
      <c r="P584" s="66">
        <f t="shared" si="536"/>
        <v>5.8289999999999997</v>
      </c>
      <c r="Q584" s="66">
        <f t="shared" si="537"/>
        <v>5.9859999999999998</v>
      </c>
      <c r="R584" s="66">
        <f t="shared" si="538"/>
        <v>4.8819999999999997</v>
      </c>
      <c r="S584" s="66">
        <f t="shared" si="539"/>
        <v>0.872</v>
      </c>
      <c r="T584" s="66">
        <f t="shared" si="540"/>
        <v>-3.9009999999999998</v>
      </c>
      <c r="U584" s="66">
        <f t="shared" si="541"/>
        <v>-45.012999999999998</v>
      </c>
      <c r="V584" s="66">
        <f t="shared" si="542"/>
        <v>16.887</v>
      </c>
      <c r="W584" s="67">
        <f t="shared" si="543"/>
        <v>6.5419999999999998</v>
      </c>
      <c r="Y584" s="29" t="s">
        <v>122</v>
      </c>
      <c r="Z584" s="34" t="s">
        <v>96</v>
      </c>
      <c r="AA584" s="66">
        <f t="shared" si="569"/>
        <v>100</v>
      </c>
      <c r="AB584" s="66">
        <f t="shared" si="544"/>
        <v>82</v>
      </c>
      <c r="AC584" s="66">
        <f t="shared" si="545"/>
        <v>70.400000000000006</v>
      </c>
      <c r="AD584" s="66">
        <f t="shared" si="546"/>
        <v>11.6</v>
      </c>
      <c r="AE584" s="66">
        <f t="shared" si="547"/>
        <v>5</v>
      </c>
      <c r="AF584" s="66">
        <f t="shared" si="548"/>
        <v>12.9</v>
      </c>
      <c r="AG584" s="66">
        <f t="shared" si="549"/>
        <v>1.5</v>
      </c>
      <c r="AH584" s="66">
        <f t="shared" si="550"/>
        <v>0.5</v>
      </c>
      <c r="AI584" s="67">
        <f t="shared" si="551"/>
        <v>10.9</v>
      </c>
      <c r="AK584" s="29" t="s">
        <v>122</v>
      </c>
      <c r="AL584" s="34" t="s">
        <v>96</v>
      </c>
      <c r="AM584" s="66">
        <f t="shared" si="570"/>
        <v>2.1</v>
      </c>
      <c r="AN584" s="66">
        <f t="shared" si="571"/>
        <v>2.2000000000000002</v>
      </c>
      <c r="AO584" s="66">
        <f t="shared" si="572"/>
        <v>2.2000000000000002</v>
      </c>
      <c r="AP584" s="66">
        <f t="shared" si="573"/>
        <v>2.2000000000000002</v>
      </c>
      <c r="AQ584" s="66">
        <f t="shared" si="574"/>
        <v>1.3</v>
      </c>
      <c r="AR584" s="66">
        <f t="shared" si="575"/>
        <v>1.9</v>
      </c>
      <c r="AS584" s="66">
        <f t="shared" si="576"/>
        <v>1.1000000000000001</v>
      </c>
      <c r="AT584" s="66">
        <f t="shared" si="577"/>
        <v>4</v>
      </c>
      <c r="AU584" s="67">
        <f t="shared" si="578"/>
        <v>2.1</v>
      </c>
      <c r="AW584" s="29" t="s">
        <v>122</v>
      </c>
      <c r="AX584" s="34" t="s">
        <v>96</v>
      </c>
      <c r="AY584" s="66">
        <f t="shared" si="579"/>
        <v>4.2060000000000004</v>
      </c>
      <c r="AZ584" s="66">
        <f t="shared" si="552"/>
        <v>4.7080000000000002</v>
      </c>
      <c r="BA584" s="66">
        <f t="shared" si="553"/>
        <v>4.1459999999999999</v>
      </c>
      <c r="BB584" s="66">
        <f t="shared" si="554"/>
        <v>0.56200000000000006</v>
      </c>
      <c r="BC584" s="66">
        <f t="shared" si="555"/>
        <v>4.4999999999999998E-2</v>
      </c>
      <c r="BD584" s="66">
        <f t="shared" si="556"/>
        <v>-0.54700000000000004</v>
      </c>
      <c r="BE584" s="66">
        <f t="shared" si="557"/>
        <v>-1.32</v>
      </c>
      <c r="BF584" s="66">
        <f t="shared" si="558"/>
        <v>7.6999999999999999E-2</v>
      </c>
      <c r="BG584" s="67">
        <f t="shared" si="559"/>
        <v>0.69499999999999995</v>
      </c>
      <c r="BI584" s="29" t="s">
        <v>122</v>
      </c>
      <c r="BJ584" s="34" t="s">
        <v>96</v>
      </c>
      <c r="BK584" s="66">
        <f t="shared" si="580"/>
        <v>8.7999999999999995E-2</v>
      </c>
      <c r="BL584" s="66">
        <f t="shared" si="581"/>
        <v>0.128</v>
      </c>
      <c r="BM584" s="66">
        <f t="shared" si="582"/>
        <v>0.13100000000000001</v>
      </c>
      <c r="BN584" s="66">
        <f t="shared" si="583"/>
        <v>0.107</v>
      </c>
      <c r="BO584" s="66">
        <f t="shared" si="584"/>
        <v>1.0999999999999999E-2</v>
      </c>
      <c r="BP584" s="66">
        <f t="shared" si="585"/>
        <v>-7.6999999999999999E-2</v>
      </c>
      <c r="BQ584" s="66">
        <f t="shared" si="586"/>
        <v>-0.57199999999999995</v>
      </c>
      <c r="BR584" s="66">
        <f t="shared" si="587"/>
        <v>1.2250000000000001</v>
      </c>
      <c r="BS584" s="67">
        <f t="shared" si="588"/>
        <v>0.14799999999999999</v>
      </c>
      <c r="BU584" s="29" t="s">
        <v>122</v>
      </c>
      <c r="BV584" s="34" t="s">
        <v>96</v>
      </c>
      <c r="BW584" s="48">
        <f t="shared" si="560"/>
        <v>65998</v>
      </c>
      <c r="BX584" s="48">
        <f t="shared" si="561"/>
        <v>53306</v>
      </c>
      <c r="BY584" s="48">
        <f t="shared" si="562"/>
        <v>45707</v>
      </c>
      <c r="BZ584" s="48">
        <f t="shared" si="563"/>
        <v>7599</v>
      </c>
      <c r="CA584" s="48">
        <f t="shared" si="564"/>
        <v>3439</v>
      </c>
      <c r="CB584" s="48">
        <f t="shared" si="565"/>
        <v>9253</v>
      </c>
      <c r="CC584" s="48">
        <f t="shared" si="566"/>
        <v>1935</v>
      </c>
      <c r="CD584" s="48">
        <f t="shared" si="567"/>
        <v>302</v>
      </c>
      <c r="CE584" s="49">
        <f t="shared" si="568"/>
        <v>7016</v>
      </c>
    </row>
    <row r="585" spans="1:83" ht="16.5" customHeight="1">
      <c r="A585" s="32" t="s">
        <v>123</v>
      </c>
      <c r="B585" s="35" t="s">
        <v>97</v>
      </c>
      <c r="C585" s="46">
        <v>2381</v>
      </c>
      <c r="D585" s="46">
        <v>1626</v>
      </c>
      <c r="E585" s="46">
        <v>1401</v>
      </c>
      <c r="F585" s="46">
        <v>225</v>
      </c>
      <c r="G585" s="46">
        <v>129</v>
      </c>
      <c r="H585" s="46">
        <v>626</v>
      </c>
      <c r="I585" s="46">
        <v>52</v>
      </c>
      <c r="J585" s="46">
        <v>61</v>
      </c>
      <c r="K585" s="47">
        <v>513</v>
      </c>
      <c r="M585" s="32" t="s">
        <v>123</v>
      </c>
      <c r="N585" s="35" t="s">
        <v>97</v>
      </c>
      <c r="O585" s="72">
        <f t="shared" si="535"/>
        <v>8.1289999999999996</v>
      </c>
      <c r="P585" s="72">
        <f t="shared" si="536"/>
        <v>1.5620000000000001</v>
      </c>
      <c r="Q585" s="72">
        <f t="shared" si="537"/>
        <v>1.7430000000000001</v>
      </c>
      <c r="R585" s="72">
        <f t="shared" si="538"/>
        <v>0.44600000000000001</v>
      </c>
      <c r="S585" s="72">
        <f t="shared" si="539"/>
        <v>4.032</v>
      </c>
      <c r="T585" s="72">
        <f t="shared" si="540"/>
        <v>31.236999999999998</v>
      </c>
      <c r="U585" s="72">
        <f t="shared" si="541"/>
        <v>-38.823999999999998</v>
      </c>
      <c r="V585" s="72">
        <f t="shared" si="542"/>
        <v>7.0179999999999998</v>
      </c>
      <c r="W585" s="73">
        <f t="shared" si="543"/>
        <v>53.134</v>
      </c>
      <c r="Y585" s="32" t="s">
        <v>123</v>
      </c>
      <c r="Z585" s="35" t="s">
        <v>97</v>
      </c>
      <c r="AA585" s="72">
        <f t="shared" si="569"/>
        <v>100</v>
      </c>
      <c r="AB585" s="72">
        <f t="shared" si="544"/>
        <v>68.3</v>
      </c>
      <c r="AC585" s="72">
        <f t="shared" si="545"/>
        <v>58.8</v>
      </c>
      <c r="AD585" s="72">
        <f t="shared" si="546"/>
        <v>9.4</v>
      </c>
      <c r="AE585" s="72">
        <f t="shared" si="547"/>
        <v>5.4</v>
      </c>
      <c r="AF585" s="72">
        <f t="shared" si="548"/>
        <v>26.3</v>
      </c>
      <c r="AG585" s="72">
        <f t="shared" si="549"/>
        <v>2.2000000000000002</v>
      </c>
      <c r="AH585" s="72">
        <f t="shared" si="550"/>
        <v>2.6</v>
      </c>
      <c r="AI585" s="73">
        <f t="shared" si="551"/>
        <v>21.5</v>
      </c>
      <c r="AK585" s="32" t="s">
        <v>123</v>
      </c>
      <c r="AL585" s="35" t="s">
        <v>97</v>
      </c>
      <c r="AM585" s="72">
        <f t="shared" si="570"/>
        <v>0.1</v>
      </c>
      <c r="AN585" s="72">
        <f t="shared" si="571"/>
        <v>0.1</v>
      </c>
      <c r="AO585" s="72">
        <f t="shared" si="572"/>
        <v>0.1</v>
      </c>
      <c r="AP585" s="72">
        <f t="shared" si="573"/>
        <v>0.1</v>
      </c>
      <c r="AQ585" s="72">
        <f t="shared" si="574"/>
        <v>0</v>
      </c>
      <c r="AR585" s="72">
        <f t="shared" si="575"/>
        <v>0.1</v>
      </c>
      <c r="AS585" s="72">
        <f t="shared" si="576"/>
        <v>0.1</v>
      </c>
      <c r="AT585" s="72">
        <f t="shared" si="577"/>
        <v>0.7</v>
      </c>
      <c r="AU585" s="73">
        <f t="shared" si="578"/>
        <v>0.1</v>
      </c>
      <c r="AW585" s="32" t="s">
        <v>123</v>
      </c>
      <c r="AX585" s="35" t="s">
        <v>97</v>
      </c>
      <c r="AY585" s="72">
        <f t="shared" si="579"/>
        <v>8.1289999999999996</v>
      </c>
      <c r="AZ585" s="72">
        <f t="shared" si="552"/>
        <v>1.135</v>
      </c>
      <c r="BA585" s="72">
        <f t="shared" si="553"/>
        <v>1.0900000000000001</v>
      </c>
      <c r="BB585" s="72">
        <f t="shared" si="554"/>
        <v>4.4999999999999998E-2</v>
      </c>
      <c r="BC585" s="72">
        <f t="shared" si="555"/>
        <v>0.22700000000000001</v>
      </c>
      <c r="BD585" s="72">
        <f t="shared" si="556"/>
        <v>6.7670000000000003</v>
      </c>
      <c r="BE585" s="72">
        <f t="shared" si="557"/>
        <v>-1.4990000000000001</v>
      </c>
      <c r="BF585" s="72">
        <f t="shared" si="558"/>
        <v>0.182</v>
      </c>
      <c r="BG585" s="73">
        <f t="shared" si="559"/>
        <v>8.0839999999999996</v>
      </c>
      <c r="BI585" s="32" t="s">
        <v>123</v>
      </c>
      <c r="BJ585" s="35" t="s">
        <v>97</v>
      </c>
      <c r="BK585" s="72">
        <f t="shared" si="580"/>
        <v>6.0000000000000001E-3</v>
      </c>
      <c r="BL585" s="72">
        <f t="shared" si="581"/>
        <v>1E-3</v>
      </c>
      <c r="BM585" s="72">
        <f t="shared" si="582"/>
        <v>1E-3</v>
      </c>
      <c r="BN585" s="72">
        <f t="shared" si="583"/>
        <v>0</v>
      </c>
      <c r="BO585" s="72">
        <f t="shared" si="584"/>
        <v>2E-3</v>
      </c>
      <c r="BP585" s="72">
        <f t="shared" si="585"/>
        <v>3.2000000000000001E-2</v>
      </c>
      <c r="BQ585" s="72">
        <f t="shared" si="586"/>
        <v>-2.1999999999999999E-2</v>
      </c>
      <c r="BR585" s="72">
        <f t="shared" si="587"/>
        <v>9.6000000000000002E-2</v>
      </c>
      <c r="BS585" s="73">
        <f t="shared" si="588"/>
        <v>5.8000000000000003E-2</v>
      </c>
      <c r="BU585" s="32" t="s">
        <v>123</v>
      </c>
      <c r="BV585" s="35" t="s">
        <v>97</v>
      </c>
      <c r="BW585" s="54">
        <f t="shared" si="560"/>
        <v>2202</v>
      </c>
      <c r="BX585" s="54">
        <f t="shared" si="561"/>
        <v>1601</v>
      </c>
      <c r="BY585" s="54">
        <f t="shared" si="562"/>
        <v>1377</v>
      </c>
      <c r="BZ585" s="54">
        <f t="shared" si="563"/>
        <v>224</v>
      </c>
      <c r="CA585" s="54">
        <f t="shared" si="564"/>
        <v>124</v>
      </c>
      <c r="CB585" s="54">
        <f t="shared" si="565"/>
        <v>477</v>
      </c>
      <c r="CC585" s="54">
        <f t="shared" si="566"/>
        <v>85</v>
      </c>
      <c r="CD585" s="54">
        <f t="shared" si="567"/>
        <v>57</v>
      </c>
      <c r="CE585" s="55">
        <f t="shared" si="568"/>
        <v>335</v>
      </c>
    </row>
    <row r="586" spans="1:83" ht="16.5" customHeight="1">
      <c r="A586" s="31" t="s">
        <v>124</v>
      </c>
      <c r="B586" s="33" t="s">
        <v>98</v>
      </c>
      <c r="C586" s="42">
        <v>9112</v>
      </c>
      <c r="D586" s="42">
        <v>6417</v>
      </c>
      <c r="E586" s="42">
        <v>5519</v>
      </c>
      <c r="F586" s="42">
        <v>898</v>
      </c>
      <c r="G586" s="42">
        <v>467</v>
      </c>
      <c r="H586" s="42">
        <v>2228</v>
      </c>
      <c r="I586" s="42">
        <v>251</v>
      </c>
      <c r="J586" s="42">
        <v>-6</v>
      </c>
      <c r="K586" s="43">
        <v>1983</v>
      </c>
      <c r="M586" s="31" t="s">
        <v>124</v>
      </c>
      <c r="N586" s="33" t="s">
        <v>98</v>
      </c>
      <c r="O586" s="68">
        <f t="shared" si="535"/>
        <v>2.2559999999999998</v>
      </c>
      <c r="P586" s="68">
        <f t="shared" si="536"/>
        <v>-1.429</v>
      </c>
      <c r="Q586" s="68">
        <f t="shared" si="537"/>
        <v>-1.1819999999999999</v>
      </c>
      <c r="R586" s="68">
        <f t="shared" si="538"/>
        <v>-2.919</v>
      </c>
      <c r="S586" s="68">
        <f t="shared" si="539"/>
        <v>0</v>
      </c>
      <c r="T586" s="68">
        <f t="shared" si="540"/>
        <v>15.202</v>
      </c>
      <c r="U586" s="68">
        <f t="shared" si="541"/>
        <v>-38.78</v>
      </c>
      <c r="V586" s="68">
        <f t="shared" si="542"/>
        <v>-142.857</v>
      </c>
      <c r="W586" s="69">
        <f t="shared" si="543"/>
        <v>31.324999999999999</v>
      </c>
      <c r="Y586" s="31" t="s">
        <v>124</v>
      </c>
      <c r="Z586" s="33" t="s">
        <v>98</v>
      </c>
      <c r="AA586" s="68">
        <f t="shared" si="569"/>
        <v>100</v>
      </c>
      <c r="AB586" s="68">
        <f t="shared" si="544"/>
        <v>70.400000000000006</v>
      </c>
      <c r="AC586" s="68">
        <f t="shared" si="545"/>
        <v>60.6</v>
      </c>
      <c r="AD586" s="68">
        <f t="shared" si="546"/>
        <v>9.9</v>
      </c>
      <c r="AE586" s="68">
        <f t="shared" si="547"/>
        <v>5.0999999999999996</v>
      </c>
      <c r="AF586" s="68">
        <f t="shared" si="548"/>
        <v>24.5</v>
      </c>
      <c r="AG586" s="68">
        <f t="shared" si="549"/>
        <v>2.8</v>
      </c>
      <c r="AH586" s="68">
        <f t="shared" si="550"/>
        <v>-0.1</v>
      </c>
      <c r="AI586" s="69">
        <f t="shared" si="551"/>
        <v>21.8</v>
      </c>
      <c r="AK586" s="31" t="s">
        <v>124</v>
      </c>
      <c r="AL586" s="33" t="s">
        <v>98</v>
      </c>
      <c r="AM586" s="68">
        <f t="shared" si="570"/>
        <v>0.3</v>
      </c>
      <c r="AN586" s="68">
        <f t="shared" si="571"/>
        <v>0.2</v>
      </c>
      <c r="AO586" s="68">
        <f t="shared" si="572"/>
        <v>0.3</v>
      </c>
      <c r="AP586" s="68">
        <f t="shared" si="573"/>
        <v>0.2</v>
      </c>
      <c r="AQ586" s="68">
        <f t="shared" si="574"/>
        <v>0.2</v>
      </c>
      <c r="AR586" s="68">
        <f t="shared" si="575"/>
        <v>0.5</v>
      </c>
      <c r="AS586" s="68">
        <f t="shared" si="576"/>
        <v>0.3</v>
      </c>
      <c r="AT586" s="68">
        <f t="shared" si="577"/>
        <v>-0.1</v>
      </c>
      <c r="AU586" s="69">
        <f t="shared" si="578"/>
        <v>0.6</v>
      </c>
      <c r="AW586" s="31" t="s">
        <v>124</v>
      </c>
      <c r="AX586" s="33" t="s">
        <v>98</v>
      </c>
      <c r="AY586" s="68">
        <f t="shared" si="579"/>
        <v>2.2559999999999998</v>
      </c>
      <c r="AZ586" s="68">
        <f t="shared" si="552"/>
        <v>-1.044</v>
      </c>
      <c r="BA586" s="68">
        <f t="shared" si="553"/>
        <v>-0.74099999999999999</v>
      </c>
      <c r="BB586" s="68">
        <f t="shared" si="554"/>
        <v>-0.30299999999999999</v>
      </c>
      <c r="BC586" s="68">
        <f t="shared" si="555"/>
        <v>0</v>
      </c>
      <c r="BD586" s="68">
        <f t="shared" si="556"/>
        <v>3.2989999999999999</v>
      </c>
      <c r="BE586" s="68">
        <f t="shared" si="557"/>
        <v>-1.784</v>
      </c>
      <c r="BF586" s="68">
        <f t="shared" si="558"/>
        <v>-0.224</v>
      </c>
      <c r="BG586" s="69">
        <f t="shared" si="559"/>
        <v>5.3079999999999998</v>
      </c>
      <c r="BI586" s="31" t="s">
        <v>124</v>
      </c>
      <c r="BJ586" s="33" t="s">
        <v>98</v>
      </c>
      <c r="BK586" s="68">
        <f t="shared" si="580"/>
        <v>6.0000000000000001E-3</v>
      </c>
      <c r="BL586" s="68">
        <f t="shared" si="581"/>
        <v>-4.0000000000000001E-3</v>
      </c>
      <c r="BM586" s="68">
        <f t="shared" si="582"/>
        <v>-3.0000000000000001E-3</v>
      </c>
      <c r="BN586" s="68">
        <f t="shared" si="583"/>
        <v>-8.0000000000000002E-3</v>
      </c>
      <c r="BO586" s="68">
        <f t="shared" si="584"/>
        <v>0</v>
      </c>
      <c r="BP586" s="68">
        <f t="shared" si="585"/>
        <v>6.3E-2</v>
      </c>
      <c r="BQ586" s="68">
        <f t="shared" si="586"/>
        <v>-0.104</v>
      </c>
      <c r="BR586" s="68">
        <f t="shared" si="587"/>
        <v>-0.48</v>
      </c>
      <c r="BS586" s="69">
        <f t="shared" si="588"/>
        <v>0.153</v>
      </c>
      <c r="BU586" s="31" t="s">
        <v>124</v>
      </c>
      <c r="BV586" s="33" t="s">
        <v>98</v>
      </c>
      <c r="BW586" s="50">
        <f t="shared" si="560"/>
        <v>8911</v>
      </c>
      <c r="BX586" s="50">
        <f t="shared" si="561"/>
        <v>6510</v>
      </c>
      <c r="BY586" s="50">
        <f t="shared" si="562"/>
        <v>5585</v>
      </c>
      <c r="BZ586" s="50">
        <f t="shared" si="563"/>
        <v>925</v>
      </c>
      <c r="CA586" s="50">
        <f t="shared" si="564"/>
        <v>467</v>
      </c>
      <c r="CB586" s="50">
        <f t="shared" si="565"/>
        <v>1934</v>
      </c>
      <c r="CC586" s="50">
        <f t="shared" si="566"/>
        <v>410</v>
      </c>
      <c r="CD586" s="50">
        <f t="shared" si="567"/>
        <v>14</v>
      </c>
      <c r="CE586" s="51">
        <f t="shared" si="568"/>
        <v>1510</v>
      </c>
    </row>
    <row r="587" spans="1:83" ht="16.5" customHeight="1">
      <c r="A587" s="30" t="s">
        <v>125</v>
      </c>
      <c r="B587" s="28" t="s">
        <v>99</v>
      </c>
      <c r="C587" s="44">
        <v>5828</v>
      </c>
      <c r="D587" s="44">
        <v>4885</v>
      </c>
      <c r="E587" s="44">
        <v>4098</v>
      </c>
      <c r="F587" s="44">
        <v>787</v>
      </c>
      <c r="G587" s="44">
        <v>300</v>
      </c>
      <c r="H587" s="44">
        <v>643</v>
      </c>
      <c r="I587" s="44">
        <v>111</v>
      </c>
      <c r="J587" s="44">
        <v>-4</v>
      </c>
      <c r="K587" s="45">
        <v>536</v>
      </c>
      <c r="M587" s="30" t="s">
        <v>125</v>
      </c>
      <c r="N587" s="28" t="s">
        <v>99</v>
      </c>
      <c r="O587" s="70">
        <f t="shared" si="535"/>
        <v>4.2389999999999999</v>
      </c>
      <c r="P587" s="70">
        <f t="shared" si="536"/>
        <v>4.0250000000000004</v>
      </c>
      <c r="Q587" s="70">
        <f t="shared" si="537"/>
        <v>3.6680000000000001</v>
      </c>
      <c r="R587" s="70">
        <f t="shared" si="538"/>
        <v>5.9219999999999997</v>
      </c>
      <c r="S587" s="70">
        <f t="shared" si="539"/>
        <v>0.33400000000000002</v>
      </c>
      <c r="T587" s="70">
        <f t="shared" si="540"/>
        <v>7.8860000000000001</v>
      </c>
      <c r="U587" s="70">
        <f t="shared" si="541"/>
        <v>-43.655000000000001</v>
      </c>
      <c r="V587" s="70">
        <f t="shared" si="542"/>
        <v>-300</v>
      </c>
      <c r="W587" s="71">
        <f t="shared" si="543"/>
        <v>34</v>
      </c>
      <c r="Y587" s="30" t="s">
        <v>125</v>
      </c>
      <c r="Z587" s="28" t="s">
        <v>99</v>
      </c>
      <c r="AA587" s="70">
        <f t="shared" si="569"/>
        <v>100</v>
      </c>
      <c r="AB587" s="70">
        <f t="shared" si="544"/>
        <v>83.8</v>
      </c>
      <c r="AC587" s="70">
        <f t="shared" si="545"/>
        <v>70.3</v>
      </c>
      <c r="AD587" s="70">
        <f t="shared" si="546"/>
        <v>13.5</v>
      </c>
      <c r="AE587" s="70">
        <f t="shared" si="547"/>
        <v>5.0999999999999996</v>
      </c>
      <c r="AF587" s="70">
        <f t="shared" si="548"/>
        <v>11</v>
      </c>
      <c r="AG587" s="70">
        <f t="shared" si="549"/>
        <v>1.9</v>
      </c>
      <c r="AH587" s="70">
        <f t="shared" si="550"/>
        <v>-0.1</v>
      </c>
      <c r="AI587" s="71">
        <f t="shared" si="551"/>
        <v>9.1999999999999993</v>
      </c>
      <c r="AK587" s="30" t="s">
        <v>125</v>
      </c>
      <c r="AL587" s="28" t="s">
        <v>99</v>
      </c>
      <c r="AM587" s="70">
        <f t="shared" si="570"/>
        <v>0.2</v>
      </c>
      <c r="AN587" s="70">
        <f t="shared" si="571"/>
        <v>0.2</v>
      </c>
      <c r="AO587" s="70">
        <f t="shared" si="572"/>
        <v>0.2</v>
      </c>
      <c r="AP587" s="70">
        <f t="shared" si="573"/>
        <v>0.2</v>
      </c>
      <c r="AQ587" s="70">
        <f t="shared" si="574"/>
        <v>0.1</v>
      </c>
      <c r="AR587" s="70">
        <f t="shared" si="575"/>
        <v>0.1</v>
      </c>
      <c r="AS587" s="70">
        <f t="shared" si="576"/>
        <v>0.1</v>
      </c>
      <c r="AT587" s="70">
        <f t="shared" si="577"/>
        <v>0</v>
      </c>
      <c r="AU587" s="71">
        <f t="shared" si="578"/>
        <v>0.2</v>
      </c>
      <c r="AW587" s="30" t="s">
        <v>125</v>
      </c>
      <c r="AX587" s="28" t="s">
        <v>99</v>
      </c>
      <c r="AY587" s="70">
        <f t="shared" si="579"/>
        <v>4.2389999999999999</v>
      </c>
      <c r="AZ587" s="70">
        <f t="shared" si="552"/>
        <v>3.38</v>
      </c>
      <c r="BA587" s="70">
        <f t="shared" si="553"/>
        <v>2.593</v>
      </c>
      <c r="BB587" s="70">
        <f t="shared" si="554"/>
        <v>0.78700000000000003</v>
      </c>
      <c r="BC587" s="70">
        <f t="shared" si="555"/>
        <v>1.7999999999999999E-2</v>
      </c>
      <c r="BD587" s="70">
        <f t="shared" si="556"/>
        <v>0.84099999999999997</v>
      </c>
      <c r="BE587" s="70">
        <f t="shared" si="557"/>
        <v>-1.538</v>
      </c>
      <c r="BF587" s="70">
        <f t="shared" si="558"/>
        <v>-5.3999999999999999E-2</v>
      </c>
      <c r="BG587" s="71">
        <f t="shared" si="559"/>
        <v>2.4319999999999999</v>
      </c>
      <c r="BI587" s="30" t="s">
        <v>125</v>
      </c>
      <c r="BJ587" s="28" t="s">
        <v>99</v>
      </c>
      <c r="BK587" s="70">
        <f t="shared" si="580"/>
        <v>7.0000000000000001E-3</v>
      </c>
      <c r="BL587" s="70">
        <f t="shared" si="581"/>
        <v>8.0000000000000002E-3</v>
      </c>
      <c r="BM587" s="70">
        <f t="shared" si="582"/>
        <v>7.0000000000000001E-3</v>
      </c>
      <c r="BN587" s="70">
        <f t="shared" si="583"/>
        <v>1.2999999999999999E-2</v>
      </c>
      <c r="BO587" s="70">
        <f t="shared" si="584"/>
        <v>0</v>
      </c>
      <c r="BP587" s="70">
        <f t="shared" si="585"/>
        <v>0.01</v>
      </c>
      <c r="BQ587" s="70">
        <f t="shared" si="586"/>
        <v>-5.6000000000000001E-2</v>
      </c>
      <c r="BR587" s="70">
        <f t="shared" si="587"/>
        <v>-7.1999999999999995E-2</v>
      </c>
      <c r="BS587" s="71">
        <f t="shared" si="588"/>
        <v>4.3999999999999997E-2</v>
      </c>
      <c r="BU587" s="30" t="s">
        <v>125</v>
      </c>
      <c r="BV587" s="28" t="s">
        <v>99</v>
      </c>
      <c r="BW587" s="52">
        <f t="shared" si="560"/>
        <v>5591</v>
      </c>
      <c r="BX587" s="52">
        <f t="shared" si="561"/>
        <v>4696</v>
      </c>
      <c r="BY587" s="52">
        <f t="shared" si="562"/>
        <v>3953</v>
      </c>
      <c r="BZ587" s="52">
        <f t="shared" si="563"/>
        <v>743</v>
      </c>
      <c r="CA587" s="52">
        <f t="shared" si="564"/>
        <v>299</v>
      </c>
      <c r="CB587" s="52">
        <f t="shared" si="565"/>
        <v>596</v>
      </c>
      <c r="CC587" s="52">
        <f t="shared" si="566"/>
        <v>197</v>
      </c>
      <c r="CD587" s="52">
        <f t="shared" si="567"/>
        <v>-1</v>
      </c>
      <c r="CE587" s="53">
        <f t="shared" si="568"/>
        <v>400</v>
      </c>
    </row>
    <row r="588" spans="1:83" ht="16.5" customHeight="1">
      <c r="A588" s="31" t="s">
        <v>126</v>
      </c>
      <c r="B588" s="33" t="s">
        <v>100</v>
      </c>
      <c r="C588" s="42">
        <v>276299</v>
      </c>
      <c r="D588" s="42">
        <v>206831</v>
      </c>
      <c r="E588" s="42">
        <v>177800</v>
      </c>
      <c r="F588" s="42">
        <v>29031</v>
      </c>
      <c r="G588" s="42">
        <v>26075</v>
      </c>
      <c r="H588" s="42">
        <v>43393</v>
      </c>
      <c r="I588" s="42">
        <v>6960</v>
      </c>
      <c r="J588" s="42">
        <v>884</v>
      </c>
      <c r="K588" s="43">
        <v>35549</v>
      </c>
      <c r="M588" s="31" t="s">
        <v>126</v>
      </c>
      <c r="N588" s="33" t="s">
        <v>100</v>
      </c>
      <c r="O588" s="68">
        <f t="shared" si="535"/>
        <v>3.9209999999999998</v>
      </c>
      <c r="P588" s="68">
        <f t="shared" si="536"/>
        <v>4.4009999999999998</v>
      </c>
      <c r="Q588" s="68">
        <f t="shared" si="537"/>
        <v>4.5049999999999999</v>
      </c>
      <c r="R588" s="68">
        <f t="shared" si="538"/>
        <v>3.7669999999999999</v>
      </c>
      <c r="S588" s="68">
        <f t="shared" si="539"/>
        <v>0.64500000000000002</v>
      </c>
      <c r="T588" s="68">
        <f t="shared" si="540"/>
        <v>3.677</v>
      </c>
      <c r="U588" s="68">
        <f t="shared" si="541"/>
        <v>-39.145000000000003</v>
      </c>
      <c r="V588" s="68">
        <f t="shared" si="542"/>
        <v>14.065</v>
      </c>
      <c r="W588" s="69">
        <f t="shared" si="543"/>
        <v>19.928000000000001</v>
      </c>
      <c r="Y588" s="31" t="s">
        <v>126</v>
      </c>
      <c r="Z588" s="33" t="s">
        <v>100</v>
      </c>
      <c r="AA588" s="68">
        <f t="shared" si="569"/>
        <v>100</v>
      </c>
      <c r="AB588" s="68">
        <f t="shared" si="544"/>
        <v>74.900000000000006</v>
      </c>
      <c r="AC588" s="68">
        <f t="shared" si="545"/>
        <v>64.400000000000006</v>
      </c>
      <c r="AD588" s="68">
        <f t="shared" si="546"/>
        <v>10.5</v>
      </c>
      <c r="AE588" s="68">
        <f t="shared" si="547"/>
        <v>9.4</v>
      </c>
      <c r="AF588" s="68">
        <f t="shared" si="548"/>
        <v>15.7</v>
      </c>
      <c r="AG588" s="68">
        <f t="shared" si="549"/>
        <v>2.5</v>
      </c>
      <c r="AH588" s="68">
        <f t="shared" si="550"/>
        <v>0.3</v>
      </c>
      <c r="AI588" s="69">
        <f t="shared" si="551"/>
        <v>12.9</v>
      </c>
      <c r="AK588" s="31" t="s">
        <v>126</v>
      </c>
      <c r="AL588" s="33" t="s">
        <v>100</v>
      </c>
      <c r="AM588" s="68">
        <f t="shared" si="570"/>
        <v>8.4</v>
      </c>
      <c r="AN588" s="68">
        <f t="shared" si="571"/>
        <v>8.1</v>
      </c>
      <c r="AO588" s="68">
        <f t="shared" si="572"/>
        <v>8.1</v>
      </c>
      <c r="AP588" s="68">
        <f t="shared" si="573"/>
        <v>8</v>
      </c>
      <c r="AQ588" s="68">
        <f t="shared" si="574"/>
        <v>9.9</v>
      </c>
      <c r="AR588" s="68">
        <f t="shared" si="575"/>
        <v>9.5</v>
      </c>
      <c r="AS588" s="68">
        <f t="shared" si="576"/>
        <v>7.4</v>
      </c>
      <c r="AT588" s="68">
        <f t="shared" si="577"/>
        <v>9.9</v>
      </c>
      <c r="AU588" s="69">
        <f t="shared" si="578"/>
        <v>10</v>
      </c>
      <c r="AW588" s="31" t="s">
        <v>126</v>
      </c>
      <c r="AX588" s="33" t="s">
        <v>100</v>
      </c>
      <c r="AY588" s="68">
        <f t="shared" si="579"/>
        <v>3.9209999999999998</v>
      </c>
      <c r="AZ588" s="68">
        <f t="shared" si="552"/>
        <v>3.2789999999999999</v>
      </c>
      <c r="BA588" s="68">
        <f t="shared" si="553"/>
        <v>2.883</v>
      </c>
      <c r="BB588" s="68">
        <f t="shared" si="554"/>
        <v>0.39600000000000002</v>
      </c>
      <c r="BC588" s="68">
        <f t="shared" si="555"/>
        <v>6.3E-2</v>
      </c>
      <c r="BD588" s="68">
        <f t="shared" si="556"/>
        <v>0.57899999999999996</v>
      </c>
      <c r="BE588" s="68">
        <f t="shared" si="557"/>
        <v>-1.6839999999999999</v>
      </c>
      <c r="BF588" s="68">
        <f t="shared" si="558"/>
        <v>4.1000000000000002E-2</v>
      </c>
      <c r="BG588" s="69">
        <f t="shared" si="559"/>
        <v>2.222</v>
      </c>
      <c r="BI588" s="31" t="s">
        <v>126</v>
      </c>
      <c r="BJ588" s="33" t="s">
        <v>100</v>
      </c>
      <c r="BK588" s="68">
        <f t="shared" si="580"/>
        <v>0.33</v>
      </c>
      <c r="BL588" s="68">
        <f t="shared" si="581"/>
        <v>0.35799999999999998</v>
      </c>
      <c r="BM588" s="68">
        <f t="shared" si="582"/>
        <v>0.36699999999999999</v>
      </c>
      <c r="BN588" s="68">
        <f t="shared" si="583"/>
        <v>0.30399999999999999</v>
      </c>
      <c r="BO588" s="68">
        <f t="shared" si="584"/>
        <v>6.4000000000000001E-2</v>
      </c>
      <c r="BP588" s="68">
        <f t="shared" si="585"/>
        <v>0.33</v>
      </c>
      <c r="BQ588" s="68">
        <f t="shared" si="586"/>
        <v>-2.9390000000000001</v>
      </c>
      <c r="BR588" s="68">
        <f t="shared" si="587"/>
        <v>2.6179999999999999</v>
      </c>
      <c r="BS588" s="69">
        <f t="shared" si="588"/>
        <v>1.909</v>
      </c>
      <c r="BU588" s="31" t="s">
        <v>126</v>
      </c>
      <c r="BV588" s="33" t="s">
        <v>100</v>
      </c>
      <c r="BW588" s="50">
        <f t="shared" si="560"/>
        <v>265875</v>
      </c>
      <c r="BX588" s="50">
        <f t="shared" si="561"/>
        <v>198113</v>
      </c>
      <c r="BY588" s="50">
        <f t="shared" si="562"/>
        <v>170136</v>
      </c>
      <c r="BZ588" s="50">
        <f t="shared" si="563"/>
        <v>27977</v>
      </c>
      <c r="CA588" s="50">
        <f t="shared" si="564"/>
        <v>25908</v>
      </c>
      <c r="CB588" s="50">
        <f t="shared" si="565"/>
        <v>41854</v>
      </c>
      <c r="CC588" s="50">
        <f t="shared" si="566"/>
        <v>11437</v>
      </c>
      <c r="CD588" s="50">
        <f t="shared" si="567"/>
        <v>775</v>
      </c>
      <c r="CE588" s="51">
        <f t="shared" si="568"/>
        <v>29642</v>
      </c>
    </row>
    <row r="589" spans="1:83" ht="16.5" customHeight="1">
      <c r="A589" s="29" t="s">
        <v>36</v>
      </c>
      <c r="B589" s="34" t="s">
        <v>101</v>
      </c>
      <c r="C589" s="40">
        <v>1376377</v>
      </c>
      <c r="D589" s="40">
        <v>1051002</v>
      </c>
      <c r="E589" s="40">
        <v>902787</v>
      </c>
      <c r="F589" s="40">
        <v>148215</v>
      </c>
      <c r="G589" s="40">
        <v>139757</v>
      </c>
      <c r="H589" s="40">
        <v>185618</v>
      </c>
      <c r="I589" s="40">
        <v>33676</v>
      </c>
      <c r="J589" s="40">
        <v>4753</v>
      </c>
      <c r="K589" s="41">
        <v>147189</v>
      </c>
      <c r="M589" s="29" t="s">
        <v>36</v>
      </c>
      <c r="N589" s="34" t="s">
        <v>101</v>
      </c>
      <c r="O589" s="66">
        <f t="shared" si="535"/>
        <v>3.8679999999999999</v>
      </c>
      <c r="P589" s="66">
        <f t="shared" si="536"/>
        <v>5.3769999999999998</v>
      </c>
      <c r="Q589" s="66">
        <f t="shared" si="537"/>
        <v>5.468</v>
      </c>
      <c r="R589" s="66">
        <f t="shared" si="538"/>
        <v>4.8230000000000004</v>
      </c>
      <c r="S589" s="66">
        <f t="shared" si="539"/>
        <v>0.83</v>
      </c>
      <c r="T589" s="66">
        <f t="shared" si="540"/>
        <v>-1.859</v>
      </c>
      <c r="U589" s="66">
        <f t="shared" si="541"/>
        <v>-39.177999999999997</v>
      </c>
      <c r="V589" s="66">
        <f t="shared" si="542"/>
        <v>32.137999999999998</v>
      </c>
      <c r="W589" s="67">
        <f t="shared" si="543"/>
        <v>13.074999999999999</v>
      </c>
      <c r="Y589" s="29" t="s">
        <v>36</v>
      </c>
      <c r="Z589" s="34" t="s">
        <v>101</v>
      </c>
      <c r="AA589" s="66">
        <f t="shared" si="569"/>
        <v>100</v>
      </c>
      <c r="AB589" s="66">
        <f t="shared" si="544"/>
        <v>76.400000000000006</v>
      </c>
      <c r="AC589" s="66">
        <f t="shared" si="545"/>
        <v>65.599999999999994</v>
      </c>
      <c r="AD589" s="66">
        <f t="shared" si="546"/>
        <v>10.8</v>
      </c>
      <c r="AE589" s="66">
        <f t="shared" si="547"/>
        <v>10.199999999999999</v>
      </c>
      <c r="AF589" s="66">
        <f t="shared" si="548"/>
        <v>13.5</v>
      </c>
      <c r="AG589" s="66">
        <f t="shared" si="549"/>
        <v>2.4</v>
      </c>
      <c r="AH589" s="66">
        <f t="shared" si="550"/>
        <v>0.3</v>
      </c>
      <c r="AI589" s="67">
        <f t="shared" si="551"/>
        <v>10.7</v>
      </c>
      <c r="AK589" s="29" t="s">
        <v>36</v>
      </c>
      <c r="AL589" s="34" t="s">
        <v>101</v>
      </c>
      <c r="AM589" s="66">
        <f t="shared" si="570"/>
        <v>41.8</v>
      </c>
      <c r="AN589" s="66">
        <f t="shared" si="571"/>
        <v>40.9</v>
      </c>
      <c r="AO589" s="66">
        <f t="shared" si="572"/>
        <v>41</v>
      </c>
      <c r="AP589" s="66">
        <f t="shared" si="573"/>
        <v>40.799999999999997</v>
      </c>
      <c r="AQ589" s="66">
        <f t="shared" si="574"/>
        <v>53</v>
      </c>
      <c r="AR589" s="66">
        <f t="shared" si="575"/>
        <v>40.5</v>
      </c>
      <c r="AS589" s="66">
        <f t="shared" si="576"/>
        <v>35.799999999999997</v>
      </c>
      <c r="AT589" s="66">
        <f t="shared" si="577"/>
        <v>53.2</v>
      </c>
      <c r="AU589" s="67">
        <f t="shared" si="578"/>
        <v>41.4</v>
      </c>
      <c r="AW589" s="29" t="s">
        <v>36</v>
      </c>
      <c r="AX589" s="34" t="s">
        <v>101</v>
      </c>
      <c r="AY589" s="66">
        <f t="shared" si="579"/>
        <v>3.8679999999999999</v>
      </c>
      <c r="AZ589" s="66">
        <f t="shared" si="552"/>
        <v>4.0469999999999997</v>
      </c>
      <c r="BA589" s="66">
        <f t="shared" si="553"/>
        <v>3.532</v>
      </c>
      <c r="BB589" s="66">
        <f t="shared" si="554"/>
        <v>0.51500000000000001</v>
      </c>
      <c r="BC589" s="66">
        <f t="shared" si="555"/>
        <v>8.6999999999999994E-2</v>
      </c>
      <c r="BD589" s="66">
        <f t="shared" si="556"/>
        <v>-0.26500000000000001</v>
      </c>
      <c r="BE589" s="66">
        <f t="shared" si="557"/>
        <v>-1.637</v>
      </c>
      <c r="BF589" s="66">
        <f t="shared" si="558"/>
        <v>8.6999999999999994E-2</v>
      </c>
      <c r="BG589" s="67">
        <f t="shared" si="559"/>
        <v>1.284</v>
      </c>
      <c r="BI589" s="29" t="s">
        <v>36</v>
      </c>
      <c r="BJ589" s="34" t="s">
        <v>101</v>
      </c>
      <c r="BK589" s="66">
        <f t="shared" si="580"/>
        <v>1.62</v>
      </c>
      <c r="BL589" s="66">
        <f t="shared" si="581"/>
        <v>2.2010000000000001</v>
      </c>
      <c r="BM589" s="66">
        <f t="shared" si="582"/>
        <v>2.2400000000000002</v>
      </c>
      <c r="BN589" s="66">
        <f t="shared" si="583"/>
        <v>1.9650000000000001</v>
      </c>
      <c r="BO589" s="66">
        <f t="shared" si="584"/>
        <v>0.44</v>
      </c>
      <c r="BP589" s="66">
        <f t="shared" si="585"/>
        <v>-0.755</v>
      </c>
      <c r="BQ589" s="66">
        <f t="shared" si="586"/>
        <v>-14.242000000000001</v>
      </c>
      <c r="BR589" s="66">
        <f t="shared" si="587"/>
        <v>27.762</v>
      </c>
      <c r="BS589" s="67">
        <f t="shared" si="588"/>
        <v>5.5019999999999998</v>
      </c>
      <c r="BU589" s="29" t="s">
        <v>36</v>
      </c>
      <c r="BV589" s="34" t="s">
        <v>101</v>
      </c>
      <c r="BW589" s="48">
        <f t="shared" si="560"/>
        <v>1325117</v>
      </c>
      <c r="BX589" s="48">
        <f t="shared" si="561"/>
        <v>997376</v>
      </c>
      <c r="BY589" s="48">
        <f t="shared" si="562"/>
        <v>855981</v>
      </c>
      <c r="BZ589" s="48">
        <f t="shared" si="563"/>
        <v>141395</v>
      </c>
      <c r="CA589" s="48">
        <f t="shared" si="564"/>
        <v>138607</v>
      </c>
      <c r="CB589" s="48">
        <f t="shared" si="565"/>
        <v>189134</v>
      </c>
      <c r="CC589" s="48">
        <f t="shared" si="566"/>
        <v>55368</v>
      </c>
      <c r="CD589" s="48">
        <f t="shared" si="567"/>
        <v>3597</v>
      </c>
      <c r="CE589" s="49">
        <f t="shared" si="568"/>
        <v>130169</v>
      </c>
    </row>
    <row r="590" spans="1:83" ht="16.5" customHeight="1">
      <c r="A590" s="29" t="s">
        <v>37</v>
      </c>
      <c r="B590" s="34" t="s">
        <v>102</v>
      </c>
      <c r="C590" s="40">
        <v>594793</v>
      </c>
      <c r="D590" s="40">
        <v>489452</v>
      </c>
      <c r="E590" s="40">
        <v>420798</v>
      </c>
      <c r="F590" s="40">
        <v>68654</v>
      </c>
      <c r="G590" s="40">
        <v>30287</v>
      </c>
      <c r="H590" s="40">
        <v>75054</v>
      </c>
      <c r="I590" s="40">
        <v>12475</v>
      </c>
      <c r="J590" s="40">
        <v>507</v>
      </c>
      <c r="K590" s="41">
        <v>62072</v>
      </c>
      <c r="M590" s="29" t="s">
        <v>37</v>
      </c>
      <c r="N590" s="34" t="s">
        <v>102</v>
      </c>
      <c r="O590" s="66">
        <f t="shared" si="535"/>
        <v>4.01</v>
      </c>
      <c r="P590" s="66">
        <f t="shared" si="536"/>
        <v>5.3620000000000001</v>
      </c>
      <c r="Q590" s="66">
        <f t="shared" si="537"/>
        <v>5.5129999999999999</v>
      </c>
      <c r="R590" s="66">
        <f t="shared" si="538"/>
        <v>4.4450000000000003</v>
      </c>
      <c r="S590" s="66">
        <f t="shared" si="539"/>
        <v>0.70499999999999996</v>
      </c>
      <c r="T590" s="66">
        <f t="shared" si="540"/>
        <v>-2.835</v>
      </c>
      <c r="U590" s="66">
        <f t="shared" si="541"/>
        <v>-37.969000000000001</v>
      </c>
      <c r="V590" s="66">
        <f t="shared" si="542"/>
        <v>-24.553999999999998</v>
      </c>
      <c r="W590" s="67">
        <f t="shared" si="543"/>
        <v>9.9380000000000006</v>
      </c>
      <c r="Y590" s="29" t="s">
        <v>37</v>
      </c>
      <c r="Z590" s="34" t="s">
        <v>102</v>
      </c>
      <c r="AA590" s="66">
        <f t="shared" si="569"/>
        <v>100</v>
      </c>
      <c r="AB590" s="66">
        <f t="shared" si="544"/>
        <v>82.3</v>
      </c>
      <c r="AC590" s="66">
        <f t="shared" si="545"/>
        <v>70.7</v>
      </c>
      <c r="AD590" s="66">
        <f t="shared" si="546"/>
        <v>11.5</v>
      </c>
      <c r="AE590" s="66">
        <f t="shared" si="547"/>
        <v>5.0999999999999996</v>
      </c>
      <c r="AF590" s="66">
        <f t="shared" si="548"/>
        <v>12.6</v>
      </c>
      <c r="AG590" s="66">
        <f t="shared" si="549"/>
        <v>2.1</v>
      </c>
      <c r="AH590" s="66">
        <f t="shared" si="550"/>
        <v>0.1</v>
      </c>
      <c r="AI590" s="67">
        <f t="shared" si="551"/>
        <v>10.4</v>
      </c>
      <c r="AK590" s="29" t="s">
        <v>37</v>
      </c>
      <c r="AL590" s="34" t="s">
        <v>102</v>
      </c>
      <c r="AM590" s="66">
        <f t="shared" si="570"/>
        <v>18.100000000000001</v>
      </c>
      <c r="AN590" s="66">
        <f t="shared" si="571"/>
        <v>19.100000000000001</v>
      </c>
      <c r="AO590" s="66">
        <f t="shared" si="572"/>
        <v>19.100000000000001</v>
      </c>
      <c r="AP590" s="66">
        <f t="shared" si="573"/>
        <v>18.899999999999999</v>
      </c>
      <c r="AQ590" s="66">
        <f t="shared" si="574"/>
        <v>11.5</v>
      </c>
      <c r="AR590" s="66">
        <f t="shared" si="575"/>
        <v>16.399999999999999</v>
      </c>
      <c r="AS590" s="66">
        <f t="shared" si="576"/>
        <v>13.3</v>
      </c>
      <c r="AT590" s="66">
        <f t="shared" si="577"/>
        <v>5.7</v>
      </c>
      <c r="AU590" s="67">
        <f t="shared" si="578"/>
        <v>17.5</v>
      </c>
      <c r="AW590" s="29" t="s">
        <v>37</v>
      </c>
      <c r="AX590" s="34" t="s">
        <v>102</v>
      </c>
      <c r="AY590" s="66">
        <f t="shared" si="579"/>
        <v>4.01</v>
      </c>
      <c r="AZ590" s="66">
        <f t="shared" si="552"/>
        <v>4.3550000000000004</v>
      </c>
      <c r="BA590" s="66">
        <f t="shared" si="553"/>
        <v>3.8439999999999999</v>
      </c>
      <c r="BB590" s="66">
        <f t="shared" si="554"/>
        <v>0.51100000000000001</v>
      </c>
      <c r="BC590" s="66">
        <f t="shared" si="555"/>
        <v>3.6999999999999998E-2</v>
      </c>
      <c r="BD590" s="66">
        <f t="shared" si="556"/>
        <v>-0.38300000000000001</v>
      </c>
      <c r="BE590" s="66">
        <f t="shared" si="557"/>
        <v>-1.335</v>
      </c>
      <c r="BF590" s="66">
        <f t="shared" si="558"/>
        <v>-2.9000000000000001E-2</v>
      </c>
      <c r="BG590" s="67">
        <f t="shared" si="559"/>
        <v>0.98099999999999998</v>
      </c>
      <c r="BI590" s="29" t="s">
        <v>37</v>
      </c>
      <c r="BJ590" s="34" t="s">
        <v>102</v>
      </c>
      <c r="BK590" s="66">
        <f t="shared" si="580"/>
        <v>0.72499999999999998</v>
      </c>
      <c r="BL590" s="66">
        <f t="shared" si="581"/>
        <v>1.022</v>
      </c>
      <c r="BM590" s="66">
        <f t="shared" si="582"/>
        <v>1.052</v>
      </c>
      <c r="BN590" s="66">
        <f t="shared" si="583"/>
        <v>0.84199999999999997</v>
      </c>
      <c r="BO590" s="66">
        <f t="shared" si="584"/>
        <v>8.1000000000000003E-2</v>
      </c>
      <c r="BP590" s="66">
        <f t="shared" si="585"/>
        <v>-0.47</v>
      </c>
      <c r="BQ590" s="66">
        <f t="shared" si="586"/>
        <v>-5.0140000000000002</v>
      </c>
      <c r="BR590" s="66">
        <f t="shared" si="587"/>
        <v>-3.9630000000000001</v>
      </c>
      <c r="BS590" s="67">
        <f t="shared" si="588"/>
        <v>1.8140000000000001</v>
      </c>
      <c r="BU590" s="29" t="s">
        <v>37</v>
      </c>
      <c r="BV590" s="34" t="s">
        <v>102</v>
      </c>
      <c r="BW590" s="48">
        <f t="shared" si="560"/>
        <v>571864</v>
      </c>
      <c r="BX590" s="48">
        <f t="shared" si="561"/>
        <v>464545</v>
      </c>
      <c r="BY590" s="48">
        <f t="shared" si="562"/>
        <v>398813</v>
      </c>
      <c r="BZ590" s="48">
        <f t="shared" si="563"/>
        <v>65732</v>
      </c>
      <c r="CA590" s="48">
        <f t="shared" si="564"/>
        <v>30075</v>
      </c>
      <c r="CB590" s="48">
        <f t="shared" si="565"/>
        <v>77244</v>
      </c>
      <c r="CC590" s="48">
        <f t="shared" si="566"/>
        <v>20111</v>
      </c>
      <c r="CD590" s="48">
        <f t="shared" si="567"/>
        <v>672</v>
      </c>
      <c r="CE590" s="49">
        <f t="shared" si="568"/>
        <v>56461</v>
      </c>
    </row>
    <row r="591" spans="1:83" ht="16.5" customHeight="1">
      <c r="A591" s="29" t="s">
        <v>127</v>
      </c>
      <c r="B591" s="34" t="s">
        <v>103</v>
      </c>
      <c r="C591" s="40">
        <v>808079</v>
      </c>
      <c r="D591" s="40">
        <v>638460</v>
      </c>
      <c r="E591" s="40">
        <v>547043</v>
      </c>
      <c r="F591" s="40">
        <v>91417</v>
      </c>
      <c r="G591" s="40">
        <v>56342</v>
      </c>
      <c r="H591" s="40">
        <v>113277</v>
      </c>
      <c r="I591" s="40">
        <v>33719</v>
      </c>
      <c r="J591" s="40">
        <v>2500</v>
      </c>
      <c r="K591" s="41">
        <v>77058</v>
      </c>
      <c r="M591" s="29" t="s">
        <v>127</v>
      </c>
      <c r="N591" s="34" t="s">
        <v>103</v>
      </c>
      <c r="O591" s="66">
        <f t="shared" si="535"/>
        <v>4.0110000000000001</v>
      </c>
      <c r="P591" s="66">
        <f t="shared" si="536"/>
        <v>5.8780000000000001</v>
      </c>
      <c r="Q591" s="66">
        <f t="shared" si="537"/>
        <v>5.9880000000000004</v>
      </c>
      <c r="R591" s="66">
        <f t="shared" si="538"/>
        <v>5.2270000000000003</v>
      </c>
      <c r="S591" s="66">
        <f t="shared" si="539"/>
        <v>1.024</v>
      </c>
      <c r="T591" s="66">
        <f t="shared" si="540"/>
        <v>-4.1109999999999998</v>
      </c>
      <c r="U591" s="66">
        <f t="shared" si="541"/>
        <v>-37.424999999999997</v>
      </c>
      <c r="V591" s="66">
        <f t="shared" si="542"/>
        <v>263.827</v>
      </c>
      <c r="W591" s="67">
        <f t="shared" si="543"/>
        <v>17.157</v>
      </c>
      <c r="Y591" s="29" t="s">
        <v>127</v>
      </c>
      <c r="Z591" s="34" t="s">
        <v>103</v>
      </c>
      <c r="AA591" s="66">
        <f t="shared" si="569"/>
        <v>100</v>
      </c>
      <c r="AB591" s="66">
        <f t="shared" si="544"/>
        <v>79</v>
      </c>
      <c r="AC591" s="66">
        <f t="shared" si="545"/>
        <v>67.7</v>
      </c>
      <c r="AD591" s="66">
        <f t="shared" si="546"/>
        <v>11.3</v>
      </c>
      <c r="AE591" s="66">
        <f t="shared" si="547"/>
        <v>7</v>
      </c>
      <c r="AF591" s="66">
        <f t="shared" si="548"/>
        <v>14</v>
      </c>
      <c r="AG591" s="66">
        <f t="shared" si="549"/>
        <v>4.2</v>
      </c>
      <c r="AH591" s="66">
        <f t="shared" si="550"/>
        <v>0.3</v>
      </c>
      <c r="AI591" s="67">
        <f t="shared" si="551"/>
        <v>9.5</v>
      </c>
      <c r="AK591" s="29" t="s">
        <v>127</v>
      </c>
      <c r="AL591" s="34" t="s">
        <v>103</v>
      </c>
      <c r="AM591" s="66">
        <f t="shared" si="570"/>
        <v>24.6</v>
      </c>
      <c r="AN591" s="66">
        <f t="shared" si="571"/>
        <v>24.9</v>
      </c>
      <c r="AO591" s="66">
        <f t="shared" si="572"/>
        <v>24.8</v>
      </c>
      <c r="AP591" s="66">
        <f t="shared" si="573"/>
        <v>25.1</v>
      </c>
      <c r="AQ591" s="66">
        <f t="shared" si="574"/>
        <v>21.4</v>
      </c>
      <c r="AR591" s="66">
        <f t="shared" si="575"/>
        <v>24.7</v>
      </c>
      <c r="AS591" s="66">
        <f t="shared" si="576"/>
        <v>35.9</v>
      </c>
      <c r="AT591" s="66">
        <f t="shared" si="577"/>
        <v>28</v>
      </c>
      <c r="AU591" s="67">
        <f t="shared" si="578"/>
        <v>21.7</v>
      </c>
      <c r="AW591" s="29" t="s">
        <v>127</v>
      </c>
      <c r="AX591" s="34" t="s">
        <v>103</v>
      </c>
      <c r="AY591" s="66">
        <f t="shared" si="579"/>
        <v>4.0110000000000001</v>
      </c>
      <c r="AZ591" s="66">
        <f t="shared" si="552"/>
        <v>4.5620000000000003</v>
      </c>
      <c r="BA591" s="66">
        <f t="shared" si="553"/>
        <v>3.9780000000000002</v>
      </c>
      <c r="BB591" s="66">
        <f t="shared" si="554"/>
        <v>0.58399999999999996</v>
      </c>
      <c r="BC591" s="66">
        <f t="shared" si="555"/>
        <v>7.2999999999999995E-2</v>
      </c>
      <c r="BD591" s="66">
        <f t="shared" si="556"/>
        <v>-0.625</v>
      </c>
      <c r="BE591" s="66">
        <f t="shared" si="557"/>
        <v>-2.5960000000000001</v>
      </c>
      <c r="BF591" s="66">
        <f t="shared" si="558"/>
        <v>0.51800000000000002</v>
      </c>
      <c r="BG591" s="67">
        <f t="shared" si="559"/>
        <v>1.4530000000000001</v>
      </c>
      <c r="BI591" s="29" t="s">
        <v>127</v>
      </c>
      <c r="BJ591" s="34" t="s">
        <v>103</v>
      </c>
      <c r="BK591" s="66">
        <f t="shared" si="580"/>
        <v>0.98499999999999999</v>
      </c>
      <c r="BL591" s="66">
        <f t="shared" si="581"/>
        <v>1.4550000000000001</v>
      </c>
      <c r="BM591" s="66">
        <f t="shared" si="582"/>
        <v>1.4790000000000001</v>
      </c>
      <c r="BN591" s="66">
        <f t="shared" si="583"/>
        <v>1.3089999999999999</v>
      </c>
      <c r="BO591" s="66">
        <f t="shared" si="584"/>
        <v>0.218</v>
      </c>
      <c r="BP591" s="66">
        <f t="shared" si="585"/>
        <v>-1.042</v>
      </c>
      <c r="BQ591" s="66">
        <f t="shared" si="586"/>
        <v>-13.241</v>
      </c>
      <c r="BR591" s="66">
        <f t="shared" si="587"/>
        <v>96.686000000000007</v>
      </c>
      <c r="BS591" s="67">
        <f t="shared" si="588"/>
        <v>3.6480000000000001</v>
      </c>
      <c r="BU591" s="29" t="s">
        <v>127</v>
      </c>
      <c r="BV591" s="34" t="s">
        <v>103</v>
      </c>
      <c r="BW591" s="48">
        <f t="shared" si="560"/>
        <v>776918</v>
      </c>
      <c r="BX591" s="48">
        <f t="shared" si="561"/>
        <v>603014</v>
      </c>
      <c r="BY591" s="48">
        <f t="shared" si="562"/>
        <v>516138</v>
      </c>
      <c r="BZ591" s="48">
        <f t="shared" si="563"/>
        <v>86876</v>
      </c>
      <c r="CA591" s="48">
        <f t="shared" si="564"/>
        <v>55771</v>
      </c>
      <c r="CB591" s="48">
        <f t="shared" si="565"/>
        <v>118133</v>
      </c>
      <c r="CC591" s="48">
        <f t="shared" si="566"/>
        <v>53886</v>
      </c>
      <c r="CD591" s="48">
        <f t="shared" si="567"/>
        <v>-1526</v>
      </c>
      <c r="CE591" s="49">
        <f t="shared" si="568"/>
        <v>65773</v>
      </c>
    </row>
    <row r="592" spans="1:83" ht="16.5" customHeight="1">
      <c r="A592" s="29" t="s">
        <v>128</v>
      </c>
      <c r="B592" s="34" t="s">
        <v>104</v>
      </c>
      <c r="C592" s="40">
        <v>121103</v>
      </c>
      <c r="D592" s="40">
        <v>95351</v>
      </c>
      <c r="E592" s="40">
        <v>81584</v>
      </c>
      <c r="F592" s="40">
        <v>13767</v>
      </c>
      <c r="G592" s="40">
        <v>5872</v>
      </c>
      <c r="H592" s="40">
        <v>19880</v>
      </c>
      <c r="I592" s="40">
        <v>3622</v>
      </c>
      <c r="J592" s="40">
        <v>139</v>
      </c>
      <c r="K592" s="41">
        <v>16119</v>
      </c>
      <c r="M592" s="29" t="s">
        <v>128</v>
      </c>
      <c r="N592" s="34" t="s">
        <v>104</v>
      </c>
      <c r="O592" s="66">
        <f t="shared" si="535"/>
        <v>5.3730000000000002</v>
      </c>
      <c r="P592" s="66">
        <f t="shared" si="536"/>
        <v>6.0369999999999999</v>
      </c>
      <c r="Q592" s="66">
        <f t="shared" si="537"/>
        <v>6.03</v>
      </c>
      <c r="R592" s="66">
        <f t="shared" si="538"/>
        <v>6.08</v>
      </c>
      <c r="S592" s="66">
        <f t="shared" si="539"/>
        <v>2.496</v>
      </c>
      <c r="T592" s="66">
        <f t="shared" si="540"/>
        <v>3.1280000000000001</v>
      </c>
      <c r="U592" s="66">
        <f t="shared" si="541"/>
        <v>-37.335999999999999</v>
      </c>
      <c r="V592" s="66">
        <f t="shared" si="542"/>
        <v>-55.591000000000001</v>
      </c>
      <c r="W592" s="67">
        <f t="shared" si="543"/>
        <v>22.262</v>
      </c>
      <c r="Y592" s="29" t="s">
        <v>128</v>
      </c>
      <c r="Z592" s="34" t="s">
        <v>104</v>
      </c>
      <c r="AA592" s="66">
        <f t="shared" si="569"/>
        <v>100</v>
      </c>
      <c r="AB592" s="66">
        <f t="shared" si="544"/>
        <v>78.7</v>
      </c>
      <c r="AC592" s="66">
        <f t="shared" si="545"/>
        <v>67.400000000000006</v>
      </c>
      <c r="AD592" s="66">
        <f t="shared" si="546"/>
        <v>11.4</v>
      </c>
      <c r="AE592" s="66">
        <f t="shared" si="547"/>
        <v>4.8</v>
      </c>
      <c r="AF592" s="66">
        <f t="shared" si="548"/>
        <v>16.399999999999999</v>
      </c>
      <c r="AG592" s="66">
        <f t="shared" si="549"/>
        <v>3</v>
      </c>
      <c r="AH592" s="66">
        <f t="shared" si="550"/>
        <v>0.1</v>
      </c>
      <c r="AI592" s="67">
        <f t="shared" si="551"/>
        <v>13.3</v>
      </c>
      <c r="AK592" s="29" t="s">
        <v>128</v>
      </c>
      <c r="AL592" s="34" t="s">
        <v>104</v>
      </c>
      <c r="AM592" s="66">
        <f t="shared" si="570"/>
        <v>3.7</v>
      </c>
      <c r="AN592" s="66">
        <f t="shared" si="571"/>
        <v>3.7</v>
      </c>
      <c r="AO592" s="66">
        <f t="shared" si="572"/>
        <v>3.7</v>
      </c>
      <c r="AP592" s="66">
        <f t="shared" si="573"/>
        <v>3.8</v>
      </c>
      <c r="AQ592" s="66">
        <f t="shared" si="574"/>
        <v>2.2000000000000002</v>
      </c>
      <c r="AR592" s="66">
        <f t="shared" si="575"/>
        <v>4.3</v>
      </c>
      <c r="AS592" s="66">
        <f t="shared" si="576"/>
        <v>3.9</v>
      </c>
      <c r="AT592" s="66">
        <f t="shared" si="577"/>
        <v>1.6</v>
      </c>
      <c r="AU592" s="67">
        <f t="shared" si="578"/>
        <v>4.5</v>
      </c>
      <c r="AW592" s="29" t="s">
        <v>128</v>
      </c>
      <c r="AX592" s="34" t="s">
        <v>104</v>
      </c>
      <c r="AY592" s="66">
        <f t="shared" si="579"/>
        <v>5.3730000000000002</v>
      </c>
      <c r="AZ592" s="66">
        <f t="shared" si="552"/>
        <v>4.7240000000000002</v>
      </c>
      <c r="BA592" s="66">
        <f t="shared" si="553"/>
        <v>4.0369999999999999</v>
      </c>
      <c r="BB592" s="66">
        <f t="shared" si="554"/>
        <v>0.68700000000000006</v>
      </c>
      <c r="BC592" s="66">
        <f t="shared" si="555"/>
        <v>0.124</v>
      </c>
      <c r="BD592" s="66">
        <f t="shared" si="556"/>
        <v>0.52500000000000002</v>
      </c>
      <c r="BE592" s="66">
        <f t="shared" si="557"/>
        <v>-1.8779999999999999</v>
      </c>
      <c r="BF592" s="66">
        <f t="shared" si="558"/>
        <v>-0.151</v>
      </c>
      <c r="BG592" s="67">
        <f t="shared" si="559"/>
        <v>2.5539999999999998</v>
      </c>
      <c r="BI592" s="29" t="s">
        <v>128</v>
      </c>
      <c r="BJ592" s="34" t="s">
        <v>104</v>
      </c>
      <c r="BK592" s="66">
        <f t="shared" si="580"/>
        <v>0.19500000000000001</v>
      </c>
      <c r="BL592" s="66">
        <f t="shared" si="581"/>
        <v>0.223</v>
      </c>
      <c r="BM592" s="66">
        <f t="shared" si="582"/>
        <v>0.222</v>
      </c>
      <c r="BN592" s="66">
        <f t="shared" si="583"/>
        <v>0.22700000000000001</v>
      </c>
      <c r="BO592" s="66">
        <f t="shared" si="584"/>
        <v>5.5E-2</v>
      </c>
      <c r="BP592" s="66">
        <f t="shared" si="585"/>
        <v>0.129</v>
      </c>
      <c r="BQ592" s="66">
        <f t="shared" si="586"/>
        <v>-1.417</v>
      </c>
      <c r="BR592" s="66">
        <f t="shared" si="587"/>
        <v>-4.1790000000000003</v>
      </c>
      <c r="BS592" s="67">
        <f t="shared" si="588"/>
        <v>0.94899999999999995</v>
      </c>
      <c r="BU592" s="29" t="s">
        <v>128</v>
      </c>
      <c r="BV592" s="34" t="s">
        <v>104</v>
      </c>
      <c r="BW592" s="48">
        <f t="shared" si="560"/>
        <v>114928</v>
      </c>
      <c r="BX592" s="48">
        <f t="shared" si="561"/>
        <v>89922</v>
      </c>
      <c r="BY592" s="48">
        <f t="shared" si="562"/>
        <v>76944</v>
      </c>
      <c r="BZ592" s="48">
        <f t="shared" si="563"/>
        <v>12978</v>
      </c>
      <c r="CA592" s="48">
        <f t="shared" si="564"/>
        <v>5729</v>
      </c>
      <c r="CB592" s="48">
        <f t="shared" si="565"/>
        <v>19277</v>
      </c>
      <c r="CC592" s="48">
        <f t="shared" si="566"/>
        <v>5780</v>
      </c>
      <c r="CD592" s="48">
        <f t="shared" si="567"/>
        <v>313</v>
      </c>
      <c r="CE592" s="49">
        <f t="shared" si="568"/>
        <v>13184</v>
      </c>
    </row>
    <row r="593" spans="1:83" ht="16.5" customHeight="1">
      <c r="A593" s="30" t="s">
        <v>129</v>
      </c>
      <c r="B593" s="28" t="s">
        <v>105</v>
      </c>
      <c r="C593" s="44">
        <v>113156</v>
      </c>
      <c r="D593" s="44">
        <v>86889</v>
      </c>
      <c r="E593" s="44">
        <v>74387</v>
      </c>
      <c r="F593" s="44">
        <v>12502</v>
      </c>
      <c r="G593" s="44">
        <v>5322</v>
      </c>
      <c r="H593" s="44">
        <v>20945</v>
      </c>
      <c r="I593" s="44">
        <v>3543</v>
      </c>
      <c r="J593" s="44">
        <v>145</v>
      </c>
      <c r="K593" s="45">
        <v>17257</v>
      </c>
      <c r="M593" s="30" t="s">
        <v>129</v>
      </c>
      <c r="N593" s="28" t="s">
        <v>105</v>
      </c>
      <c r="O593" s="70">
        <f t="shared" si="535"/>
        <v>4.1139999999999999</v>
      </c>
      <c r="P593" s="70">
        <f t="shared" si="536"/>
        <v>4.367</v>
      </c>
      <c r="Q593" s="70">
        <f t="shared" si="537"/>
        <v>4.4409999999999998</v>
      </c>
      <c r="R593" s="70">
        <f t="shared" si="538"/>
        <v>3.9319999999999999</v>
      </c>
      <c r="S593" s="70">
        <f t="shared" si="539"/>
        <v>1.4870000000000001</v>
      </c>
      <c r="T593" s="70">
        <f t="shared" si="540"/>
        <v>3.75</v>
      </c>
      <c r="U593" s="70">
        <f t="shared" si="541"/>
        <v>-38.103000000000002</v>
      </c>
      <c r="V593" s="70">
        <f t="shared" si="542"/>
        <v>-56.456000000000003</v>
      </c>
      <c r="W593" s="71">
        <f t="shared" si="543"/>
        <v>22.122</v>
      </c>
      <c r="Y593" s="30" t="s">
        <v>129</v>
      </c>
      <c r="Z593" s="28" t="s">
        <v>105</v>
      </c>
      <c r="AA593" s="70">
        <f t="shared" si="569"/>
        <v>100</v>
      </c>
      <c r="AB593" s="70">
        <f t="shared" si="544"/>
        <v>76.8</v>
      </c>
      <c r="AC593" s="70">
        <f t="shared" si="545"/>
        <v>65.7</v>
      </c>
      <c r="AD593" s="70">
        <f t="shared" si="546"/>
        <v>11</v>
      </c>
      <c r="AE593" s="70">
        <f t="shared" si="547"/>
        <v>4.7</v>
      </c>
      <c r="AF593" s="70">
        <f t="shared" si="548"/>
        <v>18.5</v>
      </c>
      <c r="AG593" s="70">
        <f t="shared" si="549"/>
        <v>3.1</v>
      </c>
      <c r="AH593" s="70">
        <f t="shared" si="550"/>
        <v>0.1</v>
      </c>
      <c r="AI593" s="71">
        <f t="shared" si="551"/>
        <v>15.3</v>
      </c>
      <c r="AK593" s="30" t="s">
        <v>129</v>
      </c>
      <c r="AL593" s="28" t="s">
        <v>105</v>
      </c>
      <c r="AM593" s="70">
        <f t="shared" si="570"/>
        <v>3.4</v>
      </c>
      <c r="AN593" s="70">
        <f t="shared" si="571"/>
        <v>3.4</v>
      </c>
      <c r="AO593" s="70">
        <f t="shared" si="572"/>
        <v>3.4</v>
      </c>
      <c r="AP593" s="70">
        <f t="shared" si="573"/>
        <v>3.4</v>
      </c>
      <c r="AQ593" s="70">
        <f t="shared" si="574"/>
        <v>2</v>
      </c>
      <c r="AR593" s="70">
        <f t="shared" si="575"/>
        <v>4.5999999999999996</v>
      </c>
      <c r="AS593" s="70">
        <f t="shared" si="576"/>
        <v>3.8</v>
      </c>
      <c r="AT593" s="70">
        <f t="shared" si="577"/>
        <v>1.6</v>
      </c>
      <c r="AU593" s="71">
        <f t="shared" si="578"/>
        <v>4.9000000000000004</v>
      </c>
      <c r="AW593" s="30" t="s">
        <v>129</v>
      </c>
      <c r="AX593" s="28" t="s">
        <v>105</v>
      </c>
      <c r="AY593" s="70">
        <f t="shared" si="579"/>
        <v>4.1139999999999999</v>
      </c>
      <c r="AZ593" s="70">
        <f t="shared" si="552"/>
        <v>3.3450000000000002</v>
      </c>
      <c r="BA593" s="70">
        <f t="shared" si="553"/>
        <v>2.91</v>
      </c>
      <c r="BB593" s="70">
        <f t="shared" si="554"/>
        <v>0.435</v>
      </c>
      <c r="BC593" s="70">
        <f t="shared" si="555"/>
        <v>7.1999999999999995E-2</v>
      </c>
      <c r="BD593" s="70">
        <f t="shared" si="556"/>
        <v>0.69699999999999995</v>
      </c>
      <c r="BE593" s="70">
        <f t="shared" si="557"/>
        <v>-2.0070000000000001</v>
      </c>
      <c r="BF593" s="70">
        <f t="shared" si="558"/>
        <v>-0.17299999999999999</v>
      </c>
      <c r="BG593" s="71">
        <f t="shared" si="559"/>
        <v>2.8759999999999999</v>
      </c>
      <c r="BI593" s="30" t="s">
        <v>129</v>
      </c>
      <c r="BJ593" s="28" t="s">
        <v>105</v>
      </c>
      <c r="BK593" s="70">
        <f t="shared" si="580"/>
        <v>0.14099999999999999</v>
      </c>
      <c r="BL593" s="70">
        <f t="shared" si="581"/>
        <v>0.14899999999999999</v>
      </c>
      <c r="BM593" s="70">
        <f t="shared" si="582"/>
        <v>0.151</v>
      </c>
      <c r="BN593" s="70">
        <f t="shared" si="583"/>
        <v>0.13600000000000001</v>
      </c>
      <c r="BO593" s="70">
        <f t="shared" si="584"/>
        <v>0.03</v>
      </c>
      <c r="BP593" s="70">
        <f t="shared" si="585"/>
        <v>0.16300000000000001</v>
      </c>
      <c r="BQ593" s="70">
        <f t="shared" si="586"/>
        <v>-1.4319999999999999</v>
      </c>
      <c r="BR593" s="70">
        <f t="shared" si="587"/>
        <v>-4.5149999999999997</v>
      </c>
      <c r="BS593" s="71">
        <f t="shared" si="588"/>
        <v>1.01</v>
      </c>
      <c r="BU593" s="30" t="s">
        <v>129</v>
      </c>
      <c r="BV593" s="28" t="s">
        <v>105</v>
      </c>
      <c r="BW593" s="52">
        <f t="shared" si="560"/>
        <v>108685</v>
      </c>
      <c r="BX593" s="52">
        <f t="shared" si="561"/>
        <v>83253</v>
      </c>
      <c r="BY593" s="52">
        <f t="shared" si="562"/>
        <v>71224</v>
      </c>
      <c r="BZ593" s="52">
        <f t="shared" si="563"/>
        <v>12029</v>
      </c>
      <c r="CA593" s="52">
        <f t="shared" si="564"/>
        <v>5244</v>
      </c>
      <c r="CB593" s="52">
        <f t="shared" si="565"/>
        <v>20188</v>
      </c>
      <c r="CC593" s="52">
        <f t="shared" si="566"/>
        <v>5724</v>
      </c>
      <c r="CD593" s="52">
        <f t="shared" si="567"/>
        <v>333</v>
      </c>
      <c r="CE593" s="53">
        <f t="shared" si="568"/>
        <v>14131</v>
      </c>
    </row>
    <row r="596" spans="1:83" ht="16.5" customHeight="1">
      <c r="A596" s="38">
        <f>A542+1</f>
        <v>4</v>
      </c>
      <c r="B596" s="20" t="str">
        <f>IF(A596&lt;22,"令和"&amp;A596&amp;"年度","平成"&amp;A596&amp;"年度")</f>
        <v>令和4年度</v>
      </c>
      <c r="C596" s="1" t="s">
        <v>48</v>
      </c>
      <c r="N596" s="20" t="str">
        <f>B596</f>
        <v>令和4年度</v>
      </c>
      <c r="O596" s="1" t="s">
        <v>131</v>
      </c>
      <c r="Z596" s="20" t="str">
        <f>B596</f>
        <v>令和4年度</v>
      </c>
      <c r="AA596" s="1" t="s">
        <v>4</v>
      </c>
      <c r="AL596" s="20" t="str">
        <f>B596</f>
        <v>令和4年度</v>
      </c>
      <c r="AM596" s="1" t="s">
        <v>133</v>
      </c>
      <c r="AX596" s="20" t="str">
        <f>N596</f>
        <v>令和4年度</v>
      </c>
      <c r="AY596" s="1" t="s">
        <v>134</v>
      </c>
      <c r="BJ596" s="20" t="str">
        <f>Z596</f>
        <v>令和4年度</v>
      </c>
      <c r="BK596" s="1" t="s">
        <v>135</v>
      </c>
      <c r="BU596" s="36">
        <f>IF(A596=1,30,A596-1)</f>
        <v>3</v>
      </c>
      <c r="BV596" s="20" t="str">
        <f>IF(BU596&lt;22,"令和"&amp;BU596&amp;"年度","平成"&amp;BU596&amp;"年度")</f>
        <v>令和3年度</v>
      </c>
      <c r="BW596" s="1" t="s">
        <v>130</v>
      </c>
    </row>
    <row r="597" spans="1:83" ht="16.5" customHeight="1">
      <c r="A597" s="21"/>
      <c r="B597" s="5"/>
      <c r="C597" s="4" t="s">
        <v>49</v>
      </c>
      <c r="D597" s="24"/>
      <c r="E597" s="24"/>
      <c r="F597" s="24"/>
      <c r="G597" s="24"/>
      <c r="H597" s="24"/>
      <c r="I597" s="24"/>
      <c r="J597" s="24"/>
      <c r="K597" s="15"/>
      <c r="M597" s="21"/>
      <c r="N597" s="5"/>
      <c r="O597" s="4" t="s">
        <v>49</v>
      </c>
      <c r="P597" s="24"/>
      <c r="Q597" s="24"/>
      <c r="R597" s="24"/>
      <c r="S597" s="24"/>
      <c r="T597" s="24"/>
      <c r="U597" s="24"/>
      <c r="V597" s="24"/>
      <c r="W597" s="15"/>
      <c r="Y597" s="21"/>
      <c r="Z597" s="5"/>
      <c r="AA597" s="4" t="s">
        <v>49</v>
      </c>
      <c r="AB597" s="24"/>
      <c r="AC597" s="24"/>
      <c r="AD597" s="24"/>
      <c r="AE597" s="24"/>
      <c r="AF597" s="24"/>
      <c r="AG597" s="24"/>
      <c r="AH597" s="24"/>
      <c r="AI597" s="15"/>
      <c r="AK597" s="21"/>
      <c r="AL597" s="5"/>
      <c r="AM597" s="4" t="s">
        <v>49</v>
      </c>
      <c r="AN597" s="24"/>
      <c r="AO597" s="24"/>
      <c r="AP597" s="24"/>
      <c r="AQ597" s="24"/>
      <c r="AR597" s="24"/>
      <c r="AS597" s="24"/>
      <c r="AT597" s="24"/>
      <c r="AU597" s="15"/>
      <c r="AW597" s="21"/>
      <c r="AX597" s="5"/>
      <c r="AY597" s="4" t="s">
        <v>49</v>
      </c>
      <c r="AZ597" s="24"/>
      <c r="BA597" s="24"/>
      <c r="BB597" s="24"/>
      <c r="BC597" s="24"/>
      <c r="BD597" s="24"/>
      <c r="BE597" s="24"/>
      <c r="BF597" s="24"/>
      <c r="BG597" s="15"/>
      <c r="BI597" s="21"/>
      <c r="BJ597" s="5"/>
      <c r="BK597" s="4" t="s">
        <v>49</v>
      </c>
      <c r="BL597" s="24"/>
      <c r="BM597" s="24"/>
      <c r="BN597" s="24"/>
      <c r="BO597" s="24"/>
      <c r="BP597" s="24"/>
      <c r="BQ597" s="24"/>
      <c r="BR597" s="24"/>
      <c r="BS597" s="15"/>
      <c r="BU597" s="21"/>
      <c r="BV597" s="5"/>
      <c r="BW597" s="4" t="s">
        <v>49</v>
      </c>
      <c r="BX597" s="24"/>
      <c r="BY597" s="24"/>
      <c r="BZ597" s="24"/>
      <c r="CA597" s="24"/>
      <c r="CB597" s="24"/>
      <c r="CC597" s="24"/>
      <c r="CD597" s="24"/>
      <c r="CE597" s="15"/>
    </row>
    <row r="598" spans="1:83" ht="16.5" customHeight="1">
      <c r="A598" s="22"/>
      <c r="B598" s="8"/>
      <c r="C598" s="7"/>
      <c r="D598" s="27" t="s">
        <v>50</v>
      </c>
      <c r="E598" s="24"/>
      <c r="F598" s="15"/>
      <c r="G598" s="6" t="s">
        <v>53</v>
      </c>
      <c r="H598" s="27" t="s">
        <v>54</v>
      </c>
      <c r="I598" s="24"/>
      <c r="J598" s="24"/>
      <c r="K598" s="15"/>
      <c r="M598" s="22"/>
      <c r="N598" s="8"/>
      <c r="O598" s="7"/>
      <c r="P598" s="27" t="s">
        <v>50</v>
      </c>
      <c r="Q598" s="24"/>
      <c r="R598" s="15"/>
      <c r="S598" s="6" t="s">
        <v>53</v>
      </c>
      <c r="T598" s="27" t="s">
        <v>54</v>
      </c>
      <c r="U598" s="24"/>
      <c r="V598" s="24"/>
      <c r="W598" s="15"/>
      <c r="Y598" s="22"/>
      <c r="Z598" s="8"/>
      <c r="AA598" s="7"/>
      <c r="AB598" s="27" t="s">
        <v>50</v>
      </c>
      <c r="AC598" s="24"/>
      <c r="AD598" s="15"/>
      <c r="AE598" s="6" t="s">
        <v>53</v>
      </c>
      <c r="AF598" s="27" t="s">
        <v>54</v>
      </c>
      <c r="AG598" s="24"/>
      <c r="AH598" s="24"/>
      <c r="AI598" s="15"/>
      <c r="AK598" s="22"/>
      <c r="AL598" s="8"/>
      <c r="AM598" s="7"/>
      <c r="AN598" s="27" t="s">
        <v>50</v>
      </c>
      <c r="AO598" s="24"/>
      <c r="AP598" s="15"/>
      <c r="AQ598" s="6" t="s">
        <v>53</v>
      </c>
      <c r="AR598" s="27" t="s">
        <v>54</v>
      </c>
      <c r="AS598" s="24"/>
      <c r="AT598" s="24"/>
      <c r="AU598" s="15"/>
      <c r="AW598" s="22"/>
      <c r="AX598" s="8"/>
      <c r="AY598" s="7"/>
      <c r="AZ598" s="27" t="s">
        <v>50</v>
      </c>
      <c r="BA598" s="24"/>
      <c r="BB598" s="15"/>
      <c r="BC598" s="6" t="s">
        <v>53</v>
      </c>
      <c r="BD598" s="27" t="s">
        <v>54</v>
      </c>
      <c r="BE598" s="24"/>
      <c r="BF598" s="24"/>
      <c r="BG598" s="15"/>
      <c r="BI598" s="22"/>
      <c r="BJ598" s="8"/>
      <c r="BK598" s="7"/>
      <c r="BL598" s="27" t="s">
        <v>50</v>
      </c>
      <c r="BM598" s="24"/>
      <c r="BN598" s="15"/>
      <c r="BO598" s="6" t="s">
        <v>53</v>
      </c>
      <c r="BP598" s="27" t="s">
        <v>54</v>
      </c>
      <c r="BQ598" s="24"/>
      <c r="BR598" s="24"/>
      <c r="BS598" s="15"/>
      <c r="BU598" s="22"/>
      <c r="BV598" s="8"/>
      <c r="BW598" s="7"/>
      <c r="BX598" s="27" t="s">
        <v>50</v>
      </c>
      <c r="BY598" s="24"/>
      <c r="BZ598" s="15"/>
      <c r="CA598" s="6" t="s">
        <v>53</v>
      </c>
      <c r="CB598" s="27" t="s">
        <v>54</v>
      </c>
      <c r="CC598" s="24"/>
      <c r="CD598" s="24"/>
      <c r="CE598" s="15"/>
    </row>
    <row r="599" spans="1:83" ht="27" customHeight="1">
      <c r="A599" s="23"/>
      <c r="B599" s="11"/>
      <c r="C599" s="10"/>
      <c r="D599" s="10"/>
      <c r="E599" s="16" t="s">
        <v>51</v>
      </c>
      <c r="F599" s="26" t="s">
        <v>52</v>
      </c>
      <c r="G599" s="12"/>
      <c r="H599" s="12"/>
      <c r="I599" s="16" t="s">
        <v>55</v>
      </c>
      <c r="J599" s="16" t="s">
        <v>56</v>
      </c>
      <c r="K599" s="16" t="s">
        <v>57</v>
      </c>
      <c r="M599" s="23"/>
      <c r="N599" s="11"/>
      <c r="O599" s="10"/>
      <c r="P599" s="10"/>
      <c r="Q599" s="16" t="s">
        <v>51</v>
      </c>
      <c r="R599" s="26" t="s">
        <v>52</v>
      </c>
      <c r="S599" s="12"/>
      <c r="T599" s="12"/>
      <c r="U599" s="16" t="s">
        <v>55</v>
      </c>
      <c r="V599" s="16" t="s">
        <v>56</v>
      </c>
      <c r="W599" s="16" t="s">
        <v>57</v>
      </c>
      <c r="Y599" s="23"/>
      <c r="Z599" s="11"/>
      <c r="AA599" s="10"/>
      <c r="AB599" s="10"/>
      <c r="AC599" s="16" t="s">
        <v>51</v>
      </c>
      <c r="AD599" s="26" t="s">
        <v>52</v>
      </c>
      <c r="AE599" s="12"/>
      <c r="AF599" s="12"/>
      <c r="AG599" s="16" t="s">
        <v>55</v>
      </c>
      <c r="AH599" s="16" t="s">
        <v>56</v>
      </c>
      <c r="AI599" s="16" t="s">
        <v>57</v>
      </c>
      <c r="AK599" s="23"/>
      <c r="AL599" s="11"/>
      <c r="AM599" s="10"/>
      <c r="AN599" s="10"/>
      <c r="AO599" s="16" t="s">
        <v>51</v>
      </c>
      <c r="AP599" s="26" t="s">
        <v>52</v>
      </c>
      <c r="AQ599" s="12"/>
      <c r="AR599" s="12"/>
      <c r="AS599" s="16" t="s">
        <v>55</v>
      </c>
      <c r="AT599" s="16" t="s">
        <v>56</v>
      </c>
      <c r="AU599" s="16" t="s">
        <v>57</v>
      </c>
      <c r="AW599" s="23"/>
      <c r="AX599" s="11"/>
      <c r="AY599" s="10"/>
      <c r="AZ599" s="10"/>
      <c r="BA599" s="16" t="s">
        <v>51</v>
      </c>
      <c r="BB599" s="26" t="s">
        <v>52</v>
      </c>
      <c r="BC599" s="12"/>
      <c r="BD599" s="12"/>
      <c r="BE599" s="16" t="s">
        <v>55</v>
      </c>
      <c r="BF599" s="16" t="s">
        <v>56</v>
      </c>
      <c r="BG599" s="16" t="s">
        <v>57</v>
      </c>
      <c r="BI599" s="23"/>
      <c r="BJ599" s="11"/>
      <c r="BK599" s="10"/>
      <c r="BL599" s="10"/>
      <c r="BM599" s="16" t="s">
        <v>51</v>
      </c>
      <c r="BN599" s="26" t="s">
        <v>52</v>
      </c>
      <c r="BO599" s="12"/>
      <c r="BP599" s="12"/>
      <c r="BQ599" s="16" t="s">
        <v>55</v>
      </c>
      <c r="BR599" s="16" t="s">
        <v>56</v>
      </c>
      <c r="BS599" s="16" t="s">
        <v>57</v>
      </c>
      <c r="BU599" s="23"/>
      <c r="BV599" s="11"/>
      <c r="BW599" s="10"/>
      <c r="BX599" s="10"/>
      <c r="BY599" s="16" t="s">
        <v>51</v>
      </c>
      <c r="BZ599" s="26" t="s">
        <v>52</v>
      </c>
      <c r="CA599" s="12"/>
      <c r="CB599" s="12"/>
      <c r="CC599" s="16" t="s">
        <v>55</v>
      </c>
      <c r="CD599" s="16" t="s">
        <v>56</v>
      </c>
      <c r="CE599" s="16" t="s">
        <v>57</v>
      </c>
    </row>
    <row r="600" spans="1:83" ht="16.5" customHeight="1">
      <c r="A600" s="31" t="s">
        <v>58</v>
      </c>
      <c r="B600" s="33" t="s">
        <v>106</v>
      </c>
      <c r="C600" s="13">
        <v>3302047</v>
      </c>
      <c r="D600" s="13">
        <v>2547515</v>
      </c>
      <c r="E600" s="13">
        <v>2173341</v>
      </c>
      <c r="F600" s="13">
        <v>374174</v>
      </c>
      <c r="G600" s="13">
        <v>276760</v>
      </c>
      <c r="H600" s="13">
        <v>477772</v>
      </c>
      <c r="I600" s="13">
        <v>172262</v>
      </c>
      <c r="J600" s="13">
        <v>3593</v>
      </c>
      <c r="K600" s="14">
        <v>301917</v>
      </c>
      <c r="M600" s="31" t="s">
        <v>58</v>
      </c>
      <c r="N600" s="33" t="s">
        <v>106</v>
      </c>
      <c r="O600" s="66">
        <f t="shared" ref="O600:O647" si="589">IF(C600="X","X",IF(BW600="X","X",IF(BW600&lt;&gt;0,ROUND((C600-BW600)/ABS(BW600)*100,3),"-")))</f>
        <v>0.372</v>
      </c>
      <c r="P600" s="66">
        <f t="shared" ref="P600:P647" si="590">IF(D600="X","X",IF(BX600="X","X",IF(BX600&lt;&gt;0,ROUND((D600-BX600)/ABS(BX600)*100,3),"-")))</f>
        <v>-0.79700000000000004</v>
      </c>
      <c r="Q600" s="66">
        <f t="shared" ref="Q600:Q647" si="591">IF(E600="X","X",IF(BY600="X","X",IF(BY600&lt;&gt;0,ROUND((E600-BY600)/ABS(BY600)*100,3),"-")))</f>
        <v>-1.409</v>
      </c>
      <c r="R600" s="66">
        <f t="shared" ref="R600:R647" si="592">IF(F600="X","X",IF(BZ600="X","X",IF(BZ600&lt;&gt;0,ROUND((F600-BZ600)/ABS(BZ600)*100,3),"-")))</f>
        <v>2.9119999999999999</v>
      </c>
      <c r="S600" s="66">
        <f t="shared" ref="S600:S647" si="593">IF(G600="X","X",IF(CA600="X","X",IF(CA600&lt;&gt;0,ROUND((G600-CA600)/ABS(CA600)*100,3),"-")))</f>
        <v>4.9710000000000001</v>
      </c>
      <c r="T600" s="66">
        <f t="shared" ref="T600:T647" si="594">IF(H600="X","X",IF(CB600="X","X",IF(CB600&lt;&gt;0,ROUND((H600-CB600)/ABS(CB600)*100,3),"-")))</f>
        <v>4.2789999999999999</v>
      </c>
      <c r="U600" s="66">
        <f t="shared" ref="U600:U647" si="595">IF(I600="X","X",IF(CC600="X","X",IF(CC600&lt;&gt;0,ROUND((I600-CC600)/ABS(CC600)*100,3),"-")))</f>
        <v>83.266999999999996</v>
      </c>
      <c r="V600" s="66">
        <f t="shared" ref="V600:V647" si="596">IF(J600="X","X",IF(CD600="X","X",IF(CD600&lt;&gt;0,ROUND((J600-CD600)/ABS(CD600)*100,3),"-")))</f>
        <v>-59.756</v>
      </c>
      <c r="W600" s="67">
        <f t="shared" ref="W600:W647" si="597">IF(K600="X","X",IF(CE600="X","X",IF(CE600&lt;&gt;0,ROUND((K600-CE600)/ABS(CE600)*100,3),"-")))</f>
        <v>-15.010999999999999</v>
      </c>
      <c r="Y600" s="31" t="s">
        <v>58</v>
      </c>
      <c r="Z600" s="33" t="s">
        <v>106</v>
      </c>
      <c r="AA600" s="66">
        <f>IF(C600=0,"-",IF(C600="X","X",ROUND(C600/$C600*100,1)))</f>
        <v>100</v>
      </c>
      <c r="AB600" s="66">
        <f t="shared" ref="AB600:AB647" si="598">IF(D600=0,"-",IF(D600="X","X",ROUND(D600/$C600*100,1)))</f>
        <v>77.099999999999994</v>
      </c>
      <c r="AC600" s="66">
        <f t="shared" ref="AC600:AC647" si="599">IF(E600=0,"-",IF(E600="X","X",ROUND(E600/$C600*100,1)))</f>
        <v>65.8</v>
      </c>
      <c r="AD600" s="66">
        <f t="shared" ref="AD600:AD647" si="600">IF(F600=0,"-",IF(F600="X","X",ROUND(F600/$C600*100,1)))</f>
        <v>11.3</v>
      </c>
      <c r="AE600" s="66">
        <f t="shared" ref="AE600:AE647" si="601">IF(G600=0,"-",IF(G600="X","X",ROUND(G600/$C600*100,1)))</f>
        <v>8.4</v>
      </c>
      <c r="AF600" s="66">
        <f t="shared" ref="AF600:AF647" si="602">IF(H600=0,"-",IF(H600="X","X",ROUND(H600/$C600*100,1)))</f>
        <v>14.5</v>
      </c>
      <c r="AG600" s="66">
        <f t="shared" ref="AG600:AG647" si="603">IF(I600=0,"-",IF(I600="X","X",ROUND(I600/$C600*100,1)))</f>
        <v>5.2</v>
      </c>
      <c r="AH600" s="66">
        <f t="shared" ref="AH600:AH647" si="604">IF(J600=0,"-",IF(J600="X","X",ROUND(J600/$C600*100,1)))</f>
        <v>0.1</v>
      </c>
      <c r="AI600" s="67">
        <f t="shared" ref="AI600:AI647" si="605">IF(K600=0,"-",IF(K600="X","X",ROUND(K600/$C600*100,1)))</f>
        <v>9.1</v>
      </c>
      <c r="AK600" s="31" t="s">
        <v>58</v>
      </c>
      <c r="AL600" s="33" t="s">
        <v>106</v>
      </c>
      <c r="AM600" s="66">
        <f>IF(C600=0,"-",IF(C600="X","X",ROUND(C600/$C$546*100,1)))</f>
        <v>100.4</v>
      </c>
      <c r="AN600" s="66">
        <f>IF(D600=0,"-",IF(D600="X","X",ROUND(D600/$D$546*100,1)))</f>
        <v>99.2</v>
      </c>
      <c r="AO600" s="66">
        <f>IF(E600=0,"-",IF(E600="X","X",ROUND(E600/$E$546*100,1)))</f>
        <v>98.6</v>
      </c>
      <c r="AP600" s="66">
        <f>IF(F600=0,"-",IF(F600="X","X",ROUND(F600/$F$546*100,1)))</f>
        <v>102.9</v>
      </c>
      <c r="AQ600" s="66">
        <f>IF(G600=0,"-",IF(G600="X","X",ROUND(G600/$G$546*100,1)))</f>
        <v>105</v>
      </c>
      <c r="AR600" s="66">
        <f>IF(H600=0,"-",IF(H600="X","X",ROUND(H600/$H$546*100,1)))</f>
        <v>104.3</v>
      </c>
      <c r="AS600" s="66">
        <f>IF(I600=0,"-",IF(I600="X","X",ROUND(I600/$I$546*100,1)))</f>
        <v>183.3</v>
      </c>
      <c r="AT600" s="66">
        <f>IF(J600=0,"-",IF(J600="X","X",ROUND(J600/$J$546*100,1)))</f>
        <v>40.200000000000003</v>
      </c>
      <c r="AU600" s="67">
        <f>IF(K600=0,"-",IF(K600="X","X",ROUND(K600/$K$546*100,1)))</f>
        <v>85</v>
      </c>
      <c r="AW600" s="31" t="s">
        <v>58</v>
      </c>
      <c r="AX600" s="33" t="s">
        <v>106</v>
      </c>
      <c r="AY600" s="66">
        <f>IF(C600="X","X",IF(BW600="X","X",IF(BW600&lt;&gt;0,ROUND((C600-BW600)/$BW600*100,3),"-")))</f>
        <v>0.372</v>
      </c>
      <c r="AZ600" s="66">
        <f t="shared" ref="AZ600:AZ647" si="606">IF(D600="X","X",IF(BX600="X","X",IF(BX600&lt;&gt;0,ROUND((D600-BX600)/$BW600*100,3),"-")))</f>
        <v>-0.622</v>
      </c>
      <c r="BA600" s="66">
        <f t="shared" ref="BA600:BA647" si="607">IF(E600="X","X",IF(BY600="X","X",IF(BY600&lt;&gt;0,ROUND((E600-BY600)/$BW600*100,3),"-")))</f>
        <v>-0.94399999999999995</v>
      </c>
      <c r="BB600" s="66">
        <f t="shared" ref="BB600:BB647" si="608">IF(F600="X","X",IF(BZ600="X","X",IF(BZ600&lt;&gt;0,ROUND((F600-BZ600)/$BW600*100,3),"-")))</f>
        <v>0.32200000000000001</v>
      </c>
      <c r="BC600" s="66">
        <f t="shared" ref="BC600:BC647" si="609">IF(G600="X","X",IF(CA600="X","X",IF(CA600&lt;&gt;0,ROUND((G600-CA600)/$BW600*100,3),"-")))</f>
        <v>0.39800000000000002</v>
      </c>
      <c r="BD600" s="66">
        <f t="shared" ref="BD600:BD647" si="610">IF(H600="X","X",IF(CB600="X","X",IF(CB600&lt;&gt;0,ROUND((H600-CB600)/$BW600*100,3),"-")))</f>
        <v>0.59599999999999997</v>
      </c>
      <c r="BE600" s="66">
        <f t="shared" ref="BE600:BE647" si="611">IF(I600="X","X",IF(CC600="X","X",IF(CC600&lt;&gt;0,ROUND((I600-CC600)/$BW600*100,3),"-")))</f>
        <v>2.379</v>
      </c>
      <c r="BF600" s="66">
        <f t="shared" ref="BF600:BF647" si="612">IF(J600="X","X",IF(CD600="X","X",IF(CD600&lt;&gt;0,ROUND((J600-CD600)/$BW600*100,3),"-")))</f>
        <v>-0.16200000000000001</v>
      </c>
      <c r="BG600" s="67">
        <f t="shared" ref="BG600:BG647" si="613">IF(K600="X","X",IF(CE600="X","X",IF(CE600&lt;&gt;0,ROUND((K600-CE600)/$BW600*100,3),"-")))</f>
        <v>-1.621</v>
      </c>
      <c r="BI600" s="31" t="s">
        <v>58</v>
      </c>
      <c r="BJ600" s="33" t="s">
        <v>106</v>
      </c>
      <c r="BK600" s="66">
        <f>IF(C600="X","X",IF(BW600="X","X",IF(BW600&lt;&gt;0,ROUND((C600-BW600)/$BW$546*100,3),"-")))</f>
        <v>0.38700000000000001</v>
      </c>
      <c r="BL600" s="66">
        <f>IF(D600="X","X",IF(BX600="X","X",IF(BX600&lt;&gt;0,ROUND((D600-BX600)/$BX$546*100,3),"-")))</f>
        <v>-0.84</v>
      </c>
      <c r="BM600" s="66">
        <f>IF(E600="X","X",IF(BY600="X","X",IF(BY600&lt;&gt;0,ROUND((E600-BY600)/$BY$546*100,3),"-")))</f>
        <v>-1.4870000000000001</v>
      </c>
      <c r="BN600" s="66">
        <f>IF(F600="X","X",IF(BZ600="X","X",IF(BZ600&lt;&gt;0,ROUND((F600-BZ600)/$BZ$546*100,3),"-")))</f>
        <v>3.0510000000000002</v>
      </c>
      <c r="BO600" s="66">
        <f>IF(G600="X","X",IF(CA600="X","X",IF(CA600&lt;&gt;0,ROUND((G600-CA600)/$CA$546*100,3),"-")))</f>
        <v>5.0149999999999997</v>
      </c>
      <c r="BP600" s="66">
        <f>IF(H600="X","X",IF(CB600="X","X",IF(CB600&lt;&gt;0,ROUND((H600-CB600)/$CB$546*100,3),"-")))</f>
        <v>4.2089999999999996</v>
      </c>
      <c r="BQ600" s="66">
        <f>IF(I600="X","X",IF(CC600="X","X",IF(CC600&lt;&gt;0,ROUND((I600-CC600)/$CC$546*100,3),"-")))</f>
        <v>51.387999999999998</v>
      </c>
      <c r="BR600" s="66">
        <f>IF(J600="X","X",IF(CD600="X","X",IF(CD600&lt;&gt;0,ROUND((J600-CD600)/$CD$546*100,3),"-")))</f>
        <v>-128.12200000000001</v>
      </c>
      <c r="BS600" s="67">
        <f>IF(K600="X","X",IF(CE600="X","X",IF(CE600&lt;&gt;0,ROUND((K600-CE600)/$CE$546*100,3),"-")))</f>
        <v>-17.238</v>
      </c>
      <c r="BU600" s="31" t="s">
        <v>58</v>
      </c>
      <c r="BV600" s="33" t="s">
        <v>106</v>
      </c>
      <c r="BW600" s="48">
        <f t="shared" ref="BW600:BW647" si="614">C546</f>
        <v>3289807</v>
      </c>
      <c r="BX600" s="48">
        <f t="shared" ref="BX600:BX647" si="615">D546</f>
        <v>2567985</v>
      </c>
      <c r="BY600" s="48">
        <f t="shared" ref="BY600:BY647" si="616">E546</f>
        <v>2204399</v>
      </c>
      <c r="BZ600" s="48">
        <f t="shared" ref="BZ600:BZ647" si="617">F546</f>
        <v>363586</v>
      </c>
      <c r="CA600" s="48">
        <f t="shared" ref="CA600:CA647" si="618">G546</f>
        <v>263655</v>
      </c>
      <c r="CB600" s="48">
        <f t="shared" ref="CB600:CB647" si="619">H546</f>
        <v>458167</v>
      </c>
      <c r="CC600" s="48">
        <f t="shared" ref="CC600:CC647" si="620">I546</f>
        <v>93995</v>
      </c>
      <c r="CD600" s="48">
        <f t="shared" ref="CD600:CD647" si="621">J546</f>
        <v>8928</v>
      </c>
      <c r="CE600" s="49">
        <f t="shared" ref="CE600:CE647" si="622">K546</f>
        <v>355244</v>
      </c>
    </row>
    <row r="601" spans="1:83" ht="16.5" customHeight="1">
      <c r="A601" s="29" t="s">
        <v>107</v>
      </c>
      <c r="B601" s="34" t="s">
        <v>59</v>
      </c>
      <c r="C601" s="40">
        <v>818146</v>
      </c>
      <c r="D601" s="40">
        <v>634904</v>
      </c>
      <c r="E601" s="40">
        <v>540735</v>
      </c>
      <c r="F601" s="40">
        <v>94169</v>
      </c>
      <c r="G601" s="40">
        <v>60086</v>
      </c>
      <c r="H601" s="40">
        <v>123156</v>
      </c>
      <c r="I601" s="40">
        <v>60435</v>
      </c>
      <c r="J601" s="40">
        <v>-1237</v>
      </c>
      <c r="K601" s="41">
        <v>63958</v>
      </c>
      <c r="M601" s="29" t="s">
        <v>107</v>
      </c>
      <c r="N601" s="34" t="s">
        <v>59</v>
      </c>
      <c r="O601" s="66">
        <f t="shared" si="589"/>
        <v>1.246</v>
      </c>
      <c r="P601" s="66">
        <f t="shared" si="590"/>
        <v>-0.55700000000000005</v>
      </c>
      <c r="Q601" s="66">
        <f t="shared" si="591"/>
        <v>-1.153</v>
      </c>
      <c r="R601" s="66">
        <f t="shared" si="592"/>
        <v>3.01</v>
      </c>
      <c r="S601" s="66">
        <f t="shared" si="593"/>
        <v>6.6449999999999996</v>
      </c>
      <c r="T601" s="66">
        <f t="shared" si="594"/>
        <v>8.7210000000000001</v>
      </c>
      <c r="U601" s="66">
        <f t="shared" si="595"/>
        <v>79.230999999999995</v>
      </c>
      <c r="V601" s="66">
        <f t="shared" si="596"/>
        <v>-149.47999999999999</v>
      </c>
      <c r="W601" s="67">
        <f t="shared" si="597"/>
        <v>-17</v>
      </c>
      <c r="Y601" s="29" t="s">
        <v>107</v>
      </c>
      <c r="Z601" s="34" t="s">
        <v>59</v>
      </c>
      <c r="AA601" s="66">
        <f t="shared" ref="AA601:AA647" si="623">IF(C601=0,"-",IF(C601="X","X",ROUND(C601/$C601*100,1)))</f>
        <v>100</v>
      </c>
      <c r="AB601" s="66">
        <f t="shared" si="598"/>
        <v>77.599999999999994</v>
      </c>
      <c r="AC601" s="66">
        <f t="shared" si="599"/>
        <v>66.099999999999994</v>
      </c>
      <c r="AD601" s="66">
        <f t="shared" si="600"/>
        <v>11.5</v>
      </c>
      <c r="AE601" s="66">
        <f t="shared" si="601"/>
        <v>7.3</v>
      </c>
      <c r="AF601" s="66">
        <f t="shared" si="602"/>
        <v>15.1</v>
      </c>
      <c r="AG601" s="66">
        <f t="shared" si="603"/>
        <v>7.4</v>
      </c>
      <c r="AH601" s="66">
        <f t="shared" si="604"/>
        <v>-0.2</v>
      </c>
      <c r="AI601" s="67">
        <f t="shared" si="605"/>
        <v>7.8</v>
      </c>
      <c r="AK601" s="29" t="s">
        <v>107</v>
      </c>
      <c r="AL601" s="34" t="s">
        <v>59</v>
      </c>
      <c r="AM601" s="66">
        <f t="shared" ref="AM601:AM647" si="624">IF(C601=0,"-",IF(C601="X","X",ROUND(C601/$C$546*100,1)))</f>
        <v>24.9</v>
      </c>
      <c r="AN601" s="66">
        <f t="shared" ref="AN601:AN647" si="625">IF(D601=0,"-",IF(D601="X","X",ROUND(D601/$D$546*100,1)))</f>
        <v>24.7</v>
      </c>
      <c r="AO601" s="66">
        <f t="shared" ref="AO601:AO647" si="626">IF(E601=0,"-",IF(E601="X","X",ROUND(E601/$E$546*100,1)))</f>
        <v>24.5</v>
      </c>
      <c r="AP601" s="66">
        <f t="shared" ref="AP601:AP647" si="627">IF(F601=0,"-",IF(F601="X","X",ROUND(F601/$F$546*100,1)))</f>
        <v>25.9</v>
      </c>
      <c r="AQ601" s="66">
        <f t="shared" ref="AQ601:AQ647" si="628">IF(G601=0,"-",IF(G601="X","X",ROUND(G601/$G$546*100,1)))</f>
        <v>22.8</v>
      </c>
      <c r="AR601" s="66">
        <f t="shared" ref="AR601:AR647" si="629">IF(H601=0,"-",IF(H601="X","X",ROUND(H601/$H$546*100,1)))</f>
        <v>26.9</v>
      </c>
      <c r="AS601" s="66">
        <f t="shared" ref="AS601:AS647" si="630">IF(I601=0,"-",IF(I601="X","X",ROUND(I601/$I$546*100,1)))</f>
        <v>64.3</v>
      </c>
      <c r="AT601" s="66">
        <f t="shared" ref="AT601:AT647" si="631">IF(J601=0,"-",IF(J601="X","X",ROUND(J601/$J$546*100,1)))</f>
        <v>-13.9</v>
      </c>
      <c r="AU601" s="67">
        <f t="shared" ref="AU601:AU647" si="632">IF(K601=0,"-",IF(K601="X","X",ROUND(K601/$K$546*100,1)))</f>
        <v>18</v>
      </c>
      <c r="AW601" s="29" t="s">
        <v>107</v>
      </c>
      <c r="AX601" s="34" t="s">
        <v>59</v>
      </c>
      <c r="AY601" s="66">
        <f t="shared" ref="AY601:AY647" si="633">IF(C601="X","X",IF(BW601="X","X",IF(BW601&lt;&gt;0,ROUND((C601-BW601)/$BW601*100,3),"-")))</f>
        <v>1.246</v>
      </c>
      <c r="AZ601" s="66">
        <f t="shared" si="606"/>
        <v>-0.44</v>
      </c>
      <c r="BA601" s="66">
        <f t="shared" si="607"/>
        <v>-0.78100000000000003</v>
      </c>
      <c r="BB601" s="66">
        <f t="shared" si="608"/>
        <v>0.34100000000000003</v>
      </c>
      <c r="BC601" s="66">
        <f t="shared" si="609"/>
        <v>0.46300000000000002</v>
      </c>
      <c r="BD601" s="66">
        <f t="shared" si="610"/>
        <v>1.2230000000000001</v>
      </c>
      <c r="BE601" s="66">
        <f t="shared" si="611"/>
        <v>3.306</v>
      </c>
      <c r="BF601" s="66">
        <f t="shared" si="612"/>
        <v>-0.46200000000000002</v>
      </c>
      <c r="BG601" s="67">
        <f t="shared" si="613"/>
        <v>-1.621</v>
      </c>
      <c r="BI601" s="29" t="s">
        <v>107</v>
      </c>
      <c r="BJ601" s="34" t="s">
        <v>59</v>
      </c>
      <c r="BK601" s="66">
        <f t="shared" ref="BK601:BK647" si="634">IF(C601="X","X",IF(BW601="X","X",IF(BW601&lt;&gt;0,ROUND((C601-BW601)/$BW$546*100,3),"-")))</f>
        <v>0.318</v>
      </c>
      <c r="BL601" s="66">
        <f t="shared" ref="BL601:BL647" si="635">IF(D601="X","X",IF(BX601="X","X",IF(BX601&lt;&gt;0,ROUND((D601-BX601)/$BX$546*100,3),"-")))</f>
        <v>-0.14599999999999999</v>
      </c>
      <c r="BM601" s="66">
        <f t="shared" ref="BM601:BM647" si="636">IF(E601="X","X",IF(BY601="X","X",IF(BY601&lt;&gt;0,ROUND((E601-BY601)/$BY$546*100,3),"-")))</f>
        <v>-0.30199999999999999</v>
      </c>
      <c r="BN601" s="66">
        <f t="shared" ref="BN601:BN647" si="637">IF(F601="X","X",IF(BZ601="X","X",IF(BZ601&lt;&gt;0,ROUND((F601-BZ601)/$BZ$546*100,3),"-")))</f>
        <v>0.79300000000000004</v>
      </c>
      <c r="BO601" s="66">
        <f t="shared" ref="BO601:BO647" si="638">IF(G601="X","X",IF(CA601="X","X",IF(CA601&lt;&gt;0,ROUND((G601-CA601)/$CA$546*100,3),"-")))</f>
        <v>1.4330000000000001</v>
      </c>
      <c r="BP601" s="66">
        <f t="shared" ref="BP601:BP647" si="639">IF(H601="X","X",IF(CB601="X","X",IF(CB601&lt;&gt;0,ROUND((H601-CB601)/$CB$546*100,3),"-")))</f>
        <v>2.121</v>
      </c>
      <c r="BQ601" s="66">
        <f t="shared" ref="BQ601:BQ647" si="640">IF(I601="X","X",IF(CC601="X","X",IF(CC601&lt;&gt;0,ROUND((I601-CC601)/$CC$546*100,3),"-")))</f>
        <v>17.541</v>
      </c>
      <c r="BR601" s="66">
        <f t="shared" ref="BR601:BR647" si="641">IF(J601="X","X",IF(CD601="X","X",IF(CD601&lt;&gt;0,ROUND((J601-CD601)/$CD$546*100,3),"-")))</f>
        <v>-89.745000000000005</v>
      </c>
      <c r="BS601" s="67">
        <f t="shared" ref="BS601:BS647" si="642">IF(K601="X","X",IF(CE601="X","X",IF(CE601&lt;&gt;0,ROUND((K601-CE601)/$CE$546*100,3),"-")))</f>
        <v>-4.2350000000000003</v>
      </c>
      <c r="BU601" s="29" t="s">
        <v>107</v>
      </c>
      <c r="BV601" s="34" t="s">
        <v>59</v>
      </c>
      <c r="BW601" s="48">
        <f t="shared" si="614"/>
        <v>808079</v>
      </c>
      <c r="BX601" s="48">
        <f t="shared" si="615"/>
        <v>638460</v>
      </c>
      <c r="BY601" s="48">
        <f t="shared" si="616"/>
        <v>547043</v>
      </c>
      <c r="BZ601" s="48">
        <f t="shared" si="617"/>
        <v>91417</v>
      </c>
      <c r="CA601" s="48">
        <f t="shared" si="618"/>
        <v>56342</v>
      </c>
      <c r="CB601" s="48">
        <f t="shared" si="619"/>
        <v>113277</v>
      </c>
      <c r="CC601" s="48">
        <f t="shared" si="620"/>
        <v>33719</v>
      </c>
      <c r="CD601" s="48">
        <f t="shared" si="621"/>
        <v>2500</v>
      </c>
      <c r="CE601" s="49">
        <f t="shared" si="622"/>
        <v>77058</v>
      </c>
    </row>
    <row r="602" spans="1:83" ht="16.5" customHeight="1">
      <c r="A602" s="29" t="s">
        <v>14</v>
      </c>
      <c r="B602" s="34" t="s">
        <v>60</v>
      </c>
      <c r="C602" s="40">
        <v>214789</v>
      </c>
      <c r="D602" s="40">
        <v>165255</v>
      </c>
      <c r="E602" s="40">
        <v>141223</v>
      </c>
      <c r="F602" s="40">
        <v>24032</v>
      </c>
      <c r="G602" s="40">
        <v>20427</v>
      </c>
      <c r="H602" s="40">
        <v>29107</v>
      </c>
      <c r="I602" s="40">
        <v>8782</v>
      </c>
      <c r="J602" s="40">
        <v>1974</v>
      </c>
      <c r="K602" s="41">
        <v>18351</v>
      </c>
      <c r="M602" s="29" t="s">
        <v>14</v>
      </c>
      <c r="N602" s="34" t="s">
        <v>60</v>
      </c>
      <c r="O602" s="66">
        <f t="shared" si="589"/>
        <v>0.17299999999999999</v>
      </c>
      <c r="P602" s="66">
        <f t="shared" si="590"/>
        <v>-1.1519999999999999</v>
      </c>
      <c r="Q602" s="66">
        <f t="shared" si="591"/>
        <v>-1.774</v>
      </c>
      <c r="R602" s="66">
        <f t="shared" si="592"/>
        <v>2.67</v>
      </c>
      <c r="S602" s="66">
        <f t="shared" si="593"/>
        <v>4.3099999999999996</v>
      </c>
      <c r="T602" s="66">
        <f t="shared" si="594"/>
        <v>5.2539999999999996</v>
      </c>
      <c r="U602" s="66">
        <f t="shared" si="595"/>
        <v>78.134</v>
      </c>
      <c r="V602" s="66">
        <f t="shared" si="596"/>
        <v>30.297000000000001</v>
      </c>
      <c r="W602" s="67">
        <f t="shared" si="597"/>
        <v>-13.475</v>
      </c>
      <c r="Y602" s="29" t="s">
        <v>14</v>
      </c>
      <c r="Z602" s="34" t="s">
        <v>60</v>
      </c>
      <c r="AA602" s="66">
        <f t="shared" si="623"/>
        <v>100</v>
      </c>
      <c r="AB602" s="66">
        <f t="shared" si="598"/>
        <v>76.900000000000006</v>
      </c>
      <c r="AC602" s="66">
        <f t="shared" si="599"/>
        <v>65.7</v>
      </c>
      <c r="AD602" s="66">
        <f t="shared" si="600"/>
        <v>11.2</v>
      </c>
      <c r="AE602" s="66">
        <f t="shared" si="601"/>
        <v>9.5</v>
      </c>
      <c r="AF602" s="66">
        <f t="shared" si="602"/>
        <v>13.6</v>
      </c>
      <c r="AG602" s="66">
        <f t="shared" si="603"/>
        <v>4.0999999999999996</v>
      </c>
      <c r="AH602" s="66">
        <f t="shared" si="604"/>
        <v>0.9</v>
      </c>
      <c r="AI602" s="67">
        <f t="shared" si="605"/>
        <v>8.5</v>
      </c>
      <c r="AK602" s="29" t="s">
        <v>14</v>
      </c>
      <c r="AL602" s="34" t="s">
        <v>60</v>
      </c>
      <c r="AM602" s="66">
        <f t="shared" si="624"/>
        <v>6.5</v>
      </c>
      <c r="AN602" s="66">
        <f t="shared" si="625"/>
        <v>6.4</v>
      </c>
      <c r="AO602" s="66">
        <f t="shared" si="626"/>
        <v>6.4</v>
      </c>
      <c r="AP602" s="66">
        <f t="shared" si="627"/>
        <v>6.6</v>
      </c>
      <c r="AQ602" s="66">
        <f t="shared" si="628"/>
        <v>7.7</v>
      </c>
      <c r="AR602" s="66">
        <f t="shared" si="629"/>
        <v>6.4</v>
      </c>
      <c r="AS602" s="66">
        <f t="shared" si="630"/>
        <v>9.3000000000000007</v>
      </c>
      <c r="AT602" s="66">
        <f t="shared" si="631"/>
        <v>22.1</v>
      </c>
      <c r="AU602" s="67">
        <f t="shared" si="632"/>
        <v>5.2</v>
      </c>
      <c r="AW602" s="29" t="s">
        <v>14</v>
      </c>
      <c r="AX602" s="34" t="s">
        <v>60</v>
      </c>
      <c r="AY602" s="66">
        <f t="shared" si="633"/>
        <v>0.17299999999999999</v>
      </c>
      <c r="AZ602" s="66">
        <f t="shared" si="606"/>
        <v>-0.89800000000000002</v>
      </c>
      <c r="BA602" s="66">
        <f t="shared" si="607"/>
        <v>-1.19</v>
      </c>
      <c r="BB602" s="66">
        <f t="shared" si="608"/>
        <v>0.29099999999999998</v>
      </c>
      <c r="BC602" s="66">
        <f t="shared" si="609"/>
        <v>0.39400000000000002</v>
      </c>
      <c r="BD602" s="66">
        <f t="shared" si="610"/>
        <v>0.67800000000000005</v>
      </c>
      <c r="BE602" s="66">
        <f t="shared" si="611"/>
        <v>1.796</v>
      </c>
      <c r="BF602" s="66">
        <f t="shared" si="612"/>
        <v>0.214</v>
      </c>
      <c r="BG602" s="67">
        <f t="shared" si="613"/>
        <v>-1.333</v>
      </c>
      <c r="BI602" s="29" t="s">
        <v>14</v>
      </c>
      <c r="BJ602" s="34" t="s">
        <v>60</v>
      </c>
      <c r="BK602" s="66">
        <f t="shared" si="634"/>
        <v>1.2E-2</v>
      </c>
      <c r="BL602" s="66">
        <f t="shared" si="635"/>
        <v>-7.9000000000000001E-2</v>
      </c>
      <c r="BM602" s="66">
        <f t="shared" si="636"/>
        <v>-0.122</v>
      </c>
      <c r="BN602" s="66">
        <f t="shared" si="637"/>
        <v>0.18</v>
      </c>
      <c r="BO602" s="66">
        <f t="shared" si="638"/>
        <v>0.32300000000000001</v>
      </c>
      <c r="BP602" s="66">
        <f t="shared" si="639"/>
        <v>0.312</v>
      </c>
      <c r="BQ602" s="66">
        <f t="shared" si="640"/>
        <v>2.5289999999999999</v>
      </c>
      <c r="BR602" s="66">
        <f t="shared" si="641"/>
        <v>11.023</v>
      </c>
      <c r="BS602" s="67">
        <f t="shared" si="642"/>
        <v>-0.92400000000000004</v>
      </c>
      <c r="BU602" s="29" t="s">
        <v>14</v>
      </c>
      <c r="BV602" s="34" t="s">
        <v>60</v>
      </c>
      <c r="BW602" s="48">
        <f t="shared" si="614"/>
        <v>214418</v>
      </c>
      <c r="BX602" s="48">
        <f t="shared" si="615"/>
        <v>167181</v>
      </c>
      <c r="BY602" s="48">
        <f t="shared" si="616"/>
        <v>143774</v>
      </c>
      <c r="BZ602" s="48">
        <f t="shared" si="617"/>
        <v>23407</v>
      </c>
      <c r="CA602" s="48">
        <f t="shared" si="618"/>
        <v>19583</v>
      </c>
      <c r="CB602" s="48">
        <f t="shared" si="619"/>
        <v>27654</v>
      </c>
      <c r="CC602" s="48">
        <f t="shared" si="620"/>
        <v>4930</v>
      </c>
      <c r="CD602" s="48">
        <f t="shared" si="621"/>
        <v>1515</v>
      </c>
      <c r="CE602" s="49">
        <f t="shared" si="622"/>
        <v>21209</v>
      </c>
    </row>
    <row r="603" spans="1:83" ht="16.5" customHeight="1">
      <c r="A603" s="29" t="s">
        <v>15</v>
      </c>
      <c r="B603" s="34" t="s">
        <v>61</v>
      </c>
      <c r="C603" s="40">
        <v>99482</v>
      </c>
      <c r="D603" s="40">
        <v>76041</v>
      </c>
      <c r="E603" s="40">
        <v>64783</v>
      </c>
      <c r="F603" s="40">
        <v>11258</v>
      </c>
      <c r="G603" s="40">
        <v>4936</v>
      </c>
      <c r="H603" s="40">
        <v>18505</v>
      </c>
      <c r="I603" s="40">
        <v>6221</v>
      </c>
      <c r="J603" s="40">
        <v>87</v>
      </c>
      <c r="K603" s="41">
        <v>12197</v>
      </c>
      <c r="M603" s="29" t="s">
        <v>15</v>
      </c>
      <c r="N603" s="34" t="s">
        <v>61</v>
      </c>
      <c r="O603" s="66">
        <f t="shared" si="589"/>
        <v>1.2889999999999999</v>
      </c>
      <c r="P603" s="66">
        <f t="shared" si="590"/>
        <v>0.60099999999999998</v>
      </c>
      <c r="Q603" s="66">
        <f t="shared" si="591"/>
        <v>0.02</v>
      </c>
      <c r="R603" s="66">
        <f t="shared" si="592"/>
        <v>4.077</v>
      </c>
      <c r="S603" s="66">
        <f t="shared" si="593"/>
        <v>8.3640000000000008</v>
      </c>
      <c r="T603" s="66">
        <f t="shared" si="594"/>
        <v>2.3849999999999998</v>
      </c>
      <c r="U603" s="66">
        <f t="shared" si="595"/>
        <v>95.566999999999993</v>
      </c>
      <c r="V603" s="66">
        <f t="shared" si="596"/>
        <v>-43.871000000000002</v>
      </c>
      <c r="W603" s="67">
        <f t="shared" si="597"/>
        <v>-17.241</v>
      </c>
      <c r="Y603" s="29" t="s">
        <v>15</v>
      </c>
      <c r="Z603" s="34" t="s">
        <v>61</v>
      </c>
      <c r="AA603" s="66">
        <f t="shared" si="623"/>
        <v>100</v>
      </c>
      <c r="AB603" s="66">
        <f t="shared" si="598"/>
        <v>76.400000000000006</v>
      </c>
      <c r="AC603" s="66">
        <f t="shared" si="599"/>
        <v>65.099999999999994</v>
      </c>
      <c r="AD603" s="66">
        <f t="shared" si="600"/>
        <v>11.3</v>
      </c>
      <c r="AE603" s="66">
        <f t="shared" si="601"/>
        <v>5</v>
      </c>
      <c r="AF603" s="66">
        <f t="shared" si="602"/>
        <v>18.600000000000001</v>
      </c>
      <c r="AG603" s="66">
        <f t="shared" si="603"/>
        <v>6.3</v>
      </c>
      <c r="AH603" s="66">
        <f t="shared" si="604"/>
        <v>0.1</v>
      </c>
      <c r="AI603" s="67">
        <f t="shared" si="605"/>
        <v>12.3</v>
      </c>
      <c r="AK603" s="29" t="s">
        <v>15</v>
      </c>
      <c r="AL603" s="34" t="s">
        <v>61</v>
      </c>
      <c r="AM603" s="66">
        <f t="shared" si="624"/>
        <v>3</v>
      </c>
      <c r="AN603" s="66">
        <f t="shared" si="625"/>
        <v>3</v>
      </c>
      <c r="AO603" s="66">
        <f t="shared" si="626"/>
        <v>2.9</v>
      </c>
      <c r="AP603" s="66">
        <f t="shared" si="627"/>
        <v>3.1</v>
      </c>
      <c r="AQ603" s="66">
        <f t="shared" si="628"/>
        <v>1.9</v>
      </c>
      <c r="AR603" s="66">
        <f t="shared" si="629"/>
        <v>4</v>
      </c>
      <c r="AS603" s="66">
        <f t="shared" si="630"/>
        <v>6.6</v>
      </c>
      <c r="AT603" s="66">
        <f t="shared" si="631"/>
        <v>1</v>
      </c>
      <c r="AU603" s="67">
        <f t="shared" si="632"/>
        <v>3.4</v>
      </c>
      <c r="AW603" s="29" t="s">
        <v>15</v>
      </c>
      <c r="AX603" s="34" t="s">
        <v>61</v>
      </c>
      <c r="AY603" s="66">
        <f t="shared" si="633"/>
        <v>1.2889999999999999</v>
      </c>
      <c r="AZ603" s="66">
        <f t="shared" si="606"/>
        <v>0.46200000000000002</v>
      </c>
      <c r="BA603" s="66">
        <f t="shared" si="607"/>
        <v>1.2999999999999999E-2</v>
      </c>
      <c r="BB603" s="66">
        <f t="shared" si="608"/>
        <v>0.44900000000000001</v>
      </c>
      <c r="BC603" s="66">
        <f t="shared" si="609"/>
        <v>0.38800000000000001</v>
      </c>
      <c r="BD603" s="66">
        <f t="shared" si="610"/>
        <v>0.439</v>
      </c>
      <c r="BE603" s="66">
        <f t="shared" si="611"/>
        <v>3.0950000000000002</v>
      </c>
      <c r="BF603" s="66">
        <f t="shared" si="612"/>
        <v>-6.9000000000000006E-2</v>
      </c>
      <c r="BG603" s="67">
        <f t="shared" si="613"/>
        <v>-2.5870000000000002</v>
      </c>
      <c r="BI603" s="29" t="s">
        <v>15</v>
      </c>
      <c r="BJ603" s="34" t="s">
        <v>61</v>
      </c>
      <c r="BK603" s="66">
        <f t="shared" si="634"/>
        <v>0.04</v>
      </c>
      <c r="BL603" s="66">
        <f t="shared" si="635"/>
        <v>1.9E-2</v>
      </c>
      <c r="BM603" s="66">
        <f t="shared" si="636"/>
        <v>1E-3</v>
      </c>
      <c r="BN603" s="66">
        <f t="shared" si="637"/>
        <v>0.127</v>
      </c>
      <c r="BO603" s="66">
        <f t="shared" si="638"/>
        <v>0.14599999999999999</v>
      </c>
      <c r="BP603" s="66">
        <f t="shared" si="639"/>
        <v>9.2999999999999999E-2</v>
      </c>
      <c r="BQ603" s="66">
        <f t="shared" si="640"/>
        <v>1.996</v>
      </c>
      <c r="BR603" s="66">
        <f t="shared" si="641"/>
        <v>-1.633</v>
      </c>
      <c r="BS603" s="67">
        <f t="shared" si="642"/>
        <v>-0.82099999999999995</v>
      </c>
      <c r="BU603" s="29" t="s">
        <v>15</v>
      </c>
      <c r="BV603" s="34" t="s">
        <v>61</v>
      </c>
      <c r="BW603" s="48">
        <f t="shared" si="614"/>
        <v>98216</v>
      </c>
      <c r="BX603" s="48">
        <f t="shared" si="615"/>
        <v>75587</v>
      </c>
      <c r="BY603" s="48">
        <f t="shared" si="616"/>
        <v>64770</v>
      </c>
      <c r="BZ603" s="48">
        <f t="shared" si="617"/>
        <v>10817</v>
      </c>
      <c r="CA603" s="48">
        <f t="shared" si="618"/>
        <v>4555</v>
      </c>
      <c r="CB603" s="48">
        <f t="shared" si="619"/>
        <v>18074</v>
      </c>
      <c r="CC603" s="48">
        <f t="shared" si="620"/>
        <v>3181</v>
      </c>
      <c r="CD603" s="48">
        <f t="shared" si="621"/>
        <v>155</v>
      </c>
      <c r="CE603" s="49">
        <f t="shared" si="622"/>
        <v>14738</v>
      </c>
    </row>
    <row r="604" spans="1:83" ht="16.5" customHeight="1">
      <c r="A604" s="29" t="s">
        <v>16</v>
      </c>
      <c r="B604" s="34" t="s">
        <v>62</v>
      </c>
      <c r="C604" s="40">
        <v>278357</v>
      </c>
      <c r="D604" s="40">
        <v>214555</v>
      </c>
      <c r="E604" s="40">
        <v>183291</v>
      </c>
      <c r="F604" s="40">
        <v>31264</v>
      </c>
      <c r="G604" s="40">
        <v>19299</v>
      </c>
      <c r="H604" s="40">
        <v>44503</v>
      </c>
      <c r="I604" s="40">
        <v>16921</v>
      </c>
      <c r="J604" s="40">
        <v>6131</v>
      </c>
      <c r="K604" s="41">
        <v>21451</v>
      </c>
      <c r="M604" s="29" t="s">
        <v>16</v>
      </c>
      <c r="N604" s="34" t="s">
        <v>62</v>
      </c>
      <c r="O604" s="66">
        <f t="shared" si="589"/>
        <v>1.044</v>
      </c>
      <c r="P604" s="66">
        <f t="shared" si="590"/>
        <v>-1.099</v>
      </c>
      <c r="Q604" s="66">
        <f t="shared" si="591"/>
        <v>-1.7110000000000001</v>
      </c>
      <c r="R604" s="66">
        <f t="shared" si="592"/>
        <v>2.6459999999999999</v>
      </c>
      <c r="S604" s="66">
        <f t="shared" si="593"/>
        <v>5.35</v>
      </c>
      <c r="T604" s="66">
        <f t="shared" si="594"/>
        <v>10.638</v>
      </c>
      <c r="U604" s="66">
        <f t="shared" si="595"/>
        <v>80.741</v>
      </c>
      <c r="V604" s="66">
        <f t="shared" si="596"/>
        <v>3.8450000000000002</v>
      </c>
      <c r="W604" s="67">
        <f t="shared" si="597"/>
        <v>-14.052</v>
      </c>
      <c r="Y604" s="29" t="s">
        <v>16</v>
      </c>
      <c r="Z604" s="34" t="s">
        <v>62</v>
      </c>
      <c r="AA604" s="66">
        <f t="shared" si="623"/>
        <v>100</v>
      </c>
      <c r="AB604" s="66">
        <f t="shared" si="598"/>
        <v>77.099999999999994</v>
      </c>
      <c r="AC604" s="66">
        <f t="shared" si="599"/>
        <v>65.8</v>
      </c>
      <c r="AD604" s="66">
        <f t="shared" si="600"/>
        <v>11.2</v>
      </c>
      <c r="AE604" s="66">
        <f t="shared" si="601"/>
        <v>6.9</v>
      </c>
      <c r="AF604" s="66">
        <f t="shared" si="602"/>
        <v>16</v>
      </c>
      <c r="AG604" s="66">
        <f t="shared" si="603"/>
        <v>6.1</v>
      </c>
      <c r="AH604" s="66">
        <f t="shared" si="604"/>
        <v>2.2000000000000002</v>
      </c>
      <c r="AI604" s="67">
        <f t="shared" si="605"/>
        <v>7.7</v>
      </c>
      <c r="AK604" s="29" t="s">
        <v>16</v>
      </c>
      <c r="AL604" s="34" t="s">
        <v>62</v>
      </c>
      <c r="AM604" s="66">
        <f t="shared" si="624"/>
        <v>8.5</v>
      </c>
      <c r="AN604" s="66">
        <f t="shared" si="625"/>
        <v>8.4</v>
      </c>
      <c r="AO604" s="66">
        <f t="shared" si="626"/>
        <v>8.3000000000000007</v>
      </c>
      <c r="AP604" s="66">
        <f t="shared" si="627"/>
        <v>8.6</v>
      </c>
      <c r="AQ604" s="66">
        <f t="shared" si="628"/>
        <v>7.3</v>
      </c>
      <c r="AR604" s="66">
        <f t="shared" si="629"/>
        <v>9.6999999999999993</v>
      </c>
      <c r="AS604" s="66">
        <f t="shared" si="630"/>
        <v>18</v>
      </c>
      <c r="AT604" s="66">
        <f t="shared" si="631"/>
        <v>68.7</v>
      </c>
      <c r="AU604" s="67">
        <f t="shared" si="632"/>
        <v>6</v>
      </c>
      <c r="AW604" s="29" t="s">
        <v>16</v>
      </c>
      <c r="AX604" s="34" t="s">
        <v>62</v>
      </c>
      <c r="AY604" s="66">
        <f t="shared" si="633"/>
        <v>1.044</v>
      </c>
      <c r="AZ604" s="66">
        <f t="shared" si="606"/>
        <v>-0.86499999999999999</v>
      </c>
      <c r="BA604" s="66">
        <f t="shared" si="607"/>
        <v>-1.1579999999999999</v>
      </c>
      <c r="BB604" s="66">
        <f t="shared" si="608"/>
        <v>0.29299999999999998</v>
      </c>
      <c r="BC604" s="66">
        <f t="shared" si="609"/>
        <v>0.35599999999999998</v>
      </c>
      <c r="BD604" s="66">
        <f t="shared" si="610"/>
        <v>1.5529999999999999</v>
      </c>
      <c r="BE604" s="66">
        <f t="shared" si="611"/>
        <v>2.7440000000000002</v>
      </c>
      <c r="BF604" s="66">
        <f t="shared" si="612"/>
        <v>8.2000000000000003E-2</v>
      </c>
      <c r="BG604" s="67">
        <f t="shared" si="613"/>
        <v>-1.2729999999999999</v>
      </c>
      <c r="BI604" s="29" t="s">
        <v>16</v>
      </c>
      <c r="BJ604" s="34" t="s">
        <v>62</v>
      </c>
      <c r="BK604" s="66">
        <f t="shared" si="634"/>
        <v>9.0999999999999998E-2</v>
      </c>
      <c r="BL604" s="66">
        <f t="shared" si="635"/>
        <v>-9.8000000000000004E-2</v>
      </c>
      <c r="BM604" s="66">
        <f t="shared" si="636"/>
        <v>-0.153</v>
      </c>
      <c r="BN604" s="66">
        <f t="shared" si="637"/>
        <v>0.23200000000000001</v>
      </c>
      <c r="BO604" s="66">
        <f t="shared" si="638"/>
        <v>0.375</v>
      </c>
      <c r="BP604" s="66">
        <f t="shared" si="639"/>
        <v>0.91900000000000004</v>
      </c>
      <c r="BQ604" s="66">
        <f t="shared" si="640"/>
        <v>4.9630000000000001</v>
      </c>
      <c r="BR604" s="66">
        <f t="shared" si="641"/>
        <v>5.4509999999999996</v>
      </c>
      <c r="BS604" s="67">
        <f t="shared" si="642"/>
        <v>-1.1339999999999999</v>
      </c>
      <c r="BU604" s="29" t="s">
        <v>16</v>
      </c>
      <c r="BV604" s="34" t="s">
        <v>62</v>
      </c>
      <c r="BW604" s="48">
        <f t="shared" si="614"/>
        <v>275482</v>
      </c>
      <c r="BX604" s="48">
        <f t="shared" si="615"/>
        <v>216939</v>
      </c>
      <c r="BY604" s="48">
        <f t="shared" si="616"/>
        <v>186481</v>
      </c>
      <c r="BZ604" s="48">
        <f t="shared" si="617"/>
        <v>30458</v>
      </c>
      <c r="CA604" s="48">
        <f t="shared" si="618"/>
        <v>18319</v>
      </c>
      <c r="CB604" s="48">
        <f t="shared" si="619"/>
        <v>40224</v>
      </c>
      <c r="CC604" s="48">
        <f t="shared" si="620"/>
        <v>9362</v>
      </c>
      <c r="CD604" s="48">
        <f t="shared" si="621"/>
        <v>5904</v>
      </c>
      <c r="CE604" s="49">
        <f t="shared" si="622"/>
        <v>24958</v>
      </c>
    </row>
    <row r="605" spans="1:83" ht="16.5" customHeight="1">
      <c r="A605" s="29" t="s">
        <v>17</v>
      </c>
      <c r="B605" s="34" t="s">
        <v>63</v>
      </c>
      <c r="C605" s="40">
        <v>130253</v>
      </c>
      <c r="D605" s="40">
        <v>101767</v>
      </c>
      <c r="E605" s="40">
        <v>86891</v>
      </c>
      <c r="F605" s="40">
        <v>14876</v>
      </c>
      <c r="G605" s="40">
        <v>9825</v>
      </c>
      <c r="H605" s="40">
        <v>18661</v>
      </c>
      <c r="I605" s="40">
        <v>6765</v>
      </c>
      <c r="J605" s="40">
        <v>-38</v>
      </c>
      <c r="K605" s="41">
        <v>11934</v>
      </c>
      <c r="M605" s="29" t="s">
        <v>17</v>
      </c>
      <c r="N605" s="34" t="s">
        <v>63</v>
      </c>
      <c r="O605" s="66">
        <f t="shared" si="589"/>
        <v>-0.45500000000000002</v>
      </c>
      <c r="P605" s="66">
        <f t="shared" si="590"/>
        <v>-1.19</v>
      </c>
      <c r="Q605" s="66">
        <f t="shared" si="591"/>
        <v>-1.831</v>
      </c>
      <c r="R605" s="66">
        <f t="shared" si="592"/>
        <v>2.7280000000000002</v>
      </c>
      <c r="S605" s="66">
        <f t="shared" si="593"/>
        <v>4.3769999999999998</v>
      </c>
      <c r="T605" s="66">
        <f t="shared" si="594"/>
        <v>1.1819999999999999</v>
      </c>
      <c r="U605" s="66">
        <f t="shared" si="595"/>
        <v>86.055999999999997</v>
      </c>
      <c r="V605" s="66">
        <f t="shared" si="596"/>
        <v>-117.84</v>
      </c>
      <c r="W605" s="67">
        <f t="shared" si="597"/>
        <v>-18.227</v>
      </c>
      <c r="Y605" s="29" t="s">
        <v>17</v>
      </c>
      <c r="Z605" s="34" t="s">
        <v>63</v>
      </c>
      <c r="AA605" s="66">
        <f t="shared" si="623"/>
        <v>100</v>
      </c>
      <c r="AB605" s="66">
        <f t="shared" si="598"/>
        <v>78.099999999999994</v>
      </c>
      <c r="AC605" s="66">
        <f t="shared" si="599"/>
        <v>66.7</v>
      </c>
      <c r="AD605" s="66">
        <f t="shared" si="600"/>
        <v>11.4</v>
      </c>
      <c r="AE605" s="66">
        <f t="shared" si="601"/>
        <v>7.5</v>
      </c>
      <c r="AF605" s="66">
        <f t="shared" si="602"/>
        <v>14.3</v>
      </c>
      <c r="AG605" s="66">
        <f t="shared" si="603"/>
        <v>5.2</v>
      </c>
      <c r="AH605" s="66">
        <f t="shared" si="604"/>
        <v>0</v>
      </c>
      <c r="AI605" s="67">
        <f t="shared" si="605"/>
        <v>9.1999999999999993</v>
      </c>
      <c r="AK605" s="29" t="s">
        <v>17</v>
      </c>
      <c r="AL605" s="34" t="s">
        <v>63</v>
      </c>
      <c r="AM605" s="66">
        <f t="shared" si="624"/>
        <v>4</v>
      </c>
      <c r="AN605" s="66">
        <f t="shared" si="625"/>
        <v>4</v>
      </c>
      <c r="AO605" s="66">
        <f t="shared" si="626"/>
        <v>3.9</v>
      </c>
      <c r="AP605" s="66">
        <f t="shared" si="627"/>
        <v>4.0999999999999996</v>
      </c>
      <c r="AQ605" s="66">
        <f t="shared" si="628"/>
        <v>3.7</v>
      </c>
      <c r="AR605" s="66">
        <f t="shared" si="629"/>
        <v>4.0999999999999996</v>
      </c>
      <c r="AS605" s="66">
        <f t="shared" si="630"/>
        <v>7.2</v>
      </c>
      <c r="AT605" s="66">
        <f t="shared" si="631"/>
        <v>-0.4</v>
      </c>
      <c r="AU605" s="67">
        <f t="shared" si="632"/>
        <v>3.4</v>
      </c>
      <c r="AW605" s="29" t="s">
        <v>17</v>
      </c>
      <c r="AX605" s="34" t="s">
        <v>63</v>
      </c>
      <c r="AY605" s="66">
        <f t="shared" si="633"/>
        <v>-0.45500000000000002</v>
      </c>
      <c r="AZ605" s="66">
        <f t="shared" si="606"/>
        <v>-0.93700000000000006</v>
      </c>
      <c r="BA605" s="66">
        <f t="shared" si="607"/>
        <v>-1.2390000000000001</v>
      </c>
      <c r="BB605" s="66">
        <f t="shared" si="608"/>
        <v>0.30199999999999999</v>
      </c>
      <c r="BC605" s="66">
        <f t="shared" si="609"/>
        <v>0.315</v>
      </c>
      <c r="BD605" s="66">
        <f t="shared" si="610"/>
        <v>0.16700000000000001</v>
      </c>
      <c r="BE605" s="66">
        <f t="shared" si="611"/>
        <v>2.391</v>
      </c>
      <c r="BF605" s="66">
        <f t="shared" si="612"/>
        <v>-0.192</v>
      </c>
      <c r="BG605" s="67">
        <f t="shared" si="613"/>
        <v>-2.0329999999999999</v>
      </c>
      <c r="BI605" s="29" t="s">
        <v>17</v>
      </c>
      <c r="BJ605" s="34" t="s">
        <v>63</v>
      </c>
      <c r="BK605" s="66">
        <f t="shared" si="634"/>
        <v>-1.9E-2</v>
      </c>
      <c r="BL605" s="66">
        <f t="shared" si="635"/>
        <v>-0.05</v>
      </c>
      <c r="BM605" s="66">
        <f t="shared" si="636"/>
        <v>-7.8E-2</v>
      </c>
      <c r="BN605" s="66">
        <f t="shared" si="637"/>
        <v>0.114</v>
      </c>
      <c r="BO605" s="66">
        <f t="shared" si="638"/>
        <v>0.158</v>
      </c>
      <c r="BP605" s="66">
        <f t="shared" si="639"/>
        <v>4.7E-2</v>
      </c>
      <c r="BQ605" s="66">
        <f t="shared" si="640"/>
        <v>2.0539999999999998</v>
      </c>
      <c r="BR605" s="66">
        <f t="shared" si="641"/>
        <v>-6.0279999999999996</v>
      </c>
      <c r="BS605" s="67">
        <f t="shared" si="642"/>
        <v>-0.86</v>
      </c>
      <c r="BU605" s="29" t="s">
        <v>17</v>
      </c>
      <c r="BV605" s="34" t="s">
        <v>63</v>
      </c>
      <c r="BW605" s="48">
        <f t="shared" si="614"/>
        <v>130849</v>
      </c>
      <c r="BX605" s="48">
        <f t="shared" si="615"/>
        <v>102993</v>
      </c>
      <c r="BY605" s="48">
        <f t="shared" si="616"/>
        <v>88512</v>
      </c>
      <c r="BZ605" s="48">
        <f t="shared" si="617"/>
        <v>14481</v>
      </c>
      <c r="CA605" s="48">
        <f t="shared" si="618"/>
        <v>9413</v>
      </c>
      <c r="CB605" s="48">
        <f t="shared" si="619"/>
        <v>18443</v>
      </c>
      <c r="CC605" s="48">
        <f t="shared" si="620"/>
        <v>3636</v>
      </c>
      <c r="CD605" s="48">
        <f t="shared" si="621"/>
        <v>213</v>
      </c>
      <c r="CE605" s="49">
        <f t="shared" si="622"/>
        <v>14594</v>
      </c>
    </row>
    <row r="606" spans="1:83" ht="16.5" customHeight="1">
      <c r="A606" s="29" t="s">
        <v>18</v>
      </c>
      <c r="B606" s="34" t="s">
        <v>64</v>
      </c>
      <c r="C606" s="40">
        <v>123502</v>
      </c>
      <c r="D606" s="40">
        <v>98844</v>
      </c>
      <c r="E606" s="40">
        <v>84597</v>
      </c>
      <c r="F606" s="40">
        <v>14247</v>
      </c>
      <c r="G606" s="40">
        <v>6815</v>
      </c>
      <c r="H606" s="40">
        <v>17843</v>
      </c>
      <c r="I606" s="40">
        <v>5466</v>
      </c>
      <c r="J606" s="40">
        <v>329</v>
      </c>
      <c r="K606" s="41">
        <v>12048</v>
      </c>
      <c r="M606" s="29" t="s">
        <v>18</v>
      </c>
      <c r="N606" s="34" t="s">
        <v>64</v>
      </c>
      <c r="O606" s="66">
        <f t="shared" si="589"/>
        <v>0.53100000000000003</v>
      </c>
      <c r="P606" s="66">
        <f t="shared" si="590"/>
        <v>-0.72899999999999998</v>
      </c>
      <c r="Q606" s="66">
        <f t="shared" si="591"/>
        <v>-1.3320000000000001</v>
      </c>
      <c r="R606" s="66">
        <f t="shared" si="592"/>
        <v>3.008</v>
      </c>
      <c r="S606" s="66">
        <f t="shared" si="593"/>
        <v>7.2720000000000002</v>
      </c>
      <c r="T606" s="66">
        <f t="shared" si="594"/>
        <v>5.4109999999999996</v>
      </c>
      <c r="U606" s="66">
        <f t="shared" si="595"/>
        <v>90.519000000000005</v>
      </c>
      <c r="V606" s="66">
        <f t="shared" si="596"/>
        <v>-8.1010000000000009</v>
      </c>
      <c r="W606" s="67">
        <f t="shared" si="597"/>
        <v>-12.058</v>
      </c>
      <c r="Y606" s="29" t="s">
        <v>18</v>
      </c>
      <c r="Z606" s="34" t="s">
        <v>64</v>
      </c>
      <c r="AA606" s="66">
        <f t="shared" si="623"/>
        <v>100</v>
      </c>
      <c r="AB606" s="66">
        <f t="shared" si="598"/>
        <v>80</v>
      </c>
      <c r="AC606" s="66">
        <f t="shared" si="599"/>
        <v>68.5</v>
      </c>
      <c r="AD606" s="66">
        <f t="shared" si="600"/>
        <v>11.5</v>
      </c>
      <c r="AE606" s="66">
        <f t="shared" si="601"/>
        <v>5.5</v>
      </c>
      <c r="AF606" s="66">
        <f t="shared" si="602"/>
        <v>14.4</v>
      </c>
      <c r="AG606" s="66">
        <f t="shared" si="603"/>
        <v>4.4000000000000004</v>
      </c>
      <c r="AH606" s="66">
        <f t="shared" si="604"/>
        <v>0.3</v>
      </c>
      <c r="AI606" s="67">
        <f t="shared" si="605"/>
        <v>9.8000000000000007</v>
      </c>
      <c r="AK606" s="29" t="s">
        <v>18</v>
      </c>
      <c r="AL606" s="34" t="s">
        <v>64</v>
      </c>
      <c r="AM606" s="66">
        <f t="shared" si="624"/>
        <v>3.8</v>
      </c>
      <c r="AN606" s="66">
        <f t="shared" si="625"/>
        <v>3.8</v>
      </c>
      <c r="AO606" s="66">
        <f t="shared" si="626"/>
        <v>3.8</v>
      </c>
      <c r="AP606" s="66">
        <f t="shared" si="627"/>
        <v>3.9</v>
      </c>
      <c r="AQ606" s="66">
        <f t="shared" si="628"/>
        <v>2.6</v>
      </c>
      <c r="AR606" s="66">
        <f t="shared" si="629"/>
        <v>3.9</v>
      </c>
      <c r="AS606" s="66">
        <f t="shared" si="630"/>
        <v>5.8</v>
      </c>
      <c r="AT606" s="66">
        <f t="shared" si="631"/>
        <v>3.7</v>
      </c>
      <c r="AU606" s="67">
        <f t="shared" si="632"/>
        <v>3.4</v>
      </c>
      <c r="AW606" s="29" t="s">
        <v>18</v>
      </c>
      <c r="AX606" s="34" t="s">
        <v>64</v>
      </c>
      <c r="AY606" s="66">
        <f t="shared" si="633"/>
        <v>0.53100000000000003</v>
      </c>
      <c r="AZ606" s="66">
        <f t="shared" si="606"/>
        <v>-0.59099999999999997</v>
      </c>
      <c r="BA606" s="66">
        <f t="shared" si="607"/>
        <v>-0.93</v>
      </c>
      <c r="BB606" s="66">
        <f t="shared" si="608"/>
        <v>0.33900000000000002</v>
      </c>
      <c r="BC606" s="66">
        <f t="shared" si="609"/>
        <v>0.376</v>
      </c>
      <c r="BD606" s="66">
        <f t="shared" si="610"/>
        <v>0.746</v>
      </c>
      <c r="BE606" s="66">
        <f t="shared" si="611"/>
        <v>2.1139999999999999</v>
      </c>
      <c r="BF606" s="66">
        <f t="shared" si="612"/>
        <v>-2.4E-2</v>
      </c>
      <c r="BG606" s="67">
        <f t="shared" si="613"/>
        <v>-1.345</v>
      </c>
      <c r="BI606" s="29" t="s">
        <v>18</v>
      </c>
      <c r="BJ606" s="34" t="s">
        <v>64</v>
      </c>
      <c r="BK606" s="66">
        <f t="shared" si="634"/>
        <v>2.1000000000000001E-2</v>
      </c>
      <c r="BL606" s="66">
        <f t="shared" si="635"/>
        <v>-0.03</v>
      </c>
      <c r="BM606" s="66">
        <f t="shared" si="636"/>
        <v>-5.5E-2</v>
      </c>
      <c r="BN606" s="66">
        <f t="shared" si="637"/>
        <v>0.12</v>
      </c>
      <c r="BO606" s="66">
        <f t="shared" si="638"/>
        <v>0.17699999999999999</v>
      </c>
      <c r="BP606" s="66">
        <f t="shared" si="639"/>
        <v>0.19700000000000001</v>
      </c>
      <c r="BQ606" s="66">
        <f t="shared" si="640"/>
        <v>1.7050000000000001</v>
      </c>
      <c r="BR606" s="66">
        <f t="shared" si="641"/>
        <v>-0.69599999999999995</v>
      </c>
      <c r="BS606" s="67">
        <f t="shared" si="642"/>
        <v>-0.53400000000000003</v>
      </c>
      <c r="BU606" s="29" t="s">
        <v>18</v>
      </c>
      <c r="BV606" s="34" t="s">
        <v>64</v>
      </c>
      <c r="BW606" s="48">
        <f t="shared" si="614"/>
        <v>122850</v>
      </c>
      <c r="BX606" s="48">
        <f t="shared" si="615"/>
        <v>99570</v>
      </c>
      <c r="BY606" s="48">
        <f t="shared" si="616"/>
        <v>85739</v>
      </c>
      <c r="BZ606" s="48">
        <f t="shared" si="617"/>
        <v>13831</v>
      </c>
      <c r="CA606" s="48">
        <f t="shared" si="618"/>
        <v>6353</v>
      </c>
      <c r="CB606" s="48">
        <f t="shared" si="619"/>
        <v>16927</v>
      </c>
      <c r="CC606" s="48">
        <f t="shared" si="620"/>
        <v>2869</v>
      </c>
      <c r="CD606" s="48">
        <f t="shared" si="621"/>
        <v>358</v>
      </c>
      <c r="CE606" s="49">
        <f t="shared" si="622"/>
        <v>13700</v>
      </c>
    </row>
    <row r="607" spans="1:83" ht="16.5" customHeight="1">
      <c r="A607" s="29" t="s">
        <v>19</v>
      </c>
      <c r="B607" s="34" t="s">
        <v>65</v>
      </c>
      <c r="C607" s="40">
        <v>287799</v>
      </c>
      <c r="D607" s="40">
        <v>215322</v>
      </c>
      <c r="E607" s="40">
        <v>183713</v>
      </c>
      <c r="F607" s="40">
        <v>31609</v>
      </c>
      <c r="G607" s="40">
        <v>34015</v>
      </c>
      <c r="H607" s="40">
        <v>38462</v>
      </c>
      <c r="I607" s="40">
        <v>11104</v>
      </c>
      <c r="J607" s="40">
        <v>503</v>
      </c>
      <c r="K607" s="41">
        <v>26855</v>
      </c>
      <c r="M607" s="29" t="s">
        <v>19</v>
      </c>
      <c r="N607" s="34" t="s">
        <v>65</v>
      </c>
      <c r="O607" s="66">
        <f t="shared" si="589"/>
        <v>-0.499</v>
      </c>
      <c r="P607" s="66">
        <f t="shared" si="590"/>
        <v>-0.66800000000000004</v>
      </c>
      <c r="Q607" s="66">
        <f t="shared" si="591"/>
        <v>-1.2909999999999999</v>
      </c>
      <c r="R607" s="66">
        <f t="shared" si="592"/>
        <v>3.1120000000000001</v>
      </c>
      <c r="S607" s="66">
        <f t="shared" si="593"/>
        <v>3.2730000000000001</v>
      </c>
      <c r="T607" s="66">
        <f t="shared" si="594"/>
        <v>-2.7120000000000002</v>
      </c>
      <c r="U607" s="66">
        <f t="shared" si="595"/>
        <v>88.683000000000007</v>
      </c>
      <c r="V607" s="66">
        <f t="shared" si="596"/>
        <v>-11.754</v>
      </c>
      <c r="W607" s="67">
        <f t="shared" si="597"/>
        <v>-18.815999999999999</v>
      </c>
      <c r="Y607" s="29" t="s">
        <v>19</v>
      </c>
      <c r="Z607" s="34" t="s">
        <v>65</v>
      </c>
      <c r="AA607" s="66">
        <f t="shared" si="623"/>
        <v>100</v>
      </c>
      <c r="AB607" s="66">
        <f t="shared" si="598"/>
        <v>74.8</v>
      </c>
      <c r="AC607" s="66">
        <f t="shared" si="599"/>
        <v>63.8</v>
      </c>
      <c r="AD607" s="66">
        <f t="shared" si="600"/>
        <v>11</v>
      </c>
      <c r="AE607" s="66">
        <f t="shared" si="601"/>
        <v>11.8</v>
      </c>
      <c r="AF607" s="66">
        <f t="shared" si="602"/>
        <v>13.4</v>
      </c>
      <c r="AG607" s="66">
        <f t="shared" si="603"/>
        <v>3.9</v>
      </c>
      <c r="AH607" s="66">
        <f t="shared" si="604"/>
        <v>0.2</v>
      </c>
      <c r="AI607" s="67">
        <f t="shared" si="605"/>
        <v>9.3000000000000007</v>
      </c>
      <c r="AK607" s="29" t="s">
        <v>19</v>
      </c>
      <c r="AL607" s="34" t="s">
        <v>65</v>
      </c>
      <c r="AM607" s="66">
        <f t="shared" si="624"/>
        <v>8.6999999999999993</v>
      </c>
      <c r="AN607" s="66">
        <f t="shared" si="625"/>
        <v>8.4</v>
      </c>
      <c r="AO607" s="66">
        <f t="shared" si="626"/>
        <v>8.3000000000000007</v>
      </c>
      <c r="AP607" s="66">
        <f t="shared" si="627"/>
        <v>8.6999999999999993</v>
      </c>
      <c r="AQ607" s="66">
        <f t="shared" si="628"/>
        <v>12.9</v>
      </c>
      <c r="AR607" s="66">
        <f t="shared" si="629"/>
        <v>8.4</v>
      </c>
      <c r="AS607" s="66">
        <f t="shared" si="630"/>
        <v>11.8</v>
      </c>
      <c r="AT607" s="66">
        <f t="shared" si="631"/>
        <v>5.6</v>
      </c>
      <c r="AU607" s="67">
        <f t="shared" si="632"/>
        <v>7.6</v>
      </c>
      <c r="AW607" s="29" t="s">
        <v>19</v>
      </c>
      <c r="AX607" s="34" t="s">
        <v>65</v>
      </c>
      <c r="AY607" s="66">
        <f t="shared" si="633"/>
        <v>-0.499</v>
      </c>
      <c r="AZ607" s="66">
        <f t="shared" si="606"/>
        <v>-0.501</v>
      </c>
      <c r="BA607" s="66">
        <f t="shared" si="607"/>
        <v>-0.83099999999999996</v>
      </c>
      <c r="BB607" s="66">
        <f t="shared" si="608"/>
        <v>0.33</v>
      </c>
      <c r="BC607" s="66">
        <f t="shared" si="609"/>
        <v>0.373</v>
      </c>
      <c r="BD607" s="66">
        <f t="shared" si="610"/>
        <v>-0.371</v>
      </c>
      <c r="BE607" s="66">
        <f t="shared" si="611"/>
        <v>1.804</v>
      </c>
      <c r="BF607" s="66">
        <f t="shared" si="612"/>
        <v>-2.3E-2</v>
      </c>
      <c r="BG607" s="67">
        <f t="shared" si="613"/>
        <v>-2.1520000000000001</v>
      </c>
      <c r="BI607" s="29" t="s">
        <v>19</v>
      </c>
      <c r="BJ607" s="34" t="s">
        <v>65</v>
      </c>
      <c r="BK607" s="66">
        <f t="shared" si="634"/>
        <v>-4.5999999999999999E-2</v>
      </c>
      <c r="BL607" s="66">
        <f t="shared" si="635"/>
        <v>-5.8999999999999997E-2</v>
      </c>
      <c r="BM607" s="66">
        <f t="shared" si="636"/>
        <v>-0.115</v>
      </c>
      <c r="BN607" s="66">
        <f t="shared" si="637"/>
        <v>0.27500000000000002</v>
      </c>
      <c r="BO607" s="66">
        <f t="shared" si="638"/>
        <v>0.41199999999999998</v>
      </c>
      <c r="BP607" s="66">
        <f t="shared" si="639"/>
        <v>-0.23</v>
      </c>
      <c r="BQ607" s="66">
        <f t="shared" si="640"/>
        <v>3.427</v>
      </c>
      <c r="BR607" s="66">
        <f t="shared" si="641"/>
        <v>-1.609</v>
      </c>
      <c r="BS607" s="67">
        <f t="shared" si="642"/>
        <v>-2.012</v>
      </c>
      <c r="BU607" s="29" t="s">
        <v>19</v>
      </c>
      <c r="BV607" s="34" t="s">
        <v>65</v>
      </c>
      <c r="BW607" s="48">
        <f t="shared" si="614"/>
        <v>289242</v>
      </c>
      <c r="BX607" s="48">
        <f t="shared" si="615"/>
        <v>216771</v>
      </c>
      <c r="BY607" s="48">
        <f t="shared" si="616"/>
        <v>186116</v>
      </c>
      <c r="BZ607" s="48">
        <f t="shared" si="617"/>
        <v>30655</v>
      </c>
      <c r="CA607" s="48">
        <f t="shared" si="618"/>
        <v>32937</v>
      </c>
      <c r="CB607" s="48">
        <f t="shared" si="619"/>
        <v>39534</v>
      </c>
      <c r="CC607" s="48">
        <f t="shared" si="620"/>
        <v>5885</v>
      </c>
      <c r="CD607" s="48">
        <f t="shared" si="621"/>
        <v>570</v>
      </c>
      <c r="CE607" s="49">
        <f t="shared" si="622"/>
        <v>33079</v>
      </c>
    </row>
    <row r="608" spans="1:83" ht="16.5" customHeight="1">
      <c r="A608" s="29" t="s">
        <v>20</v>
      </c>
      <c r="B608" s="34" t="s">
        <v>66</v>
      </c>
      <c r="C608" s="40">
        <v>148004</v>
      </c>
      <c r="D608" s="40">
        <v>120042</v>
      </c>
      <c r="E608" s="40">
        <v>102601</v>
      </c>
      <c r="F608" s="40">
        <v>17441</v>
      </c>
      <c r="G608" s="40">
        <v>8152</v>
      </c>
      <c r="H608" s="40">
        <v>19810</v>
      </c>
      <c r="I608" s="40">
        <v>7342</v>
      </c>
      <c r="J608" s="40">
        <v>456</v>
      </c>
      <c r="K608" s="41">
        <v>12012</v>
      </c>
      <c r="M608" s="29" t="s">
        <v>20</v>
      </c>
      <c r="N608" s="34" t="s">
        <v>66</v>
      </c>
      <c r="O608" s="66">
        <f t="shared" si="589"/>
        <v>1.4370000000000001</v>
      </c>
      <c r="P608" s="66">
        <f t="shared" si="590"/>
        <v>-0.84199999999999997</v>
      </c>
      <c r="Q608" s="66">
        <f t="shared" si="591"/>
        <v>-1.4590000000000001</v>
      </c>
      <c r="R608" s="66">
        <f t="shared" si="592"/>
        <v>2.9510000000000001</v>
      </c>
      <c r="S608" s="66">
        <f t="shared" si="593"/>
        <v>7.7169999999999996</v>
      </c>
      <c r="T608" s="66">
        <f t="shared" si="594"/>
        <v>14.648</v>
      </c>
      <c r="U608" s="66">
        <f t="shared" si="595"/>
        <v>96.730999999999995</v>
      </c>
      <c r="V608" s="66">
        <f t="shared" si="596"/>
        <v>6.0469999999999997</v>
      </c>
      <c r="W608" s="67">
        <f t="shared" si="597"/>
        <v>-8.4239999999999995</v>
      </c>
      <c r="Y608" s="29" t="s">
        <v>20</v>
      </c>
      <c r="Z608" s="34" t="s">
        <v>66</v>
      </c>
      <c r="AA608" s="66">
        <f t="shared" si="623"/>
        <v>100</v>
      </c>
      <c r="AB608" s="66">
        <f t="shared" si="598"/>
        <v>81.099999999999994</v>
      </c>
      <c r="AC608" s="66">
        <f t="shared" si="599"/>
        <v>69.3</v>
      </c>
      <c r="AD608" s="66">
        <f t="shared" si="600"/>
        <v>11.8</v>
      </c>
      <c r="AE608" s="66">
        <f t="shared" si="601"/>
        <v>5.5</v>
      </c>
      <c r="AF608" s="66">
        <f t="shared" si="602"/>
        <v>13.4</v>
      </c>
      <c r="AG608" s="66">
        <f t="shared" si="603"/>
        <v>5</v>
      </c>
      <c r="AH608" s="66">
        <f t="shared" si="604"/>
        <v>0.3</v>
      </c>
      <c r="AI608" s="67">
        <f t="shared" si="605"/>
        <v>8.1</v>
      </c>
      <c r="AK608" s="29" t="s">
        <v>20</v>
      </c>
      <c r="AL608" s="34" t="s">
        <v>66</v>
      </c>
      <c r="AM608" s="66">
        <f t="shared" si="624"/>
        <v>4.5</v>
      </c>
      <c r="AN608" s="66">
        <f t="shared" si="625"/>
        <v>4.7</v>
      </c>
      <c r="AO608" s="66">
        <f t="shared" si="626"/>
        <v>4.7</v>
      </c>
      <c r="AP608" s="66">
        <f t="shared" si="627"/>
        <v>4.8</v>
      </c>
      <c r="AQ608" s="66">
        <f t="shared" si="628"/>
        <v>3.1</v>
      </c>
      <c r="AR608" s="66">
        <f t="shared" si="629"/>
        <v>4.3</v>
      </c>
      <c r="AS608" s="66">
        <f t="shared" si="630"/>
        <v>7.8</v>
      </c>
      <c r="AT608" s="66">
        <f t="shared" si="631"/>
        <v>5.0999999999999996</v>
      </c>
      <c r="AU608" s="67">
        <f t="shared" si="632"/>
        <v>3.4</v>
      </c>
      <c r="AW608" s="29" t="s">
        <v>20</v>
      </c>
      <c r="AX608" s="34" t="s">
        <v>66</v>
      </c>
      <c r="AY608" s="66">
        <f t="shared" si="633"/>
        <v>1.4370000000000001</v>
      </c>
      <c r="AZ608" s="66">
        <f t="shared" si="606"/>
        <v>-0.69799999999999995</v>
      </c>
      <c r="BA608" s="66">
        <f t="shared" si="607"/>
        <v>-1.0409999999999999</v>
      </c>
      <c r="BB608" s="66">
        <f t="shared" si="608"/>
        <v>0.34300000000000003</v>
      </c>
      <c r="BC608" s="66">
        <f t="shared" si="609"/>
        <v>0.4</v>
      </c>
      <c r="BD608" s="66">
        <f t="shared" si="610"/>
        <v>1.7350000000000001</v>
      </c>
      <c r="BE608" s="66">
        <f t="shared" si="611"/>
        <v>2.4740000000000002</v>
      </c>
      <c r="BF608" s="66">
        <f t="shared" si="612"/>
        <v>1.7999999999999999E-2</v>
      </c>
      <c r="BG608" s="67">
        <f t="shared" si="613"/>
        <v>-0.75700000000000001</v>
      </c>
      <c r="BI608" s="29" t="s">
        <v>20</v>
      </c>
      <c r="BJ608" s="34" t="s">
        <v>66</v>
      </c>
      <c r="BK608" s="66">
        <f t="shared" si="634"/>
        <v>6.6000000000000003E-2</v>
      </c>
      <c r="BL608" s="66">
        <f t="shared" si="635"/>
        <v>-4.2000000000000003E-2</v>
      </c>
      <c r="BM608" s="66">
        <f t="shared" si="636"/>
        <v>-7.2999999999999995E-2</v>
      </c>
      <c r="BN608" s="66">
        <f t="shared" si="637"/>
        <v>0.14399999999999999</v>
      </c>
      <c r="BO608" s="66">
        <f t="shared" si="638"/>
        <v>0.223</v>
      </c>
      <c r="BP608" s="66">
        <f t="shared" si="639"/>
        <v>0.54300000000000004</v>
      </c>
      <c r="BQ608" s="66">
        <f t="shared" si="640"/>
        <v>2.37</v>
      </c>
      <c r="BR608" s="66">
        <f t="shared" si="641"/>
        <v>0.624</v>
      </c>
      <c r="BS608" s="67">
        <f t="shared" si="642"/>
        <v>-0.35699999999999998</v>
      </c>
      <c r="BU608" s="29" t="s">
        <v>20</v>
      </c>
      <c r="BV608" s="34" t="s">
        <v>66</v>
      </c>
      <c r="BW608" s="48">
        <f t="shared" si="614"/>
        <v>145908</v>
      </c>
      <c r="BX608" s="48">
        <f t="shared" si="615"/>
        <v>121061</v>
      </c>
      <c r="BY608" s="48">
        <f t="shared" si="616"/>
        <v>104120</v>
      </c>
      <c r="BZ608" s="48">
        <f t="shared" si="617"/>
        <v>16941</v>
      </c>
      <c r="CA608" s="48">
        <f t="shared" si="618"/>
        <v>7568</v>
      </c>
      <c r="CB608" s="48">
        <f t="shared" si="619"/>
        <v>17279</v>
      </c>
      <c r="CC608" s="48">
        <f t="shared" si="620"/>
        <v>3732</v>
      </c>
      <c r="CD608" s="48">
        <f t="shared" si="621"/>
        <v>430</v>
      </c>
      <c r="CE608" s="49">
        <f t="shared" si="622"/>
        <v>13117</v>
      </c>
    </row>
    <row r="609" spans="1:83" ht="16.5" customHeight="1">
      <c r="A609" s="29" t="s">
        <v>21</v>
      </c>
      <c r="B609" s="34" t="s">
        <v>67</v>
      </c>
      <c r="C609" s="40">
        <v>219123</v>
      </c>
      <c r="D609" s="40">
        <v>170874</v>
      </c>
      <c r="E609" s="40">
        <v>145881</v>
      </c>
      <c r="F609" s="40">
        <v>24993</v>
      </c>
      <c r="G609" s="40">
        <v>16202</v>
      </c>
      <c r="H609" s="40">
        <v>32047</v>
      </c>
      <c r="I609" s="40">
        <v>9385</v>
      </c>
      <c r="J609" s="40">
        <v>-1145</v>
      </c>
      <c r="K609" s="41">
        <v>23807</v>
      </c>
      <c r="M609" s="29" t="s">
        <v>21</v>
      </c>
      <c r="N609" s="34" t="s">
        <v>67</v>
      </c>
      <c r="O609" s="66">
        <f t="shared" si="589"/>
        <v>-0.193</v>
      </c>
      <c r="P609" s="66">
        <f t="shared" si="590"/>
        <v>-0.46800000000000003</v>
      </c>
      <c r="Q609" s="66">
        <f t="shared" si="591"/>
        <v>-1.1160000000000001</v>
      </c>
      <c r="R609" s="66">
        <f t="shared" si="592"/>
        <v>3.4950000000000001</v>
      </c>
      <c r="S609" s="66">
        <f t="shared" si="593"/>
        <v>5.7569999999999997</v>
      </c>
      <c r="T609" s="66">
        <f t="shared" si="594"/>
        <v>-1.542</v>
      </c>
      <c r="U609" s="66">
        <f t="shared" si="595"/>
        <v>77.141999999999996</v>
      </c>
      <c r="V609" s="66">
        <f t="shared" si="596"/>
        <v>-198.17699999999999</v>
      </c>
      <c r="W609" s="67">
        <f t="shared" si="597"/>
        <v>-13.852</v>
      </c>
      <c r="Y609" s="29" t="s">
        <v>21</v>
      </c>
      <c r="Z609" s="34" t="s">
        <v>67</v>
      </c>
      <c r="AA609" s="66">
        <f t="shared" si="623"/>
        <v>100</v>
      </c>
      <c r="AB609" s="66">
        <f t="shared" si="598"/>
        <v>78</v>
      </c>
      <c r="AC609" s="66">
        <f t="shared" si="599"/>
        <v>66.599999999999994</v>
      </c>
      <c r="AD609" s="66">
        <f t="shared" si="600"/>
        <v>11.4</v>
      </c>
      <c r="AE609" s="66">
        <f t="shared" si="601"/>
        <v>7.4</v>
      </c>
      <c r="AF609" s="66">
        <f t="shared" si="602"/>
        <v>14.6</v>
      </c>
      <c r="AG609" s="66">
        <f t="shared" si="603"/>
        <v>4.3</v>
      </c>
      <c r="AH609" s="66">
        <f t="shared" si="604"/>
        <v>-0.5</v>
      </c>
      <c r="AI609" s="67">
        <f t="shared" si="605"/>
        <v>10.9</v>
      </c>
      <c r="AK609" s="29" t="s">
        <v>21</v>
      </c>
      <c r="AL609" s="34" t="s">
        <v>67</v>
      </c>
      <c r="AM609" s="66">
        <f t="shared" si="624"/>
        <v>6.7</v>
      </c>
      <c r="AN609" s="66">
        <f t="shared" si="625"/>
        <v>6.7</v>
      </c>
      <c r="AO609" s="66">
        <f t="shared" si="626"/>
        <v>6.6</v>
      </c>
      <c r="AP609" s="66">
        <f t="shared" si="627"/>
        <v>6.9</v>
      </c>
      <c r="AQ609" s="66">
        <f t="shared" si="628"/>
        <v>6.1</v>
      </c>
      <c r="AR609" s="66">
        <f t="shared" si="629"/>
        <v>7</v>
      </c>
      <c r="AS609" s="66">
        <f t="shared" si="630"/>
        <v>10</v>
      </c>
      <c r="AT609" s="66">
        <f t="shared" si="631"/>
        <v>-12.8</v>
      </c>
      <c r="AU609" s="67">
        <f t="shared" si="632"/>
        <v>6.7</v>
      </c>
      <c r="AW609" s="29" t="s">
        <v>21</v>
      </c>
      <c r="AX609" s="34" t="s">
        <v>67</v>
      </c>
      <c r="AY609" s="66">
        <f t="shared" si="633"/>
        <v>-0.193</v>
      </c>
      <c r="AZ609" s="66">
        <f t="shared" si="606"/>
        <v>-0.36599999999999999</v>
      </c>
      <c r="BA609" s="66">
        <f t="shared" si="607"/>
        <v>-0.75</v>
      </c>
      <c r="BB609" s="66">
        <f t="shared" si="608"/>
        <v>0.38400000000000001</v>
      </c>
      <c r="BC609" s="66">
        <f t="shared" si="609"/>
        <v>0.40200000000000002</v>
      </c>
      <c r="BD609" s="66">
        <f t="shared" si="610"/>
        <v>-0.22900000000000001</v>
      </c>
      <c r="BE609" s="66">
        <f t="shared" si="611"/>
        <v>1.8620000000000001</v>
      </c>
      <c r="BF609" s="66">
        <f t="shared" si="612"/>
        <v>-0.34699999999999998</v>
      </c>
      <c r="BG609" s="67">
        <f t="shared" si="613"/>
        <v>-1.744</v>
      </c>
      <c r="BI609" s="29" t="s">
        <v>21</v>
      </c>
      <c r="BJ609" s="34" t="s">
        <v>67</v>
      </c>
      <c r="BK609" s="66">
        <f t="shared" si="634"/>
        <v>-1.2999999999999999E-2</v>
      </c>
      <c r="BL609" s="66">
        <f t="shared" si="635"/>
        <v>-3.3000000000000002E-2</v>
      </c>
      <c r="BM609" s="66">
        <f t="shared" si="636"/>
        <v>-7.9000000000000001E-2</v>
      </c>
      <c r="BN609" s="66">
        <f t="shared" si="637"/>
        <v>0.24299999999999999</v>
      </c>
      <c r="BO609" s="66">
        <f t="shared" si="638"/>
        <v>0.33700000000000002</v>
      </c>
      <c r="BP609" s="66">
        <f t="shared" si="639"/>
        <v>-0.108</v>
      </c>
      <c r="BQ609" s="66">
        <f t="shared" si="640"/>
        <v>2.6829999999999998</v>
      </c>
      <c r="BR609" s="66">
        <f t="shared" si="641"/>
        <v>-18.276</v>
      </c>
      <c r="BS609" s="67">
        <f t="shared" si="642"/>
        <v>-1.2370000000000001</v>
      </c>
      <c r="BU609" s="29" t="s">
        <v>21</v>
      </c>
      <c r="BV609" s="34" t="s">
        <v>67</v>
      </c>
      <c r="BW609" s="48">
        <f t="shared" si="614"/>
        <v>219546</v>
      </c>
      <c r="BX609" s="48">
        <f t="shared" si="615"/>
        <v>171677</v>
      </c>
      <c r="BY609" s="48">
        <f t="shared" si="616"/>
        <v>147528</v>
      </c>
      <c r="BZ609" s="48">
        <f t="shared" si="617"/>
        <v>24149</v>
      </c>
      <c r="CA609" s="48">
        <f t="shared" si="618"/>
        <v>15320</v>
      </c>
      <c r="CB609" s="48">
        <f t="shared" si="619"/>
        <v>32549</v>
      </c>
      <c r="CC609" s="48">
        <f t="shared" si="620"/>
        <v>5298</v>
      </c>
      <c r="CD609" s="48">
        <f t="shared" si="621"/>
        <v>-384</v>
      </c>
      <c r="CE609" s="49">
        <f t="shared" si="622"/>
        <v>27635</v>
      </c>
    </row>
    <row r="610" spans="1:83" ht="16.5" customHeight="1">
      <c r="A610" s="29" t="s">
        <v>22</v>
      </c>
      <c r="B610" s="34" t="s">
        <v>68</v>
      </c>
      <c r="C610" s="40">
        <v>117968</v>
      </c>
      <c r="D610" s="40">
        <v>92562</v>
      </c>
      <c r="E610" s="40">
        <v>78759</v>
      </c>
      <c r="F610" s="40">
        <v>13803</v>
      </c>
      <c r="G610" s="40">
        <v>6113</v>
      </c>
      <c r="H610" s="40">
        <v>19293</v>
      </c>
      <c r="I610" s="40">
        <v>6555</v>
      </c>
      <c r="J610" s="40">
        <v>122</v>
      </c>
      <c r="K610" s="41">
        <v>12616</v>
      </c>
      <c r="M610" s="29" t="s">
        <v>22</v>
      </c>
      <c r="N610" s="34" t="s">
        <v>68</v>
      </c>
      <c r="O610" s="66">
        <f t="shared" si="589"/>
        <v>-0.63500000000000001</v>
      </c>
      <c r="P610" s="66">
        <f t="shared" si="590"/>
        <v>-1.2410000000000001</v>
      </c>
      <c r="Q610" s="66">
        <f t="shared" si="591"/>
        <v>-1.776</v>
      </c>
      <c r="R610" s="66">
        <f t="shared" si="592"/>
        <v>1.927</v>
      </c>
      <c r="S610" s="66">
        <f t="shared" si="593"/>
        <v>6.4429999999999996</v>
      </c>
      <c r="T610" s="66">
        <f t="shared" si="594"/>
        <v>0.20300000000000001</v>
      </c>
      <c r="U610" s="66">
        <f t="shared" si="595"/>
        <v>83.613</v>
      </c>
      <c r="V610" s="66">
        <f t="shared" si="596"/>
        <v>56.41</v>
      </c>
      <c r="W610" s="67">
        <f t="shared" si="597"/>
        <v>-19.158999999999999</v>
      </c>
      <c r="Y610" s="29" t="s">
        <v>22</v>
      </c>
      <c r="Z610" s="34" t="s">
        <v>68</v>
      </c>
      <c r="AA610" s="66">
        <f t="shared" si="623"/>
        <v>100</v>
      </c>
      <c r="AB610" s="66">
        <f t="shared" si="598"/>
        <v>78.5</v>
      </c>
      <c r="AC610" s="66">
        <f t="shared" si="599"/>
        <v>66.8</v>
      </c>
      <c r="AD610" s="66">
        <f t="shared" si="600"/>
        <v>11.7</v>
      </c>
      <c r="AE610" s="66">
        <f t="shared" si="601"/>
        <v>5.2</v>
      </c>
      <c r="AF610" s="66">
        <f t="shared" si="602"/>
        <v>16.399999999999999</v>
      </c>
      <c r="AG610" s="66">
        <f t="shared" si="603"/>
        <v>5.6</v>
      </c>
      <c r="AH610" s="66">
        <f t="shared" si="604"/>
        <v>0.1</v>
      </c>
      <c r="AI610" s="67">
        <f t="shared" si="605"/>
        <v>10.7</v>
      </c>
      <c r="AK610" s="29" t="s">
        <v>22</v>
      </c>
      <c r="AL610" s="34" t="s">
        <v>68</v>
      </c>
      <c r="AM610" s="66">
        <f t="shared" si="624"/>
        <v>3.6</v>
      </c>
      <c r="AN610" s="66">
        <f t="shared" si="625"/>
        <v>3.6</v>
      </c>
      <c r="AO610" s="66">
        <f t="shared" si="626"/>
        <v>3.6</v>
      </c>
      <c r="AP610" s="66">
        <f t="shared" si="627"/>
        <v>3.8</v>
      </c>
      <c r="AQ610" s="66">
        <f t="shared" si="628"/>
        <v>2.2999999999999998</v>
      </c>
      <c r="AR610" s="66">
        <f t="shared" si="629"/>
        <v>4.2</v>
      </c>
      <c r="AS610" s="66">
        <f t="shared" si="630"/>
        <v>7</v>
      </c>
      <c r="AT610" s="66">
        <f t="shared" si="631"/>
        <v>1.4</v>
      </c>
      <c r="AU610" s="67">
        <f t="shared" si="632"/>
        <v>3.6</v>
      </c>
      <c r="AW610" s="29" t="s">
        <v>22</v>
      </c>
      <c r="AX610" s="34" t="s">
        <v>68</v>
      </c>
      <c r="AY610" s="66">
        <f t="shared" si="633"/>
        <v>-0.63500000000000001</v>
      </c>
      <c r="AZ610" s="66">
        <f t="shared" si="606"/>
        <v>-0.98</v>
      </c>
      <c r="BA610" s="66">
        <f t="shared" si="607"/>
        <v>-1.1990000000000001</v>
      </c>
      <c r="BB610" s="66">
        <f t="shared" si="608"/>
        <v>0.22</v>
      </c>
      <c r="BC610" s="66">
        <f t="shared" si="609"/>
        <v>0.312</v>
      </c>
      <c r="BD610" s="66">
        <f t="shared" si="610"/>
        <v>3.3000000000000002E-2</v>
      </c>
      <c r="BE610" s="66">
        <f t="shared" si="611"/>
        <v>2.5139999999999998</v>
      </c>
      <c r="BF610" s="66">
        <f t="shared" si="612"/>
        <v>3.6999999999999998E-2</v>
      </c>
      <c r="BG610" s="67">
        <f t="shared" si="613"/>
        <v>-2.5179999999999998</v>
      </c>
      <c r="BI610" s="29" t="s">
        <v>22</v>
      </c>
      <c r="BJ610" s="34" t="s">
        <v>68</v>
      </c>
      <c r="BK610" s="66">
        <f t="shared" si="634"/>
        <v>-2.4E-2</v>
      </c>
      <c r="BL610" s="66">
        <f t="shared" si="635"/>
        <v>-4.8000000000000001E-2</v>
      </c>
      <c r="BM610" s="66">
        <f t="shared" si="636"/>
        <v>-6.8000000000000005E-2</v>
      </c>
      <c r="BN610" s="66">
        <f t="shared" si="637"/>
        <v>7.4999999999999997E-2</v>
      </c>
      <c r="BO610" s="66">
        <f t="shared" si="638"/>
        <v>0.14199999999999999</v>
      </c>
      <c r="BP610" s="66">
        <f t="shared" si="639"/>
        <v>8.0000000000000002E-3</v>
      </c>
      <c r="BQ610" s="66">
        <f t="shared" si="640"/>
        <v>1.96</v>
      </c>
      <c r="BR610" s="66">
        <f t="shared" si="641"/>
        <v>1.0569999999999999</v>
      </c>
      <c r="BS610" s="67">
        <f t="shared" si="642"/>
        <v>-0.96699999999999997</v>
      </c>
      <c r="BU610" s="29" t="s">
        <v>22</v>
      </c>
      <c r="BV610" s="34" t="s">
        <v>68</v>
      </c>
      <c r="BW610" s="48">
        <f t="shared" si="614"/>
        <v>118722</v>
      </c>
      <c r="BX610" s="48">
        <f t="shared" si="615"/>
        <v>93725</v>
      </c>
      <c r="BY610" s="48">
        <f t="shared" si="616"/>
        <v>80183</v>
      </c>
      <c r="BZ610" s="48">
        <f t="shared" si="617"/>
        <v>13542</v>
      </c>
      <c r="CA610" s="48">
        <f t="shared" si="618"/>
        <v>5743</v>
      </c>
      <c r="CB610" s="48">
        <f t="shared" si="619"/>
        <v>19254</v>
      </c>
      <c r="CC610" s="48">
        <f t="shared" si="620"/>
        <v>3570</v>
      </c>
      <c r="CD610" s="48">
        <f t="shared" si="621"/>
        <v>78</v>
      </c>
      <c r="CE610" s="49">
        <f t="shared" si="622"/>
        <v>15606</v>
      </c>
    </row>
    <row r="611" spans="1:83" ht="16.5" customHeight="1">
      <c r="A611" s="29" t="s">
        <v>23</v>
      </c>
      <c r="B611" s="34" t="s">
        <v>69</v>
      </c>
      <c r="C611" s="40">
        <v>91926</v>
      </c>
      <c r="D611" s="40">
        <v>73952</v>
      </c>
      <c r="E611" s="40">
        <v>63095</v>
      </c>
      <c r="F611" s="40">
        <v>10857</v>
      </c>
      <c r="G611" s="40">
        <v>5052</v>
      </c>
      <c r="H611" s="40">
        <v>12922</v>
      </c>
      <c r="I611" s="40">
        <v>2730</v>
      </c>
      <c r="J611" s="40">
        <v>142</v>
      </c>
      <c r="K611" s="41">
        <v>10050</v>
      </c>
      <c r="M611" s="29" t="s">
        <v>23</v>
      </c>
      <c r="N611" s="34" t="s">
        <v>69</v>
      </c>
      <c r="O611" s="66">
        <f t="shared" si="589"/>
        <v>-0.20100000000000001</v>
      </c>
      <c r="P611" s="66">
        <f t="shared" si="590"/>
        <v>-0.999</v>
      </c>
      <c r="Q611" s="66">
        <f t="shared" si="591"/>
        <v>-1.625</v>
      </c>
      <c r="R611" s="66">
        <f t="shared" si="592"/>
        <v>2.8029999999999999</v>
      </c>
      <c r="S611" s="66">
        <f t="shared" si="593"/>
        <v>6.5369999999999999</v>
      </c>
      <c r="T611" s="66">
        <f t="shared" si="594"/>
        <v>1.9810000000000001</v>
      </c>
      <c r="U611" s="66">
        <f t="shared" si="595"/>
        <v>101.327</v>
      </c>
      <c r="V611" s="66">
        <f t="shared" si="596"/>
        <v>-5.3330000000000002</v>
      </c>
      <c r="W611" s="67">
        <f t="shared" si="597"/>
        <v>-9.9870000000000001</v>
      </c>
      <c r="Y611" s="29" t="s">
        <v>23</v>
      </c>
      <c r="Z611" s="34" t="s">
        <v>69</v>
      </c>
      <c r="AA611" s="66">
        <f t="shared" si="623"/>
        <v>100</v>
      </c>
      <c r="AB611" s="66">
        <f t="shared" si="598"/>
        <v>80.400000000000006</v>
      </c>
      <c r="AC611" s="66">
        <f t="shared" si="599"/>
        <v>68.599999999999994</v>
      </c>
      <c r="AD611" s="66">
        <f t="shared" si="600"/>
        <v>11.8</v>
      </c>
      <c r="AE611" s="66">
        <f t="shared" si="601"/>
        <v>5.5</v>
      </c>
      <c r="AF611" s="66">
        <f t="shared" si="602"/>
        <v>14.1</v>
      </c>
      <c r="AG611" s="66">
        <f t="shared" si="603"/>
        <v>3</v>
      </c>
      <c r="AH611" s="66">
        <f t="shared" si="604"/>
        <v>0.2</v>
      </c>
      <c r="AI611" s="67">
        <f t="shared" si="605"/>
        <v>10.9</v>
      </c>
      <c r="AK611" s="29" t="s">
        <v>23</v>
      </c>
      <c r="AL611" s="34" t="s">
        <v>69</v>
      </c>
      <c r="AM611" s="66">
        <f t="shared" si="624"/>
        <v>2.8</v>
      </c>
      <c r="AN611" s="66">
        <f t="shared" si="625"/>
        <v>2.9</v>
      </c>
      <c r="AO611" s="66">
        <f t="shared" si="626"/>
        <v>2.9</v>
      </c>
      <c r="AP611" s="66">
        <f t="shared" si="627"/>
        <v>3</v>
      </c>
      <c r="AQ611" s="66">
        <f t="shared" si="628"/>
        <v>1.9</v>
      </c>
      <c r="AR611" s="66">
        <f t="shared" si="629"/>
        <v>2.8</v>
      </c>
      <c r="AS611" s="66">
        <f t="shared" si="630"/>
        <v>2.9</v>
      </c>
      <c r="AT611" s="66">
        <f t="shared" si="631"/>
        <v>1.6</v>
      </c>
      <c r="AU611" s="67">
        <f t="shared" si="632"/>
        <v>2.8</v>
      </c>
      <c r="AW611" s="29" t="s">
        <v>23</v>
      </c>
      <c r="AX611" s="34" t="s">
        <v>69</v>
      </c>
      <c r="AY611" s="66">
        <f t="shared" si="633"/>
        <v>-0.20100000000000001</v>
      </c>
      <c r="AZ611" s="66">
        <f t="shared" si="606"/>
        <v>-0.81</v>
      </c>
      <c r="BA611" s="66">
        <f t="shared" si="607"/>
        <v>-1.131</v>
      </c>
      <c r="BB611" s="66">
        <f t="shared" si="608"/>
        <v>0.32100000000000001</v>
      </c>
      <c r="BC611" s="66">
        <f t="shared" si="609"/>
        <v>0.33700000000000002</v>
      </c>
      <c r="BD611" s="66">
        <f t="shared" si="610"/>
        <v>0.27200000000000002</v>
      </c>
      <c r="BE611" s="66">
        <f t="shared" si="611"/>
        <v>1.492</v>
      </c>
      <c r="BF611" s="66">
        <f t="shared" si="612"/>
        <v>-8.9999999999999993E-3</v>
      </c>
      <c r="BG611" s="67">
        <f t="shared" si="613"/>
        <v>-1.21</v>
      </c>
      <c r="BI611" s="29" t="s">
        <v>23</v>
      </c>
      <c r="BJ611" s="34" t="s">
        <v>69</v>
      </c>
      <c r="BK611" s="66">
        <f t="shared" si="634"/>
        <v>-6.0000000000000001E-3</v>
      </c>
      <c r="BL611" s="66">
        <f t="shared" si="635"/>
        <v>-3.1E-2</v>
      </c>
      <c r="BM611" s="66">
        <f t="shared" si="636"/>
        <v>-0.05</v>
      </c>
      <c r="BN611" s="66">
        <f t="shared" si="637"/>
        <v>8.5000000000000006E-2</v>
      </c>
      <c r="BO611" s="66">
        <f t="shared" si="638"/>
        <v>0.11899999999999999</v>
      </c>
      <c r="BP611" s="66">
        <f t="shared" si="639"/>
        <v>5.3999999999999999E-2</v>
      </c>
      <c r="BQ611" s="66">
        <f t="shared" si="640"/>
        <v>0.90200000000000002</v>
      </c>
      <c r="BR611" s="66">
        <f t="shared" si="641"/>
        <v>-0.192</v>
      </c>
      <c r="BS611" s="67">
        <f t="shared" si="642"/>
        <v>-0.36</v>
      </c>
      <c r="BU611" s="29" t="s">
        <v>23</v>
      </c>
      <c r="BV611" s="34" t="s">
        <v>69</v>
      </c>
      <c r="BW611" s="48">
        <f t="shared" si="614"/>
        <v>92111</v>
      </c>
      <c r="BX611" s="48">
        <f t="shared" si="615"/>
        <v>74698</v>
      </c>
      <c r="BY611" s="48">
        <f t="shared" si="616"/>
        <v>64137</v>
      </c>
      <c r="BZ611" s="48">
        <f t="shared" si="617"/>
        <v>10561</v>
      </c>
      <c r="CA611" s="48">
        <f t="shared" si="618"/>
        <v>4742</v>
      </c>
      <c r="CB611" s="48">
        <f t="shared" si="619"/>
        <v>12671</v>
      </c>
      <c r="CC611" s="48">
        <f t="shared" si="620"/>
        <v>1356</v>
      </c>
      <c r="CD611" s="48">
        <f t="shared" si="621"/>
        <v>150</v>
      </c>
      <c r="CE611" s="49">
        <f t="shared" si="622"/>
        <v>11165</v>
      </c>
    </row>
    <row r="612" spans="1:83" ht="16.5" customHeight="1">
      <c r="A612" s="31" t="s">
        <v>24</v>
      </c>
      <c r="B612" s="33" t="s">
        <v>70</v>
      </c>
      <c r="C612" s="42">
        <v>9520</v>
      </c>
      <c r="D612" s="42">
        <v>7151</v>
      </c>
      <c r="E612" s="42">
        <v>6081</v>
      </c>
      <c r="F612" s="42">
        <v>1070</v>
      </c>
      <c r="G612" s="42">
        <v>740</v>
      </c>
      <c r="H612" s="42">
        <v>1629</v>
      </c>
      <c r="I612" s="42">
        <v>376</v>
      </c>
      <c r="J612" s="42">
        <v>27</v>
      </c>
      <c r="K612" s="43">
        <v>1226</v>
      </c>
      <c r="M612" s="31" t="s">
        <v>24</v>
      </c>
      <c r="N612" s="33" t="s">
        <v>70</v>
      </c>
      <c r="O612" s="68">
        <f t="shared" si="589"/>
        <v>-3.6440000000000001</v>
      </c>
      <c r="P612" s="68">
        <f t="shared" si="590"/>
        <v>-1.284</v>
      </c>
      <c r="Q612" s="68">
        <f t="shared" si="591"/>
        <v>-1.8560000000000001</v>
      </c>
      <c r="R612" s="68">
        <f t="shared" si="592"/>
        <v>2.0990000000000002</v>
      </c>
      <c r="S612" s="68">
        <f t="shared" si="593"/>
        <v>2.4929999999999999</v>
      </c>
      <c r="T612" s="68">
        <f t="shared" si="594"/>
        <v>-14.89</v>
      </c>
      <c r="U612" s="68">
        <f t="shared" si="595"/>
        <v>88.944999999999993</v>
      </c>
      <c r="V612" s="68">
        <f t="shared" si="596"/>
        <v>292.85700000000003</v>
      </c>
      <c r="W612" s="69">
        <f t="shared" si="597"/>
        <v>-29.091999999999999</v>
      </c>
      <c r="Y612" s="31" t="s">
        <v>24</v>
      </c>
      <c r="Z612" s="33" t="s">
        <v>70</v>
      </c>
      <c r="AA612" s="68">
        <f t="shared" si="623"/>
        <v>100</v>
      </c>
      <c r="AB612" s="68">
        <f t="shared" si="598"/>
        <v>75.099999999999994</v>
      </c>
      <c r="AC612" s="68">
        <f t="shared" si="599"/>
        <v>63.9</v>
      </c>
      <c r="AD612" s="68">
        <f t="shared" si="600"/>
        <v>11.2</v>
      </c>
      <c r="AE612" s="68">
        <f t="shared" si="601"/>
        <v>7.8</v>
      </c>
      <c r="AF612" s="68">
        <f t="shared" si="602"/>
        <v>17.100000000000001</v>
      </c>
      <c r="AG612" s="68">
        <f t="shared" si="603"/>
        <v>3.9</v>
      </c>
      <c r="AH612" s="68">
        <f t="shared" si="604"/>
        <v>0.3</v>
      </c>
      <c r="AI612" s="69">
        <f t="shared" si="605"/>
        <v>12.9</v>
      </c>
      <c r="AK612" s="31" t="s">
        <v>24</v>
      </c>
      <c r="AL612" s="33" t="s">
        <v>70</v>
      </c>
      <c r="AM612" s="68">
        <f t="shared" si="624"/>
        <v>0.3</v>
      </c>
      <c r="AN612" s="68">
        <f t="shared" si="625"/>
        <v>0.3</v>
      </c>
      <c r="AO612" s="68">
        <f t="shared" si="626"/>
        <v>0.3</v>
      </c>
      <c r="AP612" s="68">
        <f t="shared" si="627"/>
        <v>0.3</v>
      </c>
      <c r="AQ612" s="68">
        <f t="shared" si="628"/>
        <v>0.3</v>
      </c>
      <c r="AR612" s="68">
        <f t="shared" si="629"/>
        <v>0.4</v>
      </c>
      <c r="AS612" s="68">
        <f t="shared" si="630"/>
        <v>0.4</v>
      </c>
      <c r="AT612" s="68">
        <f t="shared" si="631"/>
        <v>0.3</v>
      </c>
      <c r="AU612" s="69">
        <f t="shared" si="632"/>
        <v>0.3</v>
      </c>
      <c r="AW612" s="31" t="s">
        <v>24</v>
      </c>
      <c r="AX612" s="33" t="s">
        <v>70</v>
      </c>
      <c r="AY612" s="68">
        <f t="shared" si="633"/>
        <v>-3.6440000000000001</v>
      </c>
      <c r="AZ612" s="68">
        <f t="shared" si="606"/>
        <v>-0.94099999999999995</v>
      </c>
      <c r="BA612" s="68">
        <f t="shared" si="607"/>
        <v>-1.1639999999999999</v>
      </c>
      <c r="BB612" s="68">
        <f t="shared" si="608"/>
        <v>0.223</v>
      </c>
      <c r="BC612" s="68">
        <f t="shared" si="609"/>
        <v>0.182</v>
      </c>
      <c r="BD612" s="68">
        <f t="shared" si="610"/>
        <v>-2.8849999999999998</v>
      </c>
      <c r="BE612" s="68">
        <f t="shared" si="611"/>
        <v>1.7909999999999999</v>
      </c>
      <c r="BF612" s="68">
        <f t="shared" si="612"/>
        <v>0.41499999999999998</v>
      </c>
      <c r="BG612" s="69">
        <f t="shared" si="613"/>
        <v>-5.0910000000000002</v>
      </c>
      <c r="BI612" s="31" t="s">
        <v>24</v>
      </c>
      <c r="BJ612" s="33" t="s">
        <v>70</v>
      </c>
      <c r="BK612" s="68">
        <f t="shared" si="634"/>
        <v>-1.0999999999999999E-2</v>
      </c>
      <c r="BL612" s="68">
        <f t="shared" si="635"/>
        <v>-4.0000000000000001E-3</v>
      </c>
      <c r="BM612" s="68">
        <f t="shared" si="636"/>
        <v>-6.0000000000000001E-3</v>
      </c>
      <c r="BN612" s="68">
        <f t="shared" si="637"/>
        <v>6.0000000000000001E-3</v>
      </c>
      <c r="BO612" s="68">
        <f t="shared" si="638"/>
        <v>7.0000000000000001E-3</v>
      </c>
      <c r="BP612" s="68">
        <f t="shared" si="639"/>
        <v>-6.0999999999999999E-2</v>
      </c>
      <c r="BQ612" s="68">
        <f t="shared" si="640"/>
        <v>0.11600000000000001</v>
      </c>
      <c r="BR612" s="68">
        <f t="shared" si="641"/>
        <v>0.98499999999999999</v>
      </c>
      <c r="BS612" s="69">
        <f t="shared" si="642"/>
        <v>-0.16300000000000001</v>
      </c>
      <c r="BU612" s="31" t="s">
        <v>24</v>
      </c>
      <c r="BV612" s="33" t="s">
        <v>70</v>
      </c>
      <c r="BW612" s="50">
        <f t="shared" si="614"/>
        <v>9880</v>
      </c>
      <c r="BX612" s="50">
        <f t="shared" si="615"/>
        <v>7244</v>
      </c>
      <c r="BY612" s="50">
        <f t="shared" si="616"/>
        <v>6196</v>
      </c>
      <c r="BZ612" s="50">
        <f t="shared" si="617"/>
        <v>1048</v>
      </c>
      <c r="CA612" s="50">
        <f t="shared" si="618"/>
        <v>722</v>
      </c>
      <c r="CB612" s="50">
        <f t="shared" si="619"/>
        <v>1914</v>
      </c>
      <c r="CC612" s="50">
        <f t="shared" si="620"/>
        <v>199</v>
      </c>
      <c r="CD612" s="50">
        <f t="shared" si="621"/>
        <v>-14</v>
      </c>
      <c r="CE612" s="51">
        <f t="shared" si="622"/>
        <v>1729</v>
      </c>
    </row>
    <row r="613" spans="1:83" ht="16.5" customHeight="1">
      <c r="A613" s="29" t="s">
        <v>25</v>
      </c>
      <c r="B613" s="34" t="s">
        <v>71</v>
      </c>
      <c r="C613" s="40">
        <v>5729</v>
      </c>
      <c r="D613" s="40">
        <v>4128</v>
      </c>
      <c r="E613" s="40">
        <v>3535</v>
      </c>
      <c r="F613" s="40">
        <v>593</v>
      </c>
      <c r="G613" s="40">
        <v>335</v>
      </c>
      <c r="H613" s="40">
        <v>1266</v>
      </c>
      <c r="I613" s="40">
        <v>236</v>
      </c>
      <c r="J613" s="40">
        <v>-12</v>
      </c>
      <c r="K613" s="41">
        <v>1042</v>
      </c>
      <c r="M613" s="29" t="s">
        <v>25</v>
      </c>
      <c r="N613" s="34" t="s">
        <v>71</v>
      </c>
      <c r="O613" s="66">
        <f t="shared" si="589"/>
        <v>-3.4870000000000001</v>
      </c>
      <c r="P613" s="66">
        <f t="shared" si="590"/>
        <v>-1.6439999999999999</v>
      </c>
      <c r="Q613" s="66">
        <f t="shared" si="591"/>
        <v>-2.375</v>
      </c>
      <c r="R613" s="66">
        <f t="shared" si="592"/>
        <v>2.9510000000000001</v>
      </c>
      <c r="S613" s="66">
        <f t="shared" si="593"/>
        <v>5.3460000000000001</v>
      </c>
      <c r="T613" s="66">
        <f t="shared" si="594"/>
        <v>-10.907999999999999</v>
      </c>
      <c r="U613" s="66">
        <f t="shared" si="595"/>
        <v>57.332999999999998</v>
      </c>
      <c r="V613" s="66">
        <f t="shared" si="596"/>
        <v>52</v>
      </c>
      <c r="W613" s="67">
        <f t="shared" si="597"/>
        <v>-19.599</v>
      </c>
      <c r="Y613" s="29" t="s">
        <v>25</v>
      </c>
      <c r="Z613" s="34" t="s">
        <v>71</v>
      </c>
      <c r="AA613" s="66">
        <f t="shared" si="623"/>
        <v>100</v>
      </c>
      <c r="AB613" s="66">
        <f t="shared" si="598"/>
        <v>72.099999999999994</v>
      </c>
      <c r="AC613" s="66">
        <f t="shared" si="599"/>
        <v>61.7</v>
      </c>
      <c r="AD613" s="66">
        <f t="shared" si="600"/>
        <v>10.4</v>
      </c>
      <c r="AE613" s="66">
        <f t="shared" si="601"/>
        <v>5.8</v>
      </c>
      <c r="AF613" s="66">
        <f t="shared" si="602"/>
        <v>22.1</v>
      </c>
      <c r="AG613" s="66">
        <f t="shared" si="603"/>
        <v>4.0999999999999996</v>
      </c>
      <c r="AH613" s="66">
        <f t="shared" si="604"/>
        <v>-0.2</v>
      </c>
      <c r="AI613" s="67">
        <f t="shared" si="605"/>
        <v>18.2</v>
      </c>
      <c r="AK613" s="29" t="s">
        <v>25</v>
      </c>
      <c r="AL613" s="34" t="s">
        <v>71</v>
      </c>
      <c r="AM613" s="66">
        <f t="shared" si="624"/>
        <v>0.2</v>
      </c>
      <c r="AN613" s="66">
        <f t="shared" si="625"/>
        <v>0.2</v>
      </c>
      <c r="AO613" s="66">
        <f t="shared" si="626"/>
        <v>0.2</v>
      </c>
      <c r="AP613" s="66">
        <f t="shared" si="627"/>
        <v>0.2</v>
      </c>
      <c r="AQ613" s="66">
        <f t="shared" si="628"/>
        <v>0.1</v>
      </c>
      <c r="AR613" s="66">
        <f t="shared" si="629"/>
        <v>0.3</v>
      </c>
      <c r="AS613" s="66">
        <f t="shared" si="630"/>
        <v>0.3</v>
      </c>
      <c r="AT613" s="66">
        <f t="shared" si="631"/>
        <v>-0.1</v>
      </c>
      <c r="AU613" s="67">
        <f t="shared" si="632"/>
        <v>0.3</v>
      </c>
      <c r="AW613" s="29" t="s">
        <v>25</v>
      </c>
      <c r="AX613" s="34" t="s">
        <v>71</v>
      </c>
      <c r="AY613" s="66">
        <f t="shared" si="633"/>
        <v>-3.4870000000000001</v>
      </c>
      <c r="AZ613" s="66">
        <f t="shared" si="606"/>
        <v>-1.1619999999999999</v>
      </c>
      <c r="BA613" s="66">
        <f t="shared" si="607"/>
        <v>-1.4490000000000001</v>
      </c>
      <c r="BB613" s="66">
        <f t="shared" si="608"/>
        <v>0.28599999999999998</v>
      </c>
      <c r="BC613" s="66">
        <f t="shared" si="609"/>
        <v>0.28599999999999998</v>
      </c>
      <c r="BD613" s="66">
        <f t="shared" si="610"/>
        <v>-2.6110000000000002</v>
      </c>
      <c r="BE613" s="66">
        <f t="shared" si="611"/>
        <v>1.4490000000000001</v>
      </c>
      <c r="BF613" s="66">
        <f t="shared" si="612"/>
        <v>0.219</v>
      </c>
      <c r="BG613" s="67">
        <f t="shared" si="613"/>
        <v>-4.2789999999999999</v>
      </c>
      <c r="BI613" s="29" t="s">
        <v>25</v>
      </c>
      <c r="BJ613" s="34" t="s">
        <v>71</v>
      </c>
      <c r="BK613" s="66">
        <f t="shared" si="634"/>
        <v>-7.0000000000000001E-3</v>
      </c>
      <c r="BL613" s="66">
        <f t="shared" si="635"/>
        <v>-3.0000000000000001E-3</v>
      </c>
      <c r="BM613" s="66">
        <f t="shared" si="636"/>
        <v>-4.0000000000000001E-3</v>
      </c>
      <c r="BN613" s="66">
        <f t="shared" si="637"/>
        <v>5.0000000000000001E-3</v>
      </c>
      <c r="BO613" s="66">
        <f t="shared" si="638"/>
        <v>7.0000000000000001E-3</v>
      </c>
      <c r="BP613" s="66">
        <f t="shared" si="639"/>
        <v>-3.3000000000000002E-2</v>
      </c>
      <c r="BQ613" s="66">
        <f t="shared" si="640"/>
        <v>5.6000000000000001E-2</v>
      </c>
      <c r="BR613" s="66">
        <f t="shared" si="641"/>
        <v>0.312</v>
      </c>
      <c r="BS613" s="67">
        <f t="shared" si="642"/>
        <v>-8.2000000000000003E-2</v>
      </c>
      <c r="BU613" s="29" t="s">
        <v>25</v>
      </c>
      <c r="BV613" s="34" t="s">
        <v>71</v>
      </c>
      <c r="BW613" s="48">
        <f t="shared" si="614"/>
        <v>5936</v>
      </c>
      <c r="BX613" s="48">
        <f t="shared" si="615"/>
        <v>4197</v>
      </c>
      <c r="BY613" s="48">
        <f t="shared" si="616"/>
        <v>3621</v>
      </c>
      <c r="BZ613" s="48">
        <f t="shared" si="617"/>
        <v>576</v>
      </c>
      <c r="CA613" s="48">
        <f t="shared" si="618"/>
        <v>318</v>
      </c>
      <c r="CB613" s="48">
        <f t="shared" si="619"/>
        <v>1421</v>
      </c>
      <c r="CC613" s="48">
        <f t="shared" si="620"/>
        <v>150</v>
      </c>
      <c r="CD613" s="48">
        <f t="shared" si="621"/>
        <v>-25</v>
      </c>
      <c r="CE613" s="49">
        <f t="shared" si="622"/>
        <v>1296</v>
      </c>
    </row>
    <row r="614" spans="1:83" ht="16.5" customHeight="1">
      <c r="A614" s="29" t="s">
        <v>26</v>
      </c>
      <c r="B614" s="34" t="s">
        <v>72</v>
      </c>
      <c r="C614" s="40">
        <v>3400</v>
      </c>
      <c r="D614" s="40">
        <v>2519</v>
      </c>
      <c r="E614" s="40">
        <v>2157</v>
      </c>
      <c r="F614" s="40">
        <v>362</v>
      </c>
      <c r="G614" s="40">
        <v>185</v>
      </c>
      <c r="H614" s="40">
        <v>696</v>
      </c>
      <c r="I614" s="40">
        <v>153</v>
      </c>
      <c r="J614" s="40">
        <v>57</v>
      </c>
      <c r="K614" s="41">
        <v>486</v>
      </c>
      <c r="M614" s="29" t="s">
        <v>26</v>
      </c>
      <c r="N614" s="34" t="s">
        <v>72</v>
      </c>
      <c r="O614" s="66">
        <f t="shared" si="589"/>
        <v>-2.355</v>
      </c>
      <c r="P614" s="66">
        <f t="shared" si="590"/>
        <v>-1.8320000000000001</v>
      </c>
      <c r="Q614" s="66">
        <f t="shared" si="591"/>
        <v>-1.9990000000000001</v>
      </c>
      <c r="R614" s="66">
        <f t="shared" si="592"/>
        <v>-0.82199999999999995</v>
      </c>
      <c r="S614" s="66">
        <f t="shared" si="593"/>
        <v>2.21</v>
      </c>
      <c r="T614" s="66">
        <f t="shared" si="594"/>
        <v>-5.306</v>
      </c>
      <c r="U614" s="66">
        <f t="shared" si="595"/>
        <v>93.671000000000006</v>
      </c>
      <c r="V614" s="66">
        <f t="shared" si="596"/>
        <v>137.5</v>
      </c>
      <c r="W614" s="67">
        <f t="shared" si="597"/>
        <v>-23.100999999999999</v>
      </c>
      <c r="Y614" s="29" t="s">
        <v>26</v>
      </c>
      <c r="Z614" s="34" t="s">
        <v>72</v>
      </c>
      <c r="AA614" s="66">
        <f t="shared" si="623"/>
        <v>100</v>
      </c>
      <c r="AB614" s="66">
        <f t="shared" si="598"/>
        <v>74.099999999999994</v>
      </c>
      <c r="AC614" s="66">
        <f t="shared" si="599"/>
        <v>63.4</v>
      </c>
      <c r="AD614" s="66">
        <f t="shared" si="600"/>
        <v>10.6</v>
      </c>
      <c r="AE614" s="66">
        <f t="shared" si="601"/>
        <v>5.4</v>
      </c>
      <c r="AF614" s="66">
        <f t="shared" si="602"/>
        <v>20.5</v>
      </c>
      <c r="AG614" s="66">
        <f t="shared" si="603"/>
        <v>4.5</v>
      </c>
      <c r="AH614" s="66">
        <f t="shared" si="604"/>
        <v>1.7</v>
      </c>
      <c r="AI614" s="67">
        <f t="shared" si="605"/>
        <v>14.3</v>
      </c>
      <c r="AK614" s="29" t="s">
        <v>26</v>
      </c>
      <c r="AL614" s="34" t="s">
        <v>72</v>
      </c>
      <c r="AM614" s="66">
        <f t="shared" si="624"/>
        <v>0.1</v>
      </c>
      <c r="AN614" s="66">
        <f t="shared" si="625"/>
        <v>0.1</v>
      </c>
      <c r="AO614" s="66">
        <f t="shared" si="626"/>
        <v>0.1</v>
      </c>
      <c r="AP614" s="66">
        <f t="shared" si="627"/>
        <v>0.1</v>
      </c>
      <c r="AQ614" s="66">
        <f t="shared" si="628"/>
        <v>0.1</v>
      </c>
      <c r="AR614" s="66">
        <f t="shared" si="629"/>
        <v>0.2</v>
      </c>
      <c r="AS614" s="66">
        <f t="shared" si="630"/>
        <v>0.2</v>
      </c>
      <c r="AT614" s="66">
        <f t="shared" si="631"/>
        <v>0.6</v>
      </c>
      <c r="AU614" s="67">
        <f t="shared" si="632"/>
        <v>0.1</v>
      </c>
      <c r="AW614" s="29" t="s">
        <v>26</v>
      </c>
      <c r="AX614" s="34" t="s">
        <v>72</v>
      </c>
      <c r="AY614" s="66">
        <f t="shared" si="633"/>
        <v>-2.355</v>
      </c>
      <c r="AZ614" s="66">
        <f t="shared" si="606"/>
        <v>-1.35</v>
      </c>
      <c r="BA614" s="66">
        <f t="shared" si="607"/>
        <v>-1.264</v>
      </c>
      <c r="BB614" s="66">
        <f t="shared" si="608"/>
        <v>-8.5999999999999993E-2</v>
      </c>
      <c r="BC614" s="66">
        <f t="shared" si="609"/>
        <v>0.115</v>
      </c>
      <c r="BD614" s="66">
        <f t="shared" si="610"/>
        <v>-1.1200000000000001</v>
      </c>
      <c r="BE614" s="66">
        <f t="shared" si="611"/>
        <v>2.125</v>
      </c>
      <c r="BF614" s="66">
        <f t="shared" si="612"/>
        <v>0.94799999999999995</v>
      </c>
      <c r="BG614" s="67">
        <f t="shared" si="613"/>
        <v>-4.1929999999999996</v>
      </c>
      <c r="BI614" s="29" t="s">
        <v>26</v>
      </c>
      <c r="BJ614" s="34" t="s">
        <v>72</v>
      </c>
      <c r="BK614" s="66">
        <f t="shared" si="634"/>
        <v>-3.0000000000000001E-3</v>
      </c>
      <c r="BL614" s="66">
        <f t="shared" si="635"/>
        <v>-2E-3</v>
      </c>
      <c r="BM614" s="66">
        <f t="shared" si="636"/>
        <v>-2E-3</v>
      </c>
      <c r="BN614" s="66">
        <f t="shared" si="637"/>
        <v>-1E-3</v>
      </c>
      <c r="BO614" s="66">
        <f t="shared" si="638"/>
        <v>2E-3</v>
      </c>
      <c r="BP614" s="66">
        <f t="shared" si="639"/>
        <v>-8.0000000000000002E-3</v>
      </c>
      <c r="BQ614" s="66">
        <f t="shared" si="640"/>
        <v>4.9000000000000002E-2</v>
      </c>
      <c r="BR614" s="66">
        <f t="shared" si="641"/>
        <v>0.79300000000000004</v>
      </c>
      <c r="BS614" s="67">
        <f t="shared" si="642"/>
        <v>-4.7E-2</v>
      </c>
      <c r="BU614" s="29" t="s">
        <v>26</v>
      </c>
      <c r="BV614" s="34" t="s">
        <v>72</v>
      </c>
      <c r="BW614" s="48">
        <f t="shared" si="614"/>
        <v>3482</v>
      </c>
      <c r="BX614" s="48">
        <f t="shared" si="615"/>
        <v>2566</v>
      </c>
      <c r="BY614" s="48">
        <f t="shared" si="616"/>
        <v>2201</v>
      </c>
      <c r="BZ614" s="48">
        <f t="shared" si="617"/>
        <v>365</v>
      </c>
      <c r="CA614" s="48">
        <f t="shared" si="618"/>
        <v>181</v>
      </c>
      <c r="CB614" s="48">
        <f t="shared" si="619"/>
        <v>735</v>
      </c>
      <c r="CC614" s="48">
        <f t="shared" si="620"/>
        <v>79</v>
      </c>
      <c r="CD614" s="48">
        <f t="shared" si="621"/>
        <v>24</v>
      </c>
      <c r="CE614" s="49">
        <f t="shared" si="622"/>
        <v>632</v>
      </c>
    </row>
    <row r="615" spans="1:83" ht="16.5" customHeight="1">
      <c r="A615" s="29" t="s">
        <v>27</v>
      </c>
      <c r="B615" s="34" t="s">
        <v>73</v>
      </c>
      <c r="C615" s="40">
        <v>15412</v>
      </c>
      <c r="D615" s="40">
        <v>11919</v>
      </c>
      <c r="E615" s="40">
        <v>10216</v>
      </c>
      <c r="F615" s="40">
        <v>1703</v>
      </c>
      <c r="G615" s="40">
        <v>797</v>
      </c>
      <c r="H615" s="40">
        <v>2696</v>
      </c>
      <c r="I615" s="40">
        <v>526</v>
      </c>
      <c r="J615" s="40">
        <v>37</v>
      </c>
      <c r="K615" s="41">
        <v>2133</v>
      </c>
      <c r="M615" s="29" t="s">
        <v>27</v>
      </c>
      <c r="N615" s="34" t="s">
        <v>73</v>
      </c>
      <c r="O615" s="66">
        <f t="shared" si="589"/>
        <v>-1.256</v>
      </c>
      <c r="P615" s="66">
        <f t="shared" si="590"/>
        <v>-0.27600000000000002</v>
      </c>
      <c r="Q615" s="66">
        <f t="shared" si="591"/>
        <v>-0.91200000000000003</v>
      </c>
      <c r="R615" s="66">
        <f t="shared" si="592"/>
        <v>3.7149999999999999</v>
      </c>
      <c r="S615" s="66">
        <f t="shared" si="593"/>
        <v>5.2839999999999998</v>
      </c>
      <c r="T615" s="66">
        <f t="shared" si="594"/>
        <v>-7.0019999999999998</v>
      </c>
      <c r="U615" s="66">
        <f t="shared" si="595"/>
        <v>102.30800000000001</v>
      </c>
      <c r="V615" s="66">
        <f t="shared" si="596"/>
        <v>3600</v>
      </c>
      <c r="W615" s="67">
        <f t="shared" si="597"/>
        <v>-19.143000000000001</v>
      </c>
      <c r="Y615" s="29" t="s">
        <v>27</v>
      </c>
      <c r="Z615" s="34" t="s">
        <v>73</v>
      </c>
      <c r="AA615" s="66">
        <f t="shared" si="623"/>
        <v>100</v>
      </c>
      <c r="AB615" s="66">
        <f t="shared" si="598"/>
        <v>77.3</v>
      </c>
      <c r="AC615" s="66">
        <f t="shared" si="599"/>
        <v>66.3</v>
      </c>
      <c r="AD615" s="66">
        <f t="shared" si="600"/>
        <v>11</v>
      </c>
      <c r="AE615" s="66">
        <f t="shared" si="601"/>
        <v>5.2</v>
      </c>
      <c r="AF615" s="66">
        <f t="shared" si="602"/>
        <v>17.5</v>
      </c>
      <c r="AG615" s="66">
        <f t="shared" si="603"/>
        <v>3.4</v>
      </c>
      <c r="AH615" s="66">
        <f t="shared" si="604"/>
        <v>0.2</v>
      </c>
      <c r="AI615" s="67">
        <f t="shared" si="605"/>
        <v>13.8</v>
      </c>
      <c r="AK615" s="29" t="s">
        <v>27</v>
      </c>
      <c r="AL615" s="34" t="s">
        <v>73</v>
      </c>
      <c r="AM615" s="66">
        <f t="shared" si="624"/>
        <v>0.5</v>
      </c>
      <c r="AN615" s="66">
        <f t="shared" si="625"/>
        <v>0.5</v>
      </c>
      <c r="AO615" s="66">
        <f t="shared" si="626"/>
        <v>0.5</v>
      </c>
      <c r="AP615" s="66">
        <f t="shared" si="627"/>
        <v>0.5</v>
      </c>
      <c r="AQ615" s="66">
        <f t="shared" si="628"/>
        <v>0.3</v>
      </c>
      <c r="AR615" s="66">
        <f t="shared" si="629"/>
        <v>0.6</v>
      </c>
      <c r="AS615" s="66">
        <f t="shared" si="630"/>
        <v>0.6</v>
      </c>
      <c r="AT615" s="66">
        <f t="shared" si="631"/>
        <v>0.4</v>
      </c>
      <c r="AU615" s="67">
        <f t="shared" si="632"/>
        <v>0.6</v>
      </c>
      <c r="AW615" s="29" t="s">
        <v>27</v>
      </c>
      <c r="AX615" s="34" t="s">
        <v>73</v>
      </c>
      <c r="AY615" s="66">
        <f t="shared" si="633"/>
        <v>-1.256</v>
      </c>
      <c r="AZ615" s="66">
        <f t="shared" si="606"/>
        <v>-0.21099999999999999</v>
      </c>
      <c r="BA615" s="66">
        <f t="shared" si="607"/>
        <v>-0.60199999999999998</v>
      </c>
      <c r="BB615" s="66">
        <f t="shared" si="608"/>
        <v>0.39100000000000001</v>
      </c>
      <c r="BC615" s="66">
        <f t="shared" si="609"/>
        <v>0.25600000000000001</v>
      </c>
      <c r="BD615" s="66">
        <f t="shared" si="610"/>
        <v>-1.3009999999999999</v>
      </c>
      <c r="BE615" s="66">
        <f t="shared" si="611"/>
        <v>1.704</v>
      </c>
      <c r="BF615" s="66">
        <f t="shared" si="612"/>
        <v>0.23100000000000001</v>
      </c>
      <c r="BG615" s="67">
        <f t="shared" si="613"/>
        <v>-3.2360000000000002</v>
      </c>
      <c r="BI615" s="29" t="s">
        <v>27</v>
      </c>
      <c r="BJ615" s="34" t="s">
        <v>73</v>
      </c>
      <c r="BK615" s="66">
        <f t="shared" si="634"/>
        <v>-6.0000000000000001E-3</v>
      </c>
      <c r="BL615" s="66">
        <f t="shared" si="635"/>
        <v>-1E-3</v>
      </c>
      <c r="BM615" s="66">
        <f t="shared" si="636"/>
        <v>-4.0000000000000001E-3</v>
      </c>
      <c r="BN615" s="66">
        <f t="shared" si="637"/>
        <v>1.7999999999999999E-2</v>
      </c>
      <c r="BO615" s="66">
        <f t="shared" si="638"/>
        <v>1.4999999999999999E-2</v>
      </c>
      <c r="BP615" s="66">
        <f t="shared" si="639"/>
        <v>-4.3999999999999997E-2</v>
      </c>
      <c r="BQ615" s="66">
        <f t="shared" si="640"/>
        <v>0.17499999999999999</v>
      </c>
      <c r="BR615" s="66">
        <f t="shared" si="641"/>
        <v>0.86499999999999999</v>
      </c>
      <c r="BS615" s="67">
        <f t="shared" si="642"/>
        <v>-0.16300000000000001</v>
      </c>
      <c r="BU615" s="29" t="s">
        <v>27</v>
      </c>
      <c r="BV615" s="34" t="s">
        <v>73</v>
      </c>
      <c r="BW615" s="48">
        <f t="shared" si="614"/>
        <v>15608</v>
      </c>
      <c r="BX615" s="48">
        <f t="shared" si="615"/>
        <v>11952</v>
      </c>
      <c r="BY615" s="48">
        <f t="shared" si="616"/>
        <v>10310</v>
      </c>
      <c r="BZ615" s="48">
        <f t="shared" si="617"/>
        <v>1642</v>
      </c>
      <c r="CA615" s="48">
        <f t="shared" si="618"/>
        <v>757</v>
      </c>
      <c r="CB615" s="48">
        <f t="shared" si="619"/>
        <v>2899</v>
      </c>
      <c r="CC615" s="48">
        <f t="shared" si="620"/>
        <v>260</v>
      </c>
      <c r="CD615" s="48">
        <f t="shared" si="621"/>
        <v>1</v>
      </c>
      <c r="CE615" s="49">
        <f t="shared" si="622"/>
        <v>2638</v>
      </c>
    </row>
    <row r="616" spans="1:83" ht="16.5" customHeight="1">
      <c r="A616" s="29" t="s">
        <v>28</v>
      </c>
      <c r="B616" s="34" t="s">
        <v>74</v>
      </c>
      <c r="C616" s="40">
        <v>25856</v>
      </c>
      <c r="D616" s="40">
        <v>19589</v>
      </c>
      <c r="E616" s="40">
        <v>16839</v>
      </c>
      <c r="F616" s="40">
        <v>2750</v>
      </c>
      <c r="G616" s="40">
        <v>1310</v>
      </c>
      <c r="H616" s="40">
        <v>4957</v>
      </c>
      <c r="I616" s="40">
        <v>1335</v>
      </c>
      <c r="J616" s="40">
        <v>135</v>
      </c>
      <c r="K616" s="41">
        <v>3487</v>
      </c>
      <c r="M616" s="29" t="s">
        <v>28</v>
      </c>
      <c r="N616" s="34" t="s">
        <v>74</v>
      </c>
      <c r="O616" s="66">
        <f t="shared" si="589"/>
        <v>1.7270000000000001</v>
      </c>
      <c r="P616" s="66">
        <f t="shared" si="590"/>
        <v>1.214</v>
      </c>
      <c r="Q616" s="66">
        <f t="shared" si="591"/>
        <v>0.61499999999999999</v>
      </c>
      <c r="R616" s="66">
        <f t="shared" si="592"/>
        <v>5.0419999999999998</v>
      </c>
      <c r="S616" s="66">
        <f t="shared" si="593"/>
        <v>9.6229999999999993</v>
      </c>
      <c r="T616" s="66">
        <f t="shared" si="594"/>
        <v>1.8280000000000001</v>
      </c>
      <c r="U616" s="66">
        <f t="shared" si="595"/>
        <v>82.376999999999995</v>
      </c>
      <c r="V616" s="66">
        <f t="shared" si="596"/>
        <v>80</v>
      </c>
      <c r="W616" s="67">
        <f t="shared" si="597"/>
        <v>-14.134</v>
      </c>
      <c r="Y616" s="29" t="s">
        <v>28</v>
      </c>
      <c r="Z616" s="34" t="s">
        <v>74</v>
      </c>
      <c r="AA616" s="66">
        <f t="shared" si="623"/>
        <v>100</v>
      </c>
      <c r="AB616" s="66">
        <f t="shared" si="598"/>
        <v>75.8</v>
      </c>
      <c r="AC616" s="66">
        <f t="shared" si="599"/>
        <v>65.099999999999994</v>
      </c>
      <c r="AD616" s="66">
        <f t="shared" si="600"/>
        <v>10.6</v>
      </c>
      <c r="AE616" s="66">
        <f t="shared" si="601"/>
        <v>5.0999999999999996</v>
      </c>
      <c r="AF616" s="66">
        <f t="shared" si="602"/>
        <v>19.2</v>
      </c>
      <c r="AG616" s="66">
        <f t="shared" si="603"/>
        <v>5.2</v>
      </c>
      <c r="AH616" s="66">
        <f t="shared" si="604"/>
        <v>0.5</v>
      </c>
      <c r="AI616" s="67">
        <f t="shared" si="605"/>
        <v>13.5</v>
      </c>
      <c r="AK616" s="29" t="s">
        <v>28</v>
      </c>
      <c r="AL616" s="34" t="s">
        <v>74</v>
      </c>
      <c r="AM616" s="66">
        <f t="shared" si="624"/>
        <v>0.8</v>
      </c>
      <c r="AN616" s="66">
        <f t="shared" si="625"/>
        <v>0.8</v>
      </c>
      <c r="AO616" s="66">
        <f t="shared" si="626"/>
        <v>0.8</v>
      </c>
      <c r="AP616" s="66">
        <f t="shared" si="627"/>
        <v>0.8</v>
      </c>
      <c r="AQ616" s="66">
        <f t="shared" si="628"/>
        <v>0.5</v>
      </c>
      <c r="AR616" s="66">
        <f t="shared" si="629"/>
        <v>1.1000000000000001</v>
      </c>
      <c r="AS616" s="66">
        <f t="shared" si="630"/>
        <v>1.4</v>
      </c>
      <c r="AT616" s="66">
        <f t="shared" si="631"/>
        <v>1.5</v>
      </c>
      <c r="AU616" s="67">
        <f t="shared" si="632"/>
        <v>1</v>
      </c>
      <c r="AW616" s="29" t="s">
        <v>28</v>
      </c>
      <c r="AX616" s="34" t="s">
        <v>74</v>
      </c>
      <c r="AY616" s="66">
        <f t="shared" si="633"/>
        <v>1.7270000000000001</v>
      </c>
      <c r="AZ616" s="66">
        <f t="shared" si="606"/>
        <v>0.92500000000000004</v>
      </c>
      <c r="BA616" s="66">
        <f t="shared" si="607"/>
        <v>0.40500000000000003</v>
      </c>
      <c r="BB616" s="66">
        <f t="shared" si="608"/>
        <v>0.51900000000000002</v>
      </c>
      <c r="BC616" s="66">
        <f t="shared" si="609"/>
        <v>0.45200000000000001</v>
      </c>
      <c r="BD616" s="66">
        <f t="shared" si="610"/>
        <v>0.35</v>
      </c>
      <c r="BE616" s="66">
        <f t="shared" si="611"/>
        <v>2.3719999999999999</v>
      </c>
      <c r="BF616" s="66">
        <f t="shared" si="612"/>
        <v>0.23599999999999999</v>
      </c>
      <c r="BG616" s="67">
        <f t="shared" si="613"/>
        <v>-2.258</v>
      </c>
      <c r="BI616" s="29" t="s">
        <v>28</v>
      </c>
      <c r="BJ616" s="34" t="s">
        <v>74</v>
      </c>
      <c r="BK616" s="66">
        <f t="shared" si="634"/>
        <v>1.4E-2</v>
      </c>
      <c r="BL616" s="66">
        <f t="shared" si="635"/>
        <v>0.01</v>
      </c>
      <c r="BM616" s="66">
        <f t="shared" si="636"/>
        <v>5.0000000000000001E-3</v>
      </c>
      <c r="BN616" s="66">
        <f t="shared" si="637"/>
        <v>3.7999999999999999E-2</v>
      </c>
      <c r="BO616" s="66">
        <f t="shared" si="638"/>
        <v>4.3999999999999997E-2</v>
      </c>
      <c r="BP616" s="66">
        <f t="shared" si="639"/>
        <v>1.9E-2</v>
      </c>
      <c r="BQ616" s="66">
        <f t="shared" si="640"/>
        <v>0.39600000000000002</v>
      </c>
      <c r="BR616" s="66">
        <f t="shared" si="641"/>
        <v>1.4410000000000001</v>
      </c>
      <c r="BS616" s="67">
        <f t="shared" si="642"/>
        <v>-0.186</v>
      </c>
      <c r="BU616" s="29" t="s">
        <v>28</v>
      </c>
      <c r="BV616" s="34" t="s">
        <v>74</v>
      </c>
      <c r="BW616" s="48">
        <f t="shared" si="614"/>
        <v>25417</v>
      </c>
      <c r="BX616" s="48">
        <f t="shared" si="615"/>
        <v>19354</v>
      </c>
      <c r="BY616" s="48">
        <f t="shared" si="616"/>
        <v>16736</v>
      </c>
      <c r="BZ616" s="48">
        <f t="shared" si="617"/>
        <v>2618</v>
      </c>
      <c r="CA616" s="48">
        <f t="shared" si="618"/>
        <v>1195</v>
      </c>
      <c r="CB616" s="48">
        <f t="shared" si="619"/>
        <v>4868</v>
      </c>
      <c r="CC616" s="48">
        <f t="shared" si="620"/>
        <v>732</v>
      </c>
      <c r="CD616" s="48">
        <f t="shared" si="621"/>
        <v>75</v>
      </c>
      <c r="CE616" s="49">
        <f t="shared" si="622"/>
        <v>4061</v>
      </c>
    </row>
    <row r="617" spans="1:83" ht="16.5" customHeight="1">
      <c r="A617" s="29" t="s">
        <v>29</v>
      </c>
      <c r="B617" s="34" t="s">
        <v>75</v>
      </c>
      <c r="C617" s="40">
        <v>26567</v>
      </c>
      <c r="D617" s="40">
        <v>17977</v>
      </c>
      <c r="E617" s="40">
        <v>15325</v>
      </c>
      <c r="F617" s="40">
        <v>2652</v>
      </c>
      <c r="G617" s="40">
        <v>3601</v>
      </c>
      <c r="H617" s="40">
        <v>4989</v>
      </c>
      <c r="I617" s="40">
        <v>1885</v>
      </c>
      <c r="J617" s="40">
        <v>163</v>
      </c>
      <c r="K617" s="41">
        <v>2941</v>
      </c>
      <c r="M617" s="29" t="s">
        <v>29</v>
      </c>
      <c r="N617" s="34" t="s">
        <v>75</v>
      </c>
      <c r="O617" s="66">
        <f t="shared" si="589"/>
        <v>2.024</v>
      </c>
      <c r="P617" s="66">
        <f t="shared" si="590"/>
        <v>-1.496</v>
      </c>
      <c r="Q617" s="66">
        <f t="shared" si="591"/>
        <v>-2.1019999999999999</v>
      </c>
      <c r="R617" s="66">
        <f t="shared" si="592"/>
        <v>2.157</v>
      </c>
      <c r="S617" s="66">
        <f t="shared" si="593"/>
        <v>2.7389999999999999</v>
      </c>
      <c r="T617" s="66">
        <f t="shared" si="594"/>
        <v>16.428999999999998</v>
      </c>
      <c r="U617" s="66">
        <f t="shared" si="595"/>
        <v>111.56</v>
      </c>
      <c r="V617" s="66">
        <f t="shared" si="596"/>
        <v>201.852</v>
      </c>
      <c r="W617" s="67">
        <f t="shared" si="597"/>
        <v>-11.946</v>
      </c>
      <c r="Y617" s="29" t="s">
        <v>29</v>
      </c>
      <c r="Z617" s="34" t="s">
        <v>75</v>
      </c>
      <c r="AA617" s="66">
        <f t="shared" si="623"/>
        <v>100</v>
      </c>
      <c r="AB617" s="66">
        <f t="shared" si="598"/>
        <v>67.7</v>
      </c>
      <c r="AC617" s="66">
        <f t="shared" si="599"/>
        <v>57.7</v>
      </c>
      <c r="AD617" s="66">
        <f t="shared" si="600"/>
        <v>10</v>
      </c>
      <c r="AE617" s="66">
        <f t="shared" si="601"/>
        <v>13.6</v>
      </c>
      <c r="AF617" s="66">
        <f t="shared" si="602"/>
        <v>18.8</v>
      </c>
      <c r="AG617" s="66">
        <f t="shared" si="603"/>
        <v>7.1</v>
      </c>
      <c r="AH617" s="66">
        <f t="shared" si="604"/>
        <v>0.6</v>
      </c>
      <c r="AI617" s="67">
        <f t="shared" si="605"/>
        <v>11.1</v>
      </c>
      <c r="AK617" s="29" t="s">
        <v>29</v>
      </c>
      <c r="AL617" s="34" t="s">
        <v>75</v>
      </c>
      <c r="AM617" s="66">
        <f t="shared" si="624"/>
        <v>0.8</v>
      </c>
      <c r="AN617" s="66">
        <f t="shared" si="625"/>
        <v>0.7</v>
      </c>
      <c r="AO617" s="66">
        <f t="shared" si="626"/>
        <v>0.7</v>
      </c>
      <c r="AP617" s="66">
        <f t="shared" si="627"/>
        <v>0.7</v>
      </c>
      <c r="AQ617" s="66">
        <f t="shared" si="628"/>
        <v>1.4</v>
      </c>
      <c r="AR617" s="66">
        <f t="shared" si="629"/>
        <v>1.1000000000000001</v>
      </c>
      <c r="AS617" s="66">
        <f t="shared" si="630"/>
        <v>2</v>
      </c>
      <c r="AT617" s="66">
        <f t="shared" si="631"/>
        <v>1.8</v>
      </c>
      <c r="AU617" s="67">
        <f t="shared" si="632"/>
        <v>0.8</v>
      </c>
      <c r="AW617" s="29" t="s">
        <v>29</v>
      </c>
      <c r="AX617" s="34" t="s">
        <v>75</v>
      </c>
      <c r="AY617" s="66">
        <f t="shared" si="633"/>
        <v>2.024</v>
      </c>
      <c r="AZ617" s="66">
        <f t="shared" si="606"/>
        <v>-1.048</v>
      </c>
      <c r="BA617" s="66">
        <f t="shared" si="607"/>
        <v>-1.2629999999999999</v>
      </c>
      <c r="BB617" s="66">
        <f t="shared" si="608"/>
        <v>0.215</v>
      </c>
      <c r="BC617" s="66">
        <f t="shared" si="609"/>
        <v>0.36899999999999999</v>
      </c>
      <c r="BD617" s="66">
        <f t="shared" si="610"/>
        <v>2.7040000000000002</v>
      </c>
      <c r="BE617" s="66">
        <f t="shared" si="611"/>
        <v>3.8170000000000002</v>
      </c>
      <c r="BF617" s="66">
        <f t="shared" si="612"/>
        <v>0.41899999999999998</v>
      </c>
      <c r="BG617" s="67">
        <f t="shared" si="613"/>
        <v>-1.532</v>
      </c>
      <c r="BI617" s="29" t="s">
        <v>29</v>
      </c>
      <c r="BJ617" s="34" t="s">
        <v>75</v>
      </c>
      <c r="BK617" s="66">
        <f t="shared" si="634"/>
        <v>1.7000000000000001E-2</v>
      </c>
      <c r="BL617" s="66">
        <f t="shared" si="635"/>
        <v>-1.0999999999999999E-2</v>
      </c>
      <c r="BM617" s="66">
        <f t="shared" si="636"/>
        <v>-1.6E-2</v>
      </c>
      <c r="BN617" s="66">
        <f t="shared" si="637"/>
        <v>1.6E-2</v>
      </c>
      <c r="BO617" s="66">
        <f t="shared" si="638"/>
        <v>3.6999999999999998E-2</v>
      </c>
      <c r="BP617" s="66">
        <f t="shared" si="639"/>
        <v>0.151</v>
      </c>
      <c r="BQ617" s="66">
        <f t="shared" si="640"/>
        <v>0.65300000000000002</v>
      </c>
      <c r="BR617" s="66">
        <f t="shared" si="641"/>
        <v>2.6179999999999999</v>
      </c>
      <c r="BS617" s="67">
        <f t="shared" si="642"/>
        <v>-0.129</v>
      </c>
      <c r="BU617" s="29" t="s">
        <v>29</v>
      </c>
      <c r="BV617" s="34" t="s">
        <v>75</v>
      </c>
      <c r="BW617" s="48">
        <f t="shared" si="614"/>
        <v>26040</v>
      </c>
      <c r="BX617" s="48">
        <f t="shared" si="615"/>
        <v>18250</v>
      </c>
      <c r="BY617" s="48">
        <f t="shared" si="616"/>
        <v>15654</v>
      </c>
      <c r="BZ617" s="48">
        <f t="shared" si="617"/>
        <v>2596</v>
      </c>
      <c r="CA617" s="48">
        <f t="shared" si="618"/>
        <v>3505</v>
      </c>
      <c r="CB617" s="48">
        <f t="shared" si="619"/>
        <v>4285</v>
      </c>
      <c r="CC617" s="48">
        <f t="shared" si="620"/>
        <v>891</v>
      </c>
      <c r="CD617" s="48">
        <f t="shared" si="621"/>
        <v>54</v>
      </c>
      <c r="CE617" s="49">
        <f t="shared" si="622"/>
        <v>3340</v>
      </c>
    </row>
    <row r="618" spans="1:83" ht="16.5" customHeight="1">
      <c r="A618" s="29" t="s">
        <v>30</v>
      </c>
      <c r="B618" s="34" t="s">
        <v>76</v>
      </c>
      <c r="C618" s="40">
        <v>15807</v>
      </c>
      <c r="D618" s="40">
        <v>11313</v>
      </c>
      <c r="E618" s="40">
        <v>9623</v>
      </c>
      <c r="F618" s="40">
        <v>1690</v>
      </c>
      <c r="G618" s="40">
        <v>2494</v>
      </c>
      <c r="H618" s="40">
        <v>2000</v>
      </c>
      <c r="I618" s="40">
        <v>491</v>
      </c>
      <c r="J618" s="40">
        <v>59</v>
      </c>
      <c r="K618" s="41">
        <v>1450</v>
      </c>
      <c r="M618" s="29" t="s">
        <v>30</v>
      </c>
      <c r="N618" s="34" t="s">
        <v>76</v>
      </c>
      <c r="O618" s="66">
        <f t="shared" si="589"/>
        <v>-1.367</v>
      </c>
      <c r="P618" s="66">
        <f t="shared" si="590"/>
        <v>-1.9159999999999999</v>
      </c>
      <c r="Q618" s="66">
        <f t="shared" si="591"/>
        <v>-2.6110000000000002</v>
      </c>
      <c r="R618" s="66">
        <f t="shared" si="592"/>
        <v>2.238</v>
      </c>
      <c r="S618" s="66">
        <f t="shared" si="593"/>
        <v>1.5469999999999999</v>
      </c>
      <c r="T618" s="66">
        <f t="shared" si="594"/>
        <v>-1.768</v>
      </c>
      <c r="U618" s="66">
        <f t="shared" si="595"/>
        <v>69.896000000000001</v>
      </c>
      <c r="V618" s="66">
        <f t="shared" si="596"/>
        <v>-3.2789999999999999</v>
      </c>
      <c r="W618" s="67">
        <f t="shared" si="597"/>
        <v>-13.997999999999999</v>
      </c>
      <c r="Y618" s="29" t="s">
        <v>30</v>
      </c>
      <c r="Z618" s="34" t="s">
        <v>76</v>
      </c>
      <c r="AA618" s="66">
        <f t="shared" si="623"/>
        <v>100</v>
      </c>
      <c r="AB618" s="66">
        <f t="shared" si="598"/>
        <v>71.599999999999994</v>
      </c>
      <c r="AC618" s="66">
        <f t="shared" si="599"/>
        <v>60.9</v>
      </c>
      <c r="AD618" s="66">
        <f t="shared" si="600"/>
        <v>10.7</v>
      </c>
      <c r="AE618" s="66">
        <f t="shared" si="601"/>
        <v>15.8</v>
      </c>
      <c r="AF618" s="66">
        <f t="shared" si="602"/>
        <v>12.7</v>
      </c>
      <c r="AG618" s="66">
        <f t="shared" si="603"/>
        <v>3.1</v>
      </c>
      <c r="AH618" s="66">
        <f t="shared" si="604"/>
        <v>0.4</v>
      </c>
      <c r="AI618" s="67">
        <f t="shared" si="605"/>
        <v>9.1999999999999993</v>
      </c>
      <c r="AK618" s="29" t="s">
        <v>30</v>
      </c>
      <c r="AL618" s="34" t="s">
        <v>76</v>
      </c>
      <c r="AM618" s="66">
        <f t="shared" si="624"/>
        <v>0.5</v>
      </c>
      <c r="AN618" s="66">
        <f t="shared" si="625"/>
        <v>0.4</v>
      </c>
      <c r="AO618" s="66">
        <f t="shared" si="626"/>
        <v>0.4</v>
      </c>
      <c r="AP618" s="66">
        <f t="shared" si="627"/>
        <v>0.5</v>
      </c>
      <c r="AQ618" s="66">
        <f t="shared" si="628"/>
        <v>0.9</v>
      </c>
      <c r="AR618" s="66">
        <f t="shared" si="629"/>
        <v>0.4</v>
      </c>
      <c r="AS618" s="66">
        <f t="shared" si="630"/>
        <v>0.5</v>
      </c>
      <c r="AT618" s="66">
        <f t="shared" si="631"/>
        <v>0.7</v>
      </c>
      <c r="AU618" s="67">
        <f t="shared" si="632"/>
        <v>0.4</v>
      </c>
      <c r="AW618" s="29" t="s">
        <v>30</v>
      </c>
      <c r="AX618" s="34" t="s">
        <v>76</v>
      </c>
      <c r="AY618" s="66">
        <f t="shared" si="633"/>
        <v>-1.367</v>
      </c>
      <c r="AZ618" s="66">
        <f t="shared" si="606"/>
        <v>-1.379</v>
      </c>
      <c r="BA618" s="66">
        <f t="shared" si="607"/>
        <v>-1.61</v>
      </c>
      <c r="BB618" s="66">
        <f t="shared" si="608"/>
        <v>0.23100000000000001</v>
      </c>
      <c r="BC618" s="66">
        <f t="shared" si="609"/>
        <v>0.23699999999999999</v>
      </c>
      <c r="BD618" s="66">
        <f t="shared" si="610"/>
        <v>-0.22500000000000001</v>
      </c>
      <c r="BE618" s="66">
        <f t="shared" si="611"/>
        <v>1.26</v>
      </c>
      <c r="BF618" s="66">
        <f t="shared" si="612"/>
        <v>-1.2E-2</v>
      </c>
      <c r="BG618" s="67">
        <f t="shared" si="613"/>
        <v>-1.4730000000000001</v>
      </c>
      <c r="BI618" s="29" t="s">
        <v>30</v>
      </c>
      <c r="BJ618" s="34" t="s">
        <v>76</v>
      </c>
      <c r="BK618" s="66">
        <f t="shared" si="634"/>
        <v>-7.0000000000000001E-3</v>
      </c>
      <c r="BL618" s="66">
        <f t="shared" si="635"/>
        <v>-8.9999999999999993E-3</v>
      </c>
      <c r="BM618" s="66">
        <f t="shared" si="636"/>
        <v>-1.2E-2</v>
      </c>
      <c r="BN618" s="66">
        <f t="shared" si="637"/>
        <v>1.0999999999999999E-2</v>
      </c>
      <c r="BO618" s="66">
        <f t="shared" si="638"/>
        <v>1.4999999999999999E-2</v>
      </c>
      <c r="BP618" s="66">
        <f t="shared" si="639"/>
        <v>-8.0000000000000002E-3</v>
      </c>
      <c r="BQ618" s="66">
        <f t="shared" si="640"/>
        <v>0.13300000000000001</v>
      </c>
      <c r="BR618" s="66">
        <f t="shared" si="641"/>
        <v>-4.8000000000000001E-2</v>
      </c>
      <c r="BS618" s="67">
        <f t="shared" si="642"/>
        <v>-7.5999999999999998E-2</v>
      </c>
      <c r="BU618" s="29" t="s">
        <v>30</v>
      </c>
      <c r="BV618" s="34" t="s">
        <v>76</v>
      </c>
      <c r="BW618" s="48">
        <f t="shared" si="614"/>
        <v>16026</v>
      </c>
      <c r="BX618" s="48">
        <f t="shared" si="615"/>
        <v>11534</v>
      </c>
      <c r="BY618" s="48">
        <f t="shared" si="616"/>
        <v>9881</v>
      </c>
      <c r="BZ618" s="48">
        <f t="shared" si="617"/>
        <v>1653</v>
      </c>
      <c r="CA618" s="48">
        <f t="shared" si="618"/>
        <v>2456</v>
      </c>
      <c r="CB618" s="48">
        <f t="shared" si="619"/>
        <v>2036</v>
      </c>
      <c r="CC618" s="48">
        <f t="shared" si="620"/>
        <v>289</v>
      </c>
      <c r="CD618" s="48">
        <f t="shared" si="621"/>
        <v>61</v>
      </c>
      <c r="CE618" s="49">
        <f t="shared" si="622"/>
        <v>1686</v>
      </c>
    </row>
    <row r="619" spans="1:83" ht="16.5" customHeight="1">
      <c r="A619" s="29" t="s">
        <v>31</v>
      </c>
      <c r="B619" s="34" t="s">
        <v>77</v>
      </c>
      <c r="C619" s="40">
        <v>27614</v>
      </c>
      <c r="D619" s="40">
        <v>18708</v>
      </c>
      <c r="E619" s="40">
        <v>15956</v>
      </c>
      <c r="F619" s="40">
        <v>2752</v>
      </c>
      <c r="G619" s="40">
        <v>5328</v>
      </c>
      <c r="H619" s="40">
        <v>3578</v>
      </c>
      <c r="I619" s="40">
        <v>754</v>
      </c>
      <c r="J619" s="40">
        <v>313</v>
      </c>
      <c r="K619" s="41">
        <v>2511</v>
      </c>
      <c r="M619" s="29" t="s">
        <v>31</v>
      </c>
      <c r="N619" s="34" t="s">
        <v>77</v>
      </c>
      <c r="O619" s="66">
        <f t="shared" si="589"/>
        <v>-0.50800000000000001</v>
      </c>
      <c r="P619" s="66">
        <f t="shared" si="590"/>
        <v>0.17100000000000001</v>
      </c>
      <c r="Q619" s="66">
        <f t="shared" si="591"/>
        <v>-0.49299999999999999</v>
      </c>
      <c r="R619" s="66">
        <f t="shared" si="592"/>
        <v>4.2030000000000003</v>
      </c>
      <c r="S619" s="66">
        <f t="shared" si="593"/>
        <v>2.1080000000000001</v>
      </c>
      <c r="T619" s="66">
        <f t="shared" si="594"/>
        <v>-7.33</v>
      </c>
      <c r="U619" s="66">
        <f t="shared" si="595"/>
        <v>70.974999999999994</v>
      </c>
      <c r="V619" s="66">
        <f t="shared" si="596"/>
        <v>-20.759</v>
      </c>
      <c r="W619" s="67">
        <f t="shared" si="597"/>
        <v>-16.992000000000001</v>
      </c>
      <c r="Y619" s="29" t="s">
        <v>31</v>
      </c>
      <c r="Z619" s="34" t="s">
        <v>77</v>
      </c>
      <c r="AA619" s="66">
        <f t="shared" si="623"/>
        <v>100</v>
      </c>
      <c r="AB619" s="66">
        <f t="shared" si="598"/>
        <v>67.7</v>
      </c>
      <c r="AC619" s="66">
        <f t="shared" si="599"/>
        <v>57.8</v>
      </c>
      <c r="AD619" s="66">
        <f t="shared" si="600"/>
        <v>10</v>
      </c>
      <c r="AE619" s="66">
        <f t="shared" si="601"/>
        <v>19.3</v>
      </c>
      <c r="AF619" s="66">
        <f t="shared" si="602"/>
        <v>13</v>
      </c>
      <c r="AG619" s="66">
        <f t="shared" si="603"/>
        <v>2.7</v>
      </c>
      <c r="AH619" s="66">
        <f t="shared" si="604"/>
        <v>1.1000000000000001</v>
      </c>
      <c r="AI619" s="67">
        <f t="shared" si="605"/>
        <v>9.1</v>
      </c>
      <c r="AK619" s="29" t="s">
        <v>31</v>
      </c>
      <c r="AL619" s="34" t="s">
        <v>77</v>
      </c>
      <c r="AM619" s="66">
        <f t="shared" si="624"/>
        <v>0.8</v>
      </c>
      <c r="AN619" s="66">
        <f t="shared" si="625"/>
        <v>0.7</v>
      </c>
      <c r="AO619" s="66">
        <f t="shared" si="626"/>
        <v>0.7</v>
      </c>
      <c r="AP619" s="66">
        <f t="shared" si="627"/>
        <v>0.8</v>
      </c>
      <c r="AQ619" s="66">
        <f t="shared" si="628"/>
        <v>2</v>
      </c>
      <c r="AR619" s="66">
        <f t="shared" si="629"/>
        <v>0.8</v>
      </c>
      <c r="AS619" s="66">
        <f t="shared" si="630"/>
        <v>0.8</v>
      </c>
      <c r="AT619" s="66">
        <f t="shared" si="631"/>
        <v>3.5</v>
      </c>
      <c r="AU619" s="67">
        <f t="shared" si="632"/>
        <v>0.7</v>
      </c>
      <c r="AW619" s="29" t="s">
        <v>31</v>
      </c>
      <c r="AX619" s="34" t="s">
        <v>77</v>
      </c>
      <c r="AY619" s="66">
        <f t="shared" si="633"/>
        <v>-0.50800000000000001</v>
      </c>
      <c r="AZ619" s="66">
        <f t="shared" si="606"/>
        <v>0.115</v>
      </c>
      <c r="BA619" s="66">
        <f t="shared" si="607"/>
        <v>-0.28499999999999998</v>
      </c>
      <c r="BB619" s="66">
        <f t="shared" si="608"/>
        <v>0.4</v>
      </c>
      <c r="BC619" s="66">
        <f t="shared" si="609"/>
        <v>0.39600000000000002</v>
      </c>
      <c r="BD619" s="66">
        <f t="shared" si="610"/>
        <v>-1.02</v>
      </c>
      <c r="BE619" s="66">
        <f t="shared" si="611"/>
        <v>1.1279999999999999</v>
      </c>
      <c r="BF619" s="66">
        <f t="shared" si="612"/>
        <v>-0.29499999999999998</v>
      </c>
      <c r="BG619" s="67">
        <f t="shared" si="613"/>
        <v>-1.8520000000000001</v>
      </c>
      <c r="BI619" s="29" t="s">
        <v>31</v>
      </c>
      <c r="BJ619" s="34" t="s">
        <v>77</v>
      </c>
      <c r="BK619" s="66">
        <f t="shared" si="634"/>
        <v>-4.0000000000000001E-3</v>
      </c>
      <c r="BL619" s="66">
        <f t="shared" si="635"/>
        <v>1E-3</v>
      </c>
      <c r="BM619" s="66">
        <f t="shared" si="636"/>
        <v>-4.0000000000000001E-3</v>
      </c>
      <c r="BN619" s="66">
        <f t="shared" si="637"/>
        <v>3.2000000000000001E-2</v>
      </c>
      <c r="BO619" s="66">
        <f t="shared" si="638"/>
        <v>4.2000000000000003E-2</v>
      </c>
      <c r="BP619" s="66">
        <f t="shared" si="639"/>
        <v>-6.0999999999999999E-2</v>
      </c>
      <c r="BQ619" s="66">
        <f t="shared" si="640"/>
        <v>0.20599999999999999</v>
      </c>
      <c r="BR619" s="66">
        <f t="shared" si="641"/>
        <v>-1.9690000000000001</v>
      </c>
      <c r="BS619" s="67">
        <f t="shared" si="642"/>
        <v>-0.16600000000000001</v>
      </c>
      <c r="BU619" s="29" t="s">
        <v>31</v>
      </c>
      <c r="BV619" s="34" t="s">
        <v>77</v>
      </c>
      <c r="BW619" s="48">
        <f t="shared" si="614"/>
        <v>27755</v>
      </c>
      <c r="BX619" s="48">
        <f t="shared" si="615"/>
        <v>18676</v>
      </c>
      <c r="BY619" s="48">
        <f t="shared" si="616"/>
        <v>16035</v>
      </c>
      <c r="BZ619" s="48">
        <f t="shared" si="617"/>
        <v>2641</v>
      </c>
      <c r="CA619" s="48">
        <f t="shared" si="618"/>
        <v>5218</v>
      </c>
      <c r="CB619" s="48">
        <f t="shared" si="619"/>
        <v>3861</v>
      </c>
      <c r="CC619" s="48">
        <f t="shared" si="620"/>
        <v>441</v>
      </c>
      <c r="CD619" s="48">
        <f t="shared" si="621"/>
        <v>395</v>
      </c>
      <c r="CE619" s="49">
        <f t="shared" si="622"/>
        <v>3025</v>
      </c>
    </row>
    <row r="620" spans="1:83" ht="16.5" customHeight="1">
      <c r="A620" s="30" t="s">
        <v>32</v>
      </c>
      <c r="B620" s="28" t="s">
        <v>78</v>
      </c>
      <c r="C620" s="44">
        <v>8735</v>
      </c>
      <c r="D620" s="44">
        <v>5132</v>
      </c>
      <c r="E620" s="44">
        <v>4385</v>
      </c>
      <c r="F620" s="44">
        <v>747</v>
      </c>
      <c r="G620" s="44">
        <v>1992</v>
      </c>
      <c r="H620" s="44">
        <v>1611</v>
      </c>
      <c r="I620" s="44">
        <v>285</v>
      </c>
      <c r="J620" s="44">
        <v>-20</v>
      </c>
      <c r="K620" s="45">
        <v>1346</v>
      </c>
      <c r="M620" s="30" t="s">
        <v>32</v>
      </c>
      <c r="N620" s="28" t="s">
        <v>78</v>
      </c>
      <c r="O620" s="70">
        <f t="shared" si="589"/>
        <v>-6.1459999999999999</v>
      </c>
      <c r="P620" s="70">
        <f t="shared" si="590"/>
        <v>-1.175</v>
      </c>
      <c r="Q620" s="70">
        <f t="shared" si="591"/>
        <v>-1.8360000000000001</v>
      </c>
      <c r="R620" s="70">
        <f t="shared" si="592"/>
        <v>2.8929999999999998</v>
      </c>
      <c r="S620" s="70">
        <f t="shared" si="593"/>
        <v>0.55500000000000005</v>
      </c>
      <c r="T620" s="70">
        <f t="shared" si="594"/>
        <v>-24.472999999999999</v>
      </c>
      <c r="U620" s="70">
        <f t="shared" si="595"/>
        <v>63.792999999999999</v>
      </c>
      <c r="V620" s="70">
        <f t="shared" si="596"/>
        <v>-114.38800000000001</v>
      </c>
      <c r="W620" s="71">
        <f t="shared" si="597"/>
        <v>-26.044</v>
      </c>
      <c r="Y620" s="30" t="s">
        <v>32</v>
      </c>
      <c r="Z620" s="28" t="s">
        <v>78</v>
      </c>
      <c r="AA620" s="70">
        <f t="shared" si="623"/>
        <v>100</v>
      </c>
      <c r="AB620" s="70">
        <f t="shared" si="598"/>
        <v>58.8</v>
      </c>
      <c r="AC620" s="70">
        <f t="shared" si="599"/>
        <v>50.2</v>
      </c>
      <c r="AD620" s="70">
        <f t="shared" si="600"/>
        <v>8.6</v>
      </c>
      <c r="AE620" s="70">
        <f t="shared" si="601"/>
        <v>22.8</v>
      </c>
      <c r="AF620" s="70">
        <f t="shared" si="602"/>
        <v>18.399999999999999</v>
      </c>
      <c r="AG620" s="70">
        <f t="shared" si="603"/>
        <v>3.3</v>
      </c>
      <c r="AH620" s="70">
        <f t="shared" si="604"/>
        <v>-0.2</v>
      </c>
      <c r="AI620" s="71">
        <f t="shared" si="605"/>
        <v>15.4</v>
      </c>
      <c r="AK620" s="30" t="s">
        <v>32</v>
      </c>
      <c r="AL620" s="28" t="s">
        <v>78</v>
      </c>
      <c r="AM620" s="70">
        <f t="shared" si="624"/>
        <v>0.3</v>
      </c>
      <c r="AN620" s="70">
        <f t="shared" si="625"/>
        <v>0.2</v>
      </c>
      <c r="AO620" s="70">
        <f t="shared" si="626"/>
        <v>0.2</v>
      </c>
      <c r="AP620" s="70">
        <f t="shared" si="627"/>
        <v>0.2</v>
      </c>
      <c r="AQ620" s="70">
        <f t="shared" si="628"/>
        <v>0.8</v>
      </c>
      <c r="AR620" s="70">
        <f t="shared" si="629"/>
        <v>0.4</v>
      </c>
      <c r="AS620" s="70">
        <f t="shared" si="630"/>
        <v>0.3</v>
      </c>
      <c r="AT620" s="70">
        <f t="shared" si="631"/>
        <v>-0.2</v>
      </c>
      <c r="AU620" s="71">
        <f t="shared" si="632"/>
        <v>0.4</v>
      </c>
      <c r="AW620" s="30" t="s">
        <v>32</v>
      </c>
      <c r="AX620" s="28" t="s">
        <v>78</v>
      </c>
      <c r="AY620" s="70">
        <f t="shared" si="633"/>
        <v>-6.1459999999999999</v>
      </c>
      <c r="AZ620" s="70">
        <f t="shared" si="606"/>
        <v>-0.65500000000000003</v>
      </c>
      <c r="BA620" s="70">
        <f t="shared" si="607"/>
        <v>-0.88100000000000001</v>
      </c>
      <c r="BB620" s="70">
        <f t="shared" si="608"/>
        <v>0.22600000000000001</v>
      </c>
      <c r="BC620" s="70">
        <f t="shared" si="609"/>
        <v>0.11799999999999999</v>
      </c>
      <c r="BD620" s="70">
        <f t="shared" si="610"/>
        <v>-5.609</v>
      </c>
      <c r="BE620" s="70">
        <f t="shared" si="611"/>
        <v>1.1930000000000001</v>
      </c>
      <c r="BF620" s="70">
        <f t="shared" si="612"/>
        <v>-1.708</v>
      </c>
      <c r="BG620" s="71">
        <f t="shared" si="613"/>
        <v>-5.093</v>
      </c>
      <c r="BI620" s="30" t="s">
        <v>32</v>
      </c>
      <c r="BJ620" s="28" t="s">
        <v>78</v>
      </c>
      <c r="BK620" s="70">
        <f t="shared" si="634"/>
        <v>-1.7999999999999999E-2</v>
      </c>
      <c r="BL620" s="70">
        <f t="shared" si="635"/>
        <v>-3.0000000000000001E-3</v>
      </c>
      <c r="BM620" s="70">
        <f t="shared" si="636"/>
        <v>-4.0000000000000001E-3</v>
      </c>
      <c r="BN620" s="70">
        <f t="shared" si="637"/>
        <v>6.0000000000000001E-3</v>
      </c>
      <c r="BO620" s="70">
        <f t="shared" si="638"/>
        <v>4.0000000000000001E-3</v>
      </c>
      <c r="BP620" s="70">
        <f t="shared" si="639"/>
        <v>-0.112</v>
      </c>
      <c r="BQ620" s="70">
        <f t="shared" si="640"/>
        <v>7.2999999999999995E-2</v>
      </c>
      <c r="BR620" s="70">
        <f t="shared" si="641"/>
        <v>-3.8180000000000001</v>
      </c>
      <c r="BS620" s="71">
        <f t="shared" si="642"/>
        <v>-0.153</v>
      </c>
      <c r="BU620" s="30" t="s">
        <v>32</v>
      </c>
      <c r="BV620" s="28" t="s">
        <v>78</v>
      </c>
      <c r="BW620" s="52">
        <f t="shared" si="614"/>
        <v>9307</v>
      </c>
      <c r="BX620" s="52">
        <f t="shared" si="615"/>
        <v>5193</v>
      </c>
      <c r="BY620" s="52">
        <f t="shared" si="616"/>
        <v>4467</v>
      </c>
      <c r="BZ620" s="52">
        <f t="shared" si="617"/>
        <v>726</v>
      </c>
      <c r="CA620" s="52">
        <f t="shared" si="618"/>
        <v>1981</v>
      </c>
      <c r="CB620" s="52">
        <f t="shared" si="619"/>
        <v>2133</v>
      </c>
      <c r="CC620" s="52">
        <f t="shared" si="620"/>
        <v>174</v>
      </c>
      <c r="CD620" s="52">
        <f t="shared" si="621"/>
        <v>139</v>
      </c>
      <c r="CE620" s="53">
        <f t="shared" si="622"/>
        <v>1820</v>
      </c>
    </row>
    <row r="621" spans="1:83" ht="16.5" customHeight="1">
      <c r="A621" s="29" t="s">
        <v>33</v>
      </c>
      <c r="B621" s="34" t="s">
        <v>79</v>
      </c>
      <c r="C621" s="40">
        <v>87167</v>
      </c>
      <c r="D621" s="40">
        <v>63594</v>
      </c>
      <c r="E621" s="40">
        <v>54136</v>
      </c>
      <c r="F621" s="40">
        <v>9458</v>
      </c>
      <c r="G621" s="40">
        <v>11007</v>
      </c>
      <c r="H621" s="40">
        <v>12566</v>
      </c>
      <c r="I621" s="40">
        <v>2320</v>
      </c>
      <c r="J621" s="40">
        <v>209</v>
      </c>
      <c r="K621" s="41">
        <v>10037</v>
      </c>
      <c r="M621" s="29" t="s">
        <v>33</v>
      </c>
      <c r="N621" s="34" t="s">
        <v>79</v>
      </c>
      <c r="O621" s="66">
        <f t="shared" si="589"/>
        <v>1.04</v>
      </c>
      <c r="P621" s="66">
        <f t="shared" si="590"/>
        <v>0.23300000000000001</v>
      </c>
      <c r="Q621" s="66">
        <f t="shared" si="591"/>
        <v>-0.36299999999999999</v>
      </c>
      <c r="R621" s="66">
        <f t="shared" si="592"/>
        <v>3.786</v>
      </c>
      <c r="S621" s="66">
        <f t="shared" si="593"/>
        <v>4.2229999999999999</v>
      </c>
      <c r="T621" s="66">
        <f t="shared" si="594"/>
        <v>2.4710000000000001</v>
      </c>
      <c r="U621" s="66">
        <f t="shared" si="595"/>
        <v>92.531000000000006</v>
      </c>
      <c r="V621" s="66">
        <f t="shared" si="596"/>
        <v>32.277999999999999</v>
      </c>
      <c r="W621" s="67">
        <f t="shared" si="597"/>
        <v>-7.9169999999999998</v>
      </c>
      <c r="Y621" s="29" t="s">
        <v>33</v>
      </c>
      <c r="Z621" s="34" t="s">
        <v>79</v>
      </c>
      <c r="AA621" s="66">
        <f t="shared" si="623"/>
        <v>100</v>
      </c>
      <c r="AB621" s="66">
        <f t="shared" si="598"/>
        <v>73</v>
      </c>
      <c r="AC621" s="66">
        <f t="shared" si="599"/>
        <v>62.1</v>
      </c>
      <c r="AD621" s="66">
        <f t="shared" si="600"/>
        <v>10.9</v>
      </c>
      <c r="AE621" s="66">
        <f t="shared" si="601"/>
        <v>12.6</v>
      </c>
      <c r="AF621" s="66">
        <f t="shared" si="602"/>
        <v>14.4</v>
      </c>
      <c r="AG621" s="66">
        <f t="shared" si="603"/>
        <v>2.7</v>
      </c>
      <c r="AH621" s="66">
        <f t="shared" si="604"/>
        <v>0.2</v>
      </c>
      <c r="AI621" s="67">
        <f t="shared" si="605"/>
        <v>11.5</v>
      </c>
      <c r="AK621" s="29" t="s">
        <v>33</v>
      </c>
      <c r="AL621" s="34" t="s">
        <v>79</v>
      </c>
      <c r="AM621" s="66">
        <f t="shared" si="624"/>
        <v>2.6</v>
      </c>
      <c r="AN621" s="66">
        <f t="shared" si="625"/>
        <v>2.5</v>
      </c>
      <c r="AO621" s="66">
        <f t="shared" si="626"/>
        <v>2.5</v>
      </c>
      <c r="AP621" s="66">
        <f t="shared" si="627"/>
        <v>2.6</v>
      </c>
      <c r="AQ621" s="66">
        <f t="shared" si="628"/>
        <v>4.2</v>
      </c>
      <c r="AR621" s="66">
        <f t="shared" si="629"/>
        <v>2.7</v>
      </c>
      <c r="AS621" s="66">
        <f t="shared" si="630"/>
        <v>2.5</v>
      </c>
      <c r="AT621" s="66">
        <f t="shared" si="631"/>
        <v>2.2999999999999998</v>
      </c>
      <c r="AU621" s="67">
        <f t="shared" si="632"/>
        <v>2.8</v>
      </c>
      <c r="AW621" s="29" t="s">
        <v>33</v>
      </c>
      <c r="AX621" s="34" t="s">
        <v>79</v>
      </c>
      <c r="AY621" s="66">
        <f t="shared" si="633"/>
        <v>1.04</v>
      </c>
      <c r="AZ621" s="66">
        <f t="shared" si="606"/>
        <v>0.17199999999999999</v>
      </c>
      <c r="BA621" s="66">
        <f t="shared" si="607"/>
        <v>-0.22800000000000001</v>
      </c>
      <c r="BB621" s="66">
        <f t="shared" si="608"/>
        <v>0.4</v>
      </c>
      <c r="BC621" s="66">
        <f t="shared" si="609"/>
        <v>0.51700000000000002</v>
      </c>
      <c r="BD621" s="66">
        <f t="shared" si="610"/>
        <v>0.35099999999999998</v>
      </c>
      <c r="BE621" s="66">
        <f t="shared" si="611"/>
        <v>1.292</v>
      </c>
      <c r="BF621" s="66">
        <f t="shared" si="612"/>
        <v>5.8999999999999997E-2</v>
      </c>
      <c r="BG621" s="67">
        <f t="shared" si="613"/>
        <v>-1</v>
      </c>
      <c r="BI621" s="29" t="s">
        <v>33</v>
      </c>
      <c r="BJ621" s="34" t="s">
        <v>79</v>
      </c>
      <c r="BK621" s="66">
        <f t="shared" si="634"/>
        <v>2.8000000000000001E-2</v>
      </c>
      <c r="BL621" s="66">
        <f t="shared" si="635"/>
        <v>6.0000000000000001E-3</v>
      </c>
      <c r="BM621" s="66">
        <f t="shared" si="636"/>
        <v>-8.9999999999999993E-3</v>
      </c>
      <c r="BN621" s="66">
        <f t="shared" si="637"/>
        <v>9.9000000000000005E-2</v>
      </c>
      <c r="BO621" s="66">
        <f t="shared" si="638"/>
        <v>0.17100000000000001</v>
      </c>
      <c r="BP621" s="66">
        <f t="shared" si="639"/>
        <v>6.5000000000000002E-2</v>
      </c>
      <c r="BQ621" s="66">
        <f t="shared" si="640"/>
        <v>0.73199999999999998</v>
      </c>
      <c r="BR621" s="66">
        <f t="shared" si="641"/>
        <v>1.2250000000000001</v>
      </c>
      <c r="BS621" s="67">
        <f t="shared" si="642"/>
        <v>-0.27900000000000003</v>
      </c>
      <c r="BU621" s="29" t="s">
        <v>33</v>
      </c>
      <c r="BV621" s="34" t="s">
        <v>79</v>
      </c>
      <c r="BW621" s="48">
        <f t="shared" si="614"/>
        <v>86270</v>
      </c>
      <c r="BX621" s="48">
        <f t="shared" si="615"/>
        <v>63446</v>
      </c>
      <c r="BY621" s="48">
        <f t="shared" si="616"/>
        <v>54333</v>
      </c>
      <c r="BZ621" s="48">
        <f t="shared" si="617"/>
        <v>9113</v>
      </c>
      <c r="CA621" s="48">
        <f t="shared" si="618"/>
        <v>10561</v>
      </c>
      <c r="CB621" s="48">
        <f t="shared" si="619"/>
        <v>12263</v>
      </c>
      <c r="CC621" s="48">
        <f t="shared" si="620"/>
        <v>1205</v>
      </c>
      <c r="CD621" s="48">
        <f t="shared" si="621"/>
        <v>158</v>
      </c>
      <c r="CE621" s="49">
        <f t="shared" si="622"/>
        <v>10900</v>
      </c>
    </row>
    <row r="622" spans="1:83" ht="16.5" customHeight="1">
      <c r="A622" s="29" t="s">
        <v>34</v>
      </c>
      <c r="B622" s="34" t="s">
        <v>80</v>
      </c>
      <c r="C622" s="40">
        <v>43657</v>
      </c>
      <c r="D622" s="40">
        <v>23310</v>
      </c>
      <c r="E622" s="40">
        <v>19709</v>
      </c>
      <c r="F622" s="40">
        <v>3601</v>
      </c>
      <c r="G622" s="40">
        <v>16703</v>
      </c>
      <c r="H622" s="40">
        <v>3644</v>
      </c>
      <c r="I622" s="40">
        <v>1026</v>
      </c>
      <c r="J622" s="40">
        <v>-24</v>
      </c>
      <c r="K622" s="41">
        <v>2642</v>
      </c>
      <c r="M622" s="29" t="s">
        <v>34</v>
      </c>
      <c r="N622" s="34" t="s">
        <v>80</v>
      </c>
      <c r="O622" s="66">
        <f t="shared" si="589"/>
        <v>-0.29199999999999998</v>
      </c>
      <c r="P622" s="66">
        <f t="shared" si="590"/>
        <v>-0.90500000000000003</v>
      </c>
      <c r="Q622" s="66">
        <f t="shared" si="591"/>
        <v>-1.4850000000000001</v>
      </c>
      <c r="R622" s="66">
        <f t="shared" si="592"/>
        <v>2.3879999999999999</v>
      </c>
      <c r="S622" s="66">
        <f t="shared" si="593"/>
        <v>1.6120000000000001</v>
      </c>
      <c r="T622" s="66">
        <f t="shared" si="594"/>
        <v>-4.7069999999999999</v>
      </c>
      <c r="U622" s="66">
        <f t="shared" si="595"/>
        <v>75.385000000000005</v>
      </c>
      <c r="V622" s="66">
        <f t="shared" si="596"/>
        <v>-580</v>
      </c>
      <c r="W622" s="67">
        <f t="shared" si="597"/>
        <v>-18.306000000000001</v>
      </c>
      <c r="Y622" s="29" t="s">
        <v>34</v>
      </c>
      <c r="Z622" s="34" t="s">
        <v>80</v>
      </c>
      <c r="AA622" s="66">
        <f t="shared" si="623"/>
        <v>100</v>
      </c>
      <c r="AB622" s="66">
        <f t="shared" si="598"/>
        <v>53.4</v>
      </c>
      <c r="AC622" s="66">
        <f t="shared" si="599"/>
        <v>45.1</v>
      </c>
      <c r="AD622" s="66">
        <f t="shared" si="600"/>
        <v>8.1999999999999993</v>
      </c>
      <c r="AE622" s="66">
        <f t="shared" si="601"/>
        <v>38.299999999999997</v>
      </c>
      <c r="AF622" s="66">
        <f t="shared" si="602"/>
        <v>8.3000000000000007</v>
      </c>
      <c r="AG622" s="66">
        <f t="shared" si="603"/>
        <v>2.4</v>
      </c>
      <c r="AH622" s="66">
        <f t="shared" si="604"/>
        <v>-0.1</v>
      </c>
      <c r="AI622" s="67">
        <f t="shared" si="605"/>
        <v>6.1</v>
      </c>
      <c r="AK622" s="29" t="s">
        <v>34</v>
      </c>
      <c r="AL622" s="34" t="s">
        <v>80</v>
      </c>
      <c r="AM622" s="66">
        <f t="shared" si="624"/>
        <v>1.3</v>
      </c>
      <c r="AN622" s="66">
        <f t="shared" si="625"/>
        <v>0.9</v>
      </c>
      <c r="AO622" s="66">
        <f t="shared" si="626"/>
        <v>0.9</v>
      </c>
      <c r="AP622" s="66">
        <f t="shared" si="627"/>
        <v>1</v>
      </c>
      <c r="AQ622" s="66">
        <f t="shared" si="628"/>
        <v>6.3</v>
      </c>
      <c r="AR622" s="66">
        <f t="shared" si="629"/>
        <v>0.8</v>
      </c>
      <c r="AS622" s="66">
        <f t="shared" si="630"/>
        <v>1.1000000000000001</v>
      </c>
      <c r="AT622" s="66">
        <f t="shared" si="631"/>
        <v>-0.3</v>
      </c>
      <c r="AU622" s="67">
        <f t="shared" si="632"/>
        <v>0.7</v>
      </c>
      <c r="AW622" s="29" t="s">
        <v>34</v>
      </c>
      <c r="AX622" s="34" t="s">
        <v>80</v>
      </c>
      <c r="AY622" s="66">
        <f t="shared" si="633"/>
        <v>-0.29199999999999998</v>
      </c>
      <c r="AZ622" s="66">
        <f t="shared" si="606"/>
        <v>-0.48599999999999999</v>
      </c>
      <c r="BA622" s="66">
        <f t="shared" si="607"/>
        <v>-0.67800000000000005</v>
      </c>
      <c r="BB622" s="66">
        <f t="shared" si="608"/>
        <v>0.192</v>
      </c>
      <c r="BC622" s="66">
        <f t="shared" si="609"/>
        <v>0.60499999999999998</v>
      </c>
      <c r="BD622" s="66">
        <f t="shared" si="610"/>
        <v>-0.41099999999999998</v>
      </c>
      <c r="BE622" s="66">
        <f t="shared" si="611"/>
        <v>1.0069999999999999</v>
      </c>
      <c r="BF622" s="66">
        <f t="shared" si="612"/>
        <v>-6.6000000000000003E-2</v>
      </c>
      <c r="BG622" s="67">
        <f t="shared" si="613"/>
        <v>-1.3520000000000001</v>
      </c>
      <c r="BI622" s="29" t="s">
        <v>34</v>
      </c>
      <c r="BJ622" s="34" t="s">
        <v>80</v>
      </c>
      <c r="BK622" s="66">
        <f t="shared" si="634"/>
        <v>-4.0000000000000001E-3</v>
      </c>
      <c r="BL622" s="66">
        <f t="shared" si="635"/>
        <v>-8.9999999999999993E-3</v>
      </c>
      <c r="BM622" s="66">
        <f t="shared" si="636"/>
        <v>-1.4E-2</v>
      </c>
      <c r="BN622" s="66">
        <f t="shared" si="637"/>
        <v>2.4E-2</v>
      </c>
      <c r="BO622" s="66">
        <f t="shared" si="638"/>
        <v>0.10100000000000001</v>
      </c>
      <c r="BP622" s="66">
        <f t="shared" si="639"/>
        <v>-3.9E-2</v>
      </c>
      <c r="BQ622" s="66">
        <f t="shared" si="640"/>
        <v>0.28999999999999998</v>
      </c>
      <c r="BR622" s="66">
        <f t="shared" si="641"/>
        <v>-0.69599999999999995</v>
      </c>
      <c r="BS622" s="67">
        <f t="shared" si="642"/>
        <v>-0.191</v>
      </c>
      <c r="BU622" s="29" t="s">
        <v>34</v>
      </c>
      <c r="BV622" s="34" t="s">
        <v>80</v>
      </c>
      <c r="BW622" s="48">
        <f t="shared" si="614"/>
        <v>43785</v>
      </c>
      <c r="BX622" s="48">
        <f t="shared" si="615"/>
        <v>23523</v>
      </c>
      <c r="BY622" s="48">
        <f t="shared" si="616"/>
        <v>20006</v>
      </c>
      <c r="BZ622" s="48">
        <f t="shared" si="617"/>
        <v>3517</v>
      </c>
      <c r="CA622" s="48">
        <f t="shared" si="618"/>
        <v>16438</v>
      </c>
      <c r="CB622" s="48">
        <f t="shared" si="619"/>
        <v>3824</v>
      </c>
      <c r="CC622" s="48">
        <f t="shared" si="620"/>
        <v>585</v>
      </c>
      <c r="CD622" s="48">
        <f t="shared" si="621"/>
        <v>5</v>
      </c>
      <c r="CE622" s="49">
        <f t="shared" si="622"/>
        <v>3234</v>
      </c>
    </row>
    <row r="623" spans="1:83" ht="16.5" customHeight="1">
      <c r="A623" s="29" t="s">
        <v>35</v>
      </c>
      <c r="B623" s="34" t="s">
        <v>81</v>
      </c>
      <c r="C623" s="40">
        <v>77007</v>
      </c>
      <c r="D623" s="40">
        <v>48800</v>
      </c>
      <c r="E623" s="40">
        <v>41590</v>
      </c>
      <c r="F623" s="40">
        <v>7210</v>
      </c>
      <c r="G623" s="40">
        <v>15858</v>
      </c>
      <c r="H623" s="40">
        <v>12349</v>
      </c>
      <c r="I623" s="40">
        <v>4436</v>
      </c>
      <c r="J623" s="40">
        <v>119</v>
      </c>
      <c r="K623" s="41">
        <v>7794</v>
      </c>
      <c r="M623" s="29" t="s">
        <v>35</v>
      </c>
      <c r="N623" s="34" t="s">
        <v>81</v>
      </c>
      <c r="O623" s="66">
        <f t="shared" si="589"/>
        <v>1.831</v>
      </c>
      <c r="P623" s="66">
        <f t="shared" si="590"/>
        <v>-0.14499999999999999</v>
      </c>
      <c r="Q623" s="66">
        <f t="shared" si="591"/>
        <v>-0.72099999999999997</v>
      </c>
      <c r="R623" s="66">
        <f t="shared" si="592"/>
        <v>3.31</v>
      </c>
      <c r="S623" s="66">
        <f t="shared" si="593"/>
        <v>2.3820000000000001</v>
      </c>
      <c r="T623" s="66">
        <f t="shared" si="594"/>
        <v>9.6519999999999992</v>
      </c>
      <c r="U623" s="66">
        <f t="shared" si="595"/>
        <v>88.927000000000007</v>
      </c>
      <c r="V623" s="66">
        <f t="shared" si="596"/>
        <v>-58.392000000000003</v>
      </c>
      <c r="W623" s="67">
        <f t="shared" si="597"/>
        <v>-9.6660000000000004</v>
      </c>
      <c r="Y623" s="29" t="s">
        <v>35</v>
      </c>
      <c r="Z623" s="34" t="s">
        <v>81</v>
      </c>
      <c r="AA623" s="66">
        <f t="shared" si="623"/>
        <v>100</v>
      </c>
      <c r="AB623" s="66">
        <f t="shared" si="598"/>
        <v>63.4</v>
      </c>
      <c r="AC623" s="66">
        <f t="shared" si="599"/>
        <v>54</v>
      </c>
      <c r="AD623" s="66">
        <f t="shared" si="600"/>
        <v>9.4</v>
      </c>
      <c r="AE623" s="66">
        <f t="shared" si="601"/>
        <v>20.6</v>
      </c>
      <c r="AF623" s="66">
        <f t="shared" si="602"/>
        <v>16</v>
      </c>
      <c r="AG623" s="66">
        <f t="shared" si="603"/>
        <v>5.8</v>
      </c>
      <c r="AH623" s="66">
        <f t="shared" si="604"/>
        <v>0.2</v>
      </c>
      <c r="AI623" s="67">
        <f t="shared" si="605"/>
        <v>10.1</v>
      </c>
      <c r="AK623" s="29" t="s">
        <v>35</v>
      </c>
      <c r="AL623" s="34" t="s">
        <v>81</v>
      </c>
      <c r="AM623" s="66">
        <f t="shared" si="624"/>
        <v>2.2999999999999998</v>
      </c>
      <c r="AN623" s="66">
        <f t="shared" si="625"/>
        <v>1.9</v>
      </c>
      <c r="AO623" s="66">
        <f t="shared" si="626"/>
        <v>1.9</v>
      </c>
      <c r="AP623" s="66">
        <f t="shared" si="627"/>
        <v>2</v>
      </c>
      <c r="AQ623" s="66">
        <f t="shared" si="628"/>
        <v>6</v>
      </c>
      <c r="AR623" s="66">
        <f t="shared" si="629"/>
        <v>2.7</v>
      </c>
      <c r="AS623" s="66">
        <f t="shared" si="630"/>
        <v>4.7</v>
      </c>
      <c r="AT623" s="66">
        <f t="shared" si="631"/>
        <v>1.3</v>
      </c>
      <c r="AU623" s="67">
        <f t="shared" si="632"/>
        <v>2.2000000000000002</v>
      </c>
      <c r="AW623" s="29" t="s">
        <v>35</v>
      </c>
      <c r="AX623" s="34" t="s">
        <v>81</v>
      </c>
      <c r="AY623" s="66">
        <f t="shared" si="633"/>
        <v>1.831</v>
      </c>
      <c r="AZ623" s="66">
        <f t="shared" si="606"/>
        <v>-9.4E-2</v>
      </c>
      <c r="BA623" s="66">
        <f t="shared" si="607"/>
        <v>-0.39900000000000002</v>
      </c>
      <c r="BB623" s="66">
        <f t="shared" si="608"/>
        <v>0.30499999999999999</v>
      </c>
      <c r="BC623" s="66">
        <f t="shared" si="609"/>
        <v>0.48799999999999999</v>
      </c>
      <c r="BD623" s="66">
        <f t="shared" si="610"/>
        <v>1.4370000000000001</v>
      </c>
      <c r="BE623" s="66">
        <f t="shared" si="611"/>
        <v>2.7610000000000001</v>
      </c>
      <c r="BF623" s="66">
        <f t="shared" si="612"/>
        <v>-0.221</v>
      </c>
      <c r="BG623" s="67">
        <f t="shared" si="613"/>
        <v>-1.103</v>
      </c>
      <c r="BI623" s="29" t="s">
        <v>35</v>
      </c>
      <c r="BJ623" s="34" t="s">
        <v>81</v>
      </c>
      <c r="BK623" s="66">
        <f t="shared" si="634"/>
        <v>4.3999999999999997E-2</v>
      </c>
      <c r="BL623" s="66">
        <f t="shared" si="635"/>
        <v>-3.0000000000000001E-3</v>
      </c>
      <c r="BM623" s="66">
        <f t="shared" si="636"/>
        <v>-1.4E-2</v>
      </c>
      <c r="BN623" s="66">
        <f t="shared" si="637"/>
        <v>6.7000000000000004E-2</v>
      </c>
      <c r="BO623" s="66">
        <f t="shared" si="638"/>
        <v>0.14099999999999999</v>
      </c>
      <c r="BP623" s="66">
        <f t="shared" si="639"/>
        <v>0.23300000000000001</v>
      </c>
      <c r="BQ623" s="66">
        <f t="shared" si="640"/>
        <v>1.371</v>
      </c>
      <c r="BR623" s="66">
        <f t="shared" si="641"/>
        <v>-4.0110000000000001</v>
      </c>
      <c r="BS623" s="67">
        <f t="shared" si="642"/>
        <v>-0.27</v>
      </c>
      <c r="BU623" s="29" t="s">
        <v>35</v>
      </c>
      <c r="BV623" s="34" t="s">
        <v>81</v>
      </c>
      <c r="BW623" s="48">
        <f t="shared" si="614"/>
        <v>75622</v>
      </c>
      <c r="BX623" s="48">
        <f t="shared" si="615"/>
        <v>48871</v>
      </c>
      <c r="BY623" s="48">
        <f t="shared" si="616"/>
        <v>41892</v>
      </c>
      <c r="BZ623" s="48">
        <f t="shared" si="617"/>
        <v>6979</v>
      </c>
      <c r="CA623" s="48">
        <f t="shared" si="618"/>
        <v>15489</v>
      </c>
      <c r="CB623" s="48">
        <f t="shared" si="619"/>
        <v>11262</v>
      </c>
      <c r="CC623" s="48">
        <f t="shared" si="620"/>
        <v>2348</v>
      </c>
      <c r="CD623" s="48">
        <f t="shared" si="621"/>
        <v>286</v>
      </c>
      <c r="CE623" s="49">
        <f t="shared" si="622"/>
        <v>8628</v>
      </c>
    </row>
    <row r="624" spans="1:83" ht="16.5" customHeight="1">
      <c r="A624" s="29" t="s">
        <v>108</v>
      </c>
      <c r="B624" s="34" t="s">
        <v>82</v>
      </c>
      <c r="C624" s="40">
        <v>43052</v>
      </c>
      <c r="D624" s="40">
        <v>31299</v>
      </c>
      <c r="E624" s="40">
        <v>26697</v>
      </c>
      <c r="F624" s="40">
        <v>4602</v>
      </c>
      <c r="G624" s="40">
        <v>4845</v>
      </c>
      <c r="H624" s="40">
        <v>6908</v>
      </c>
      <c r="I624" s="40">
        <v>2253</v>
      </c>
      <c r="J624" s="40">
        <v>99</v>
      </c>
      <c r="K624" s="41">
        <v>4556</v>
      </c>
      <c r="M624" s="29" t="s">
        <v>108</v>
      </c>
      <c r="N624" s="34" t="s">
        <v>82</v>
      </c>
      <c r="O624" s="66">
        <f t="shared" si="589"/>
        <v>1.9610000000000001</v>
      </c>
      <c r="P624" s="66">
        <f t="shared" si="590"/>
        <v>-0.19500000000000001</v>
      </c>
      <c r="Q624" s="66">
        <f t="shared" si="591"/>
        <v>-0.80600000000000005</v>
      </c>
      <c r="R624" s="66">
        <f t="shared" si="592"/>
        <v>3.5089999999999999</v>
      </c>
      <c r="S624" s="66">
        <f t="shared" si="593"/>
        <v>4.306</v>
      </c>
      <c r="T624" s="66">
        <f t="shared" si="594"/>
        <v>11.079000000000001</v>
      </c>
      <c r="U624" s="66">
        <f t="shared" si="595"/>
        <v>94.56</v>
      </c>
      <c r="V624" s="66">
        <f t="shared" si="596"/>
        <v>47.761000000000003</v>
      </c>
      <c r="W624" s="67">
        <f t="shared" si="597"/>
        <v>-8.7710000000000008</v>
      </c>
      <c r="Y624" s="29" t="s">
        <v>108</v>
      </c>
      <c r="Z624" s="34" t="s">
        <v>82</v>
      </c>
      <c r="AA624" s="66">
        <f t="shared" si="623"/>
        <v>100</v>
      </c>
      <c r="AB624" s="66">
        <f t="shared" si="598"/>
        <v>72.7</v>
      </c>
      <c r="AC624" s="66">
        <f t="shared" si="599"/>
        <v>62</v>
      </c>
      <c r="AD624" s="66">
        <f t="shared" si="600"/>
        <v>10.7</v>
      </c>
      <c r="AE624" s="66">
        <f t="shared" si="601"/>
        <v>11.3</v>
      </c>
      <c r="AF624" s="66">
        <f t="shared" si="602"/>
        <v>16</v>
      </c>
      <c r="AG624" s="66">
        <f t="shared" si="603"/>
        <v>5.2</v>
      </c>
      <c r="AH624" s="66">
        <f t="shared" si="604"/>
        <v>0.2</v>
      </c>
      <c r="AI624" s="67">
        <f t="shared" si="605"/>
        <v>10.6</v>
      </c>
      <c r="AK624" s="29" t="s">
        <v>108</v>
      </c>
      <c r="AL624" s="34" t="s">
        <v>82</v>
      </c>
      <c r="AM624" s="66">
        <f t="shared" si="624"/>
        <v>1.3</v>
      </c>
      <c r="AN624" s="66">
        <f t="shared" si="625"/>
        <v>1.2</v>
      </c>
      <c r="AO624" s="66">
        <f t="shared" si="626"/>
        <v>1.2</v>
      </c>
      <c r="AP624" s="66">
        <f t="shared" si="627"/>
        <v>1.3</v>
      </c>
      <c r="AQ624" s="66">
        <f t="shared" si="628"/>
        <v>1.8</v>
      </c>
      <c r="AR624" s="66">
        <f t="shared" si="629"/>
        <v>1.5</v>
      </c>
      <c r="AS624" s="66">
        <f t="shared" si="630"/>
        <v>2.4</v>
      </c>
      <c r="AT624" s="66">
        <f t="shared" si="631"/>
        <v>1.1000000000000001</v>
      </c>
      <c r="AU624" s="67">
        <f t="shared" si="632"/>
        <v>1.3</v>
      </c>
      <c r="AW624" s="29" t="s">
        <v>108</v>
      </c>
      <c r="AX624" s="34" t="s">
        <v>82</v>
      </c>
      <c r="AY624" s="66">
        <f t="shared" si="633"/>
        <v>1.9610000000000001</v>
      </c>
      <c r="AZ624" s="66">
        <f t="shared" si="606"/>
        <v>-0.14399999999999999</v>
      </c>
      <c r="BA624" s="66">
        <f t="shared" si="607"/>
        <v>-0.51400000000000001</v>
      </c>
      <c r="BB624" s="66">
        <f t="shared" si="608"/>
        <v>0.36899999999999999</v>
      </c>
      <c r="BC624" s="66">
        <f t="shared" si="609"/>
        <v>0.47399999999999998</v>
      </c>
      <c r="BD624" s="66">
        <f t="shared" si="610"/>
        <v>1.6319999999999999</v>
      </c>
      <c r="BE624" s="66">
        <f t="shared" si="611"/>
        <v>2.593</v>
      </c>
      <c r="BF624" s="66">
        <f t="shared" si="612"/>
        <v>7.5999999999999998E-2</v>
      </c>
      <c r="BG624" s="67">
        <f t="shared" si="613"/>
        <v>-1.0369999999999999</v>
      </c>
      <c r="BI624" s="29" t="s">
        <v>108</v>
      </c>
      <c r="BJ624" s="34" t="s">
        <v>82</v>
      </c>
      <c r="BK624" s="66">
        <f t="shared" si="634"/>
        <v>2.5999999999999999E-2</v>
      </c>
      <c r="BL624" s="66">
        <f t="shared" si="635"/>
        <v>-3.0000000000000001E-3</v>
      </c>
      <c r="BM624" s="66">
        <f t="shared" si="636"/>
        <v>-0.01</v>
      </c>
      <c r="BN624" s="66">
        <f t="shared" si="637"/>
        <v>4.4999999999999998E-2</v>
      </c>
      <c r="BO624" s="66">
        <f t="shared" si="638"/>
        <v>7.6999999999999999E-2</v>
      </c>
      <c r="BP624" s="66">
        <f t="shared" si="639"/>
        <v>0.14799999999999999</v>
      </c>
      <c r="BQ624" s="66">
        <f t="shared" si="640"/>
        <v>0.71899999999999997</v>
      </c>
      <c r="BR624" s="66">
        <f t="shared" si="641"/>
        <v>0.76800000000000002</v>
      </c>
      <c r="BS624" s="67">
        <f t="shared" si="642"/>
        <v>-0.14199999999999999</v>
      </c>
      <c r="BU624" s="29" t="s">
        <v>108</v>
      </c>
      <c r="BV624" s="34" t="s">
        <v>82</v>
      </c>
      <c r="BW624" s="48">
        <f t="shared" si="614"/>
        <v>42224</v>
      </c>
      <c r="BX624" s="48">
        <f t="shared" si="615"/>
        <v>31360</v>
      </c>
      <c r="BY624" s="48">
        <f t="shared" si="616"/>
        <v>26914</v>
      </c>
      <c r="BZ624" s="48">
        <f t="shared" si="617"/>
        <v>4446</v>
      </c>
      <c r="CA624" s="48">
        <f t="shared" si="618"/>
        <v>4645</v>
      </c>
      <c r="CB624" s="48">
        <f t="shared" si="619"/>
        <v>6219</v>
      </c>
      <c r="CC624" s="48">
        <f t="shared" si="620"/>
        <v>1158</v>
      </c>
      <c r="CD624" s="48">
        <f t="shared" si="621"/>
        <v>67</v>
      </c>
      <c r="CE624" s="49">
        <f t="shared" si="622"/>
        <v>4994</v>
      </c>
    </row>
    <row r="625" spans="1:83" ht="16.5" customHeight="1">
      <c r="A625" s="29" t="s">
        <v>109</v>
      </c>
      <c r="B625" s="34" t="s">
        <v>83</v>
      </c>
      <c r="C625" s="40">
        <v>52146</v>
      </c>
      <c r="D625" s="40">
        <v>42822</v>
      </c>
      <c r="E625" s="40">
        <v>36627</v>
      </c>
      <c r="F625" s="40">
        <v>6195</v>
      </c>
      <c r="G625" s="40">
        <v>2649</v>
      </c>
      <c r="H625" s="40">
        <v>6675</v>
      </c>
      <c r="I625" s="40">
        <v>1587</v>
      </c>
      <c r="J625" s="40">
        <v>152</v>
      </c>
      <c r="K625" s="41">
        <v>4936</v>
      </c>
      <c r="M625" s="29" t="s">
        <v>109</v>
      </c>
      <c r="N625" s="34" t="s">
        <v>83</v>
      </c>
      <c r="O625" s="66">
        <f t="shared" si="589"/>
        <v>-1.0209999999999999</v>
      </c>
      <c r="P625" s="66">
        <f t="shared" si="590"/>
        <v>-2.7719999999999998</v>
      </c>
      <c r="Q625" s="66">
        <f t="shared" si="591"/>
        <v>-3.4</v>
      </c>
      <c r="R625" s="66">
        <f t="shared" si="592"/>
        <v>1.1100000000000001</v>
      </c>
      <c r="S625" s="66">
        <f t="shared" si="593"/>
        <v>7.117</v>
      </c>
      <c r="T625" s="66">
        <f t="shared" si="594"/>
        <v>8.2200000000000006</v>
      </c>
      <c r="U625" s="66">
        <f t="shared" si="595"/>
        <v>81.578999999999994</v>
      </c>
      <c r="V625" s="66">
        <f t="shared" si="596"/>
        <v>58.332999999999998</v>
      </c>
      <c r="W625" s="67">
        <f t="shared" si="597"/>
        <v>-5.04</v>
      </c>
      <c r="Y625" s="29" t="s">
        <v>109</v>
      </c>
      <c r="Z625" s="34" t="s">
        <v>83</v>
      </c>
      <c r="AA625" s="66">
        <f t="shared" si="623"/>
        <v>100</v>
      </c>
      <c r="AB625" s="66">
        <f t="shared" si="598"/>
        <v>82.1</v>
      </c>
      <c r="AC625" s="66">
        <f t="shared" si="599"/>
        <v>70.2</v>
      </c>
      <c r="AD625" s="66">
        <f t="shared" si="600"/>
        <v>11.9</v>
      </c>
      <c r="AE625" s="66">
        <f t="shared" si="601"/>
        <v>5.0999999999999996</v>
      </c>
      <c r="AF625" s="66">
        <f t="shared" si="602"/>
        <v>12.8</v>
      </c>
      <c r="AG625" s="66">
        <f t="shared" si="603"/>
        <v>3</v>
      </c>
      <c r="AH625" s="66">
        <f t="shared" si="604"/>
        <v>0.3</v>
      </c>
      <c r="AI625" s="67">
        <f t="shared" si="605"/>
        <v>9.5</v>
      </c>
      <c r="AK625" s="29" t="s">
        <v>109</v>
      </c>
      <c r="AL625" s="34" t="s">
        <v>83</v>
      </c>
      <c r="AM625" s="66">
        <f t="shared" si="624"/>
        <v>1.6</v>
      </c>
      <c r="AN625" s="66">
        <f t="shared" si="625"/>
        <v>1.7</v>
      </c>
      <c r="AO625" s="66">
        <f t="shared" si="626"/>
        <v>1.7</v>
      </c>
      <c r="AP625" s="66">
        <f t="shared" si="627"/>
        <v>1.7</v>
      </c>
      <c r="AQ625" s="66">
        <f t="shared" si="628"/>
        <v>1</v>
      </c>
      <c r="AR625" s="66">
        <f t="shared" si="629"/>
        <v>1.5</v>
      </c>
      <c r="AS625" s="66">
        <f t="shared" si="630"/>
        <v>1.7</v>
      </c>
      <c r="AT625" s="66">
        <f t="shared" si="631"/>
        <v>1.7</v>
      </c>
      <c r="AU625" s="67">
        <f t="shared" si="632"/>
        <v>1.4</v>
      </c>
      <c r="AW625" s="29" t="s">
        <v>109</v>
      </c>
      <c r="AX625" s="34" t="s">
        <v>83</v>
      </c>
      <c r="AY625" s="66">
        <f t="shared" si="633"/>
        <v>-1.0209999999999999</v>
      </c>
      <c r="AZ625" s="66">
        <f t="shared" si="606"/>
        <v>-2.3180000000000001</v>
      </c>
      <c r="BA625" s="66">
        <f t="shared" si="607"/>
        <v>-2.4470000000000001</v>
      </c>
      <c r="BB625" s="66">
        <f t="shared" si="608"/>
        <v>0.129</v>
      </c>
      <c r="BC625" s="66">
        <f t="shared" si="609"/>
        <v>0.33400000000000002</v>
      </c>
      <c r="BD625" s="66">
        <f t="shared" si="610"/>
        <v>0.96199999999999997</v>
      </c>
      <c r="BE625" s="66">
        <f t="shared" si="611"/>
        <v>1.353</v>
      </c>
      <c r="BF625" s="66">
        <f t="shared" si="612"/>
        <v>0.106</v>
      </c>
      <c r="BG625" s="67">
        <f t="shared" si="613"/>
        <v>-0.497</v>
      </c>
      <c r="BI625" s="29" t="s">
        <v>109</v>
      </c>
      <c r="BJ625" s="34" t="s">
        <v>83</v>
      </c>
      <c r="BK625" s="66">
        <f t="shared" si="634"/>
        <v>-1.7000000000000001E-2</v>
      </c>
      <c r="BL625" s="66">
        <f t="shared" si="635"/>
        <v>-0.05</v>
      </c>
      <c r="BM625" s="66">
        <f t="shared" si="636"/>
        <v>-6.2E-2</v>
      </c>
      <c r="BN625" s="66">
        <f t="shared" si="637"/>
        <v>0.02</v>
      </c>
      <c r="BO625" s="66">
        <f t="shared" si="638"/>
        <v>6.7000000000000004E-2</v>
      </c>
      <c r="BP625" s="66">
        <f t="shared" si="639"/>
        <v>0.109</v>
      </c>
      <c r="BQ625" s="66">
        <f t="shared" si="640"/>
        <v>0.46800000000000003</v>
      </c>
      <c r="BR625" s="66">
        <f t="shared" si="641"/>
        <v>1.345</v>
      </c>
      <c r="BS625" s="67">
        <f t="shared" si="642"/>
        <v>-8.5000000000000006E-2</v>
      </c>
      <c r="BU625" s="29" t="s">
        <v>109</v>
      </c>
      <c r="BV625" s="34" t="s">
        <v>83</v>
      </c>
      <c r="BW625" s="48">
        <f t="shared" si="614"/>
        <v>52684</v>
      </c>
      <c r="BX625" s="48">
        <f t="shared" si="615"/>
        <v>44043</v>
      </c>
      <c r="BY625" s="48">
        <f t="shared" si="616"/>
        <v>37916</v>
      </c>
      <c r="BZ625" s="48">
        <f t="shared" si="617"/>
        <v>6127</v>
      </c>
      <c r="CA625" s="48">
        <f t="shared" si="618"/>
        <v>2473</v>
      </c>
      <c r="CB625" s="48">
        <f t="shared" si="619"/>
        <v>6168</v>
      </c>
      <c r="CC625" s="48">
        <f t="shared" si="620"/>
        <v>874</v>
      </c>
      <c r="CD625" s="48">
        <f t="shared" si="621"/>
        <v>96</v>
      </c>
      <c r="CE625" s="49">
        <f t="shared" si="622"/>
        <v>5198</v>
      </c>
    </row>
    <row r="626" spans="1:83" ht="16.5" customHeight="1">
      <c r="A626" s="29" t="s">
        <v>110</v>
      </c>
      <c r="B626" s="34" t="s">
        <v>84</v>
      </c>
      <c r="C626" s="40">
        <v>76594</v>
      </c>
      <c r="D626" s="40">
        <v>65850</v>
      </c>
      <c r="E626" s="40">
        <v>56308</v>
      </c>
      <c r="F626" s="40">
        <v>9542</v>
      </c>
      <c r="G626" s="40">
        <v>4268</v>
      </c>
      <c r="H626" s="40">
        <v>6476</v>
      </c>
      <c r="I626" s="40">
        <v>3671</v>
      </c>
      <c r="J626" s="40">
        <v>-3834</v>
      </c>
      <c r="K626" s="41">
        <v>6639</v>
      </c>
      <c r="M626" s="29" t="s">
        <v>110</v>
      </c>
      <c r="N626" s="34" t="s">
        <v>84</v>
      </c>
      <c r="O626" s="66">
        <f t="shared" si="589"/>
        <v>-0.66100000000000003</v>
      </c>
      <c r="P626" s="66">
        <f t="shared" si="590"/>
        <v>-1.996</v>
      </c>
      <c r="Q626" s="66">
        <f t="shared" si="591"/>
        <v>-2.6269999999999998</v>
      </c>
      <c r="R626" s="66">
        <f t="shared" si="592"/>
        <v>1.901</v>
      </c>
      <c r="S626" s="66">
        <f t="shared" si="593"/>
        <v>6.9139999999999997</v>
      </c>
      <c r="T626" s="66">
        <f t="shared" si="594"/>
        <v>9.3729999999999993</v>
      </c>
      <c r="U626" s="66">
        <f t="shared" si="595"/>
        <v>80.748000000000005</v>
      </c>
      <c r="V626" s="66">
        <f t="shared" si="596"/>
        <v>-10.680999999999999</v>
      </c>
      <c r="W626" s="67">
        <f t="shared" si="597"/>
        <v>-9.7230000000000008</v>
      </c>
      <c r="Y626" s="29" t="s">
        <v>110</v>
      </c>
      <c r="Z626" s="34" t="s">
        <v>84</v>
      </c>
      <c r="AA626" s="66">
        <f t="shared" si="623"/>
        <v>100</v>
      </c>
      <c r="AB626" s="66">
        <f t="shared" si="598"/>
        <v>86</v>
      </c>
      <c r="AC626" s="66">
        <f t="shared" si="599"/>
        <v>73.5</v>
      </c>
      <c r="AD626" s="66">
        <f t="shared" si="600"/>
        <v>12.5</v>
      </c>
      <c r="AE626" s="66">
        <f t="shared" si="601"/>
        <v>5.6</v>
      </c>
      <c r="AF626" s="66">
        <f t="shared" si="602"/>
        <v>8.5</v>
      </c>
      <c r="AG626" s="66">
        <f t="shared" si="603"/>
        <v>4.8</v>
      </c>
      <c r="AH626" s="66">
        <f t="shared" si="604"/>
        <v>-5</v>
      </c>
      <c r="AI626" s="67">
        <f t="shared" si="605"/>
        <v>8.6999999999999993</v>
      </c>
      <c r="AK626" s="29" t="s">
        <v>110</v>
      </c>
      <c r="AL626" s="34" t="s">
        <v>84</v>
      </c>
      <c r="AM626" s="66">
        <f t="shared" si="624"/>
        <v>2.2999999999999998</v>
      </c>
      <c r="AN626" s="66">
        <f t="shared" si="625"/>
        <v>2.6</v>
      </c>
      <c r="AO626" s="66">
        <f t="shared" si="626"/>
        <v>2.6</v>
      </c>
      <c r="AP626" s="66">
        <f t="shared" si="627"/>
        <v>2.6</v>
      </c>
      <c r="AQ626" s="66">
        <f t="shared" si="628"/>
        <v>1.6</v>
      </c>
      <c r="AR626" s="66">
        <f t="shared" si="629"/>
        <v>1.4</v>
      </c>
      <c r="AS626" s="66">
        <f t="shared" si="630"/>
        <v>3.9</v>
      </c>
      <c r="AT626" s="66">
        <f t="shared" si="631"/>
        <v>-42.9</v>
      </c>
      <c r="AU626" s="67">
        <f t="shared" si="632"/>
        <v>1.9</v>
      </c>
      <c r="AW626" s="29" t="s">
        <v>110</v>
      </c>
      <c r="AX626" s="34" t="s">
        <v>84</v>
      </c>
      <c r="AY626" s="66">
        <f t="shared" si="633"/>
        <v>-0.66100000000000003</v>
      </c>
      <c r="AZ626" s="66">
        <f t="shared" si="606"/>
        <v>-1.7390000000000001</v>
      </c>
      <c r="BA626" s="66">
        <f t="shared" si="607"/>
        <v>-1.97</v>
      </c>
      <c r="BB626" s="66">
        <f t="shared" si="608"/>
        <v>0.23100000000000001</v>
      </c>
      <c r="BC626" s="66">
        <f t="shared" si="609"/>
        <v>0.35799999999999998</v>
      </c>
      <c r="BD626" s="66">
        <f t="shared" si="610"/>
        <v>0.72</v>
      </c>
      <c r="BE626" s="66">
        <f t="shared" si="611"/>
        <v>2.1269999999999998</v>
      </c>
      <c r="BF626" s="66">
        <f t="shared" si="612"/>
        <v>-0.48</v>
      </c>
      <c r="BG626" s="67">
        <f t="shared" si="613"/>
        <v>-0.92700000000000005</v>
      </c>
      <c r="BI626" s="29" t="s">
        <v>110</v>
      </c>
      <c r="BJ626" s="34" t="s">
        <v>84</v>
      </c>
      <c r="BK626" s="66">
        <f t="shared" si="634"/>
        <v>-1.6E-2</v>
      </c>
      <c r="BL626" s="66">
        <f t="shared" si="635"/>
        <v>-5.5E-2</v>
      </c>
      <c r="BM626" s="66">
        <f t="shared" si="636"/>
        <v>-7.2999999999999995E-2</v>
      </c>
      <c r="BN626" s="66">
        <f t="shared" si="637"/>
        <v>5.0999999999999997E-2</v>
      </c>
      <c r="BO626" s="66">
        <f t="shared" si="638"/>
        <v>0.106</v>
      </c>
      <c r="BP626" s="66">
        <f t="shared" si="639"/>
        <v>0.11899999999999999</v>
      </c>
      <c r="BQ626" s="66">
        <f t="shared" si="640"/>
        <v>1.077</v>
      </c>
      <c r="BR626" s="66">
        <f t="shared" si="641"/>
        <v>-8.8859999999999992</v>
      </c>
      <c r="BS626" s="67">
        <f t="shared" si="642"/>
        <v>-0.23100000000000001</v>
      </c>
      <c r="BU626" s="29" t="s">
        <v>110</v>
      </c>
      <c r="BV626" s="34" t="s">
        <v>84</v>
      </c>
      <c r="BW626" s="48">
        <f t="shared" si="614"/>
        <v>77104</v>
      </c>
      <c r="BX626" s="48">
        <f t="shared" si="615"/>
        <v>67191</v>
      </c>
      <c r="BY626" s="48">
        <f t="shared" si="616"/>
        <v>57827</v>
      </c>
      <c r="BZ626" s="48">
        <f t="shared" si="617"/>
        <v>9364</v>
      </c>
      <c r="CA626" s="48">
        <f t="shared" si="618"/>
        <v>3992</v>
      </c>
      <c r="CB626" s="48">
        <f t="shared" si="619"/>
        <v>5921</v>
      </c>
      <c r="CC626" s="48">
        <f t="shared" si="620"/>
        <v>2031</v>
      </c>
      <c r="CD626" s="48">
        <f t="shared" si="621"/>
        <v>-3464</v>
      </c>
      <c r="CE626" s="49">
        <f t="shared" si="622"/>
        <v>7354</v>
      </c>
    </row>
    <row r="627" spans="1:83" ht="16.5" customHeight="1">
      <c r="A627" s="31" t="s">
        <v>111</v>
      </c>
      <c r="B627" s="33" t="s">
        <v>85</v>
      </c>
      <c r="C627" s="42">
        <v>42299</v>
      </c>
      <c r="D627" s="42">
        <v>34779</v>
      </c>
      <c r="E627" s="42">
        <v>29742</v>
      </c>
      <c r="F627" s="42">
        <v>5037</v>
      </c>
      <c r="G627" s="42">
        <v>2293</v>
      </c>
      <c r="H627" s="42">
        <v>5227</v>
      </c>
      <c r="I627" s="42">
        <v>1475</v>
      </c>
      <c r="J627" s="42">
        <v>62</v>
      </c>
      <c r="K627" s="43">
        <v>3690</v>
      </c>
      <c r="M627" s="31" t="s">
        <v>111</v>
      </c>
      <c r="N627" s="33" t="s">
        <v>85</v>
      </c>
      <c r="O627" s="68">
        <f t="shared" si="589"/>
        <v>0.19700000000000001</v>
      </c>
      <c r="P627" s="68">
        <f t="shared" si="590"/>
        <v>-0.33200000000000002</v>
      </c>
      <c r="Q627" s="68">
        <f t="shared" si="591"/>
        <v>-1.038</v>
      </c>
      <c r="R627" s="68">
        <f t="shared" si="592"/>
        <v>4.0490000000000004</v>
      </c>
      <c r="S627" s="68">
        <f t="shared" si="593"/>
        <v>8.3140000000000001</v>
      </c>
      <c r="T627" s="68">
        <f t="shared" si="594"/>
        <v>0.442</v>
      </c>
      <c r="U627" s="68">
        <f t="shared" si="595"/>
        <v>71.311999999999998</v>
      </c>
      <c r="V627" s="68">
        <f t="shared" si="596"/>
        <v>16.981000000000002</v>
      </c>
      <c r="W627" s="69">
        <f t="shared" si="597"/>
        <v>-13.986000000000001</v>
      </c>
      <c r="Y627" s="31" t="s">
        <v>111</v>
      </c>
      <c r="Z627" s="33" t="s">
        <v>85</v>
      </c>
      <c r="AA627" s="68">
        <f t="shared" si="623"/>
        <v>100</v>
      </c>
      <c r="AB627" s="68">
        <f t="shared" si="598"/>
        <v>82.2</v>
      </c>
      <c r="AC627" s="68">
        <f t="shared" si="599"/>
        <v>70.3</v>
      </c>
      <c r="AD627" s="68">
        <f t="shared" si="600"/>
        <v>11.9</v>
      </c>
      <c r="AE627" s="68">
        <f t="shared" si="601"/>
        <v>5.4</v>
      </c>
      <c r="AF627" s="68">
        <f t="shared" si="602"/>
        <v>12.4</v>
      </c>
      <c r="AG627" s="68">
        <f t="shared" si="603"/>
        <v>3.5</v>
      </c>
      <c r="AH627" s="68">
        <f t="shared" si="604"/>
        <v>0.1</v>
      </c>
      <c r="AI627" s="69">
        <f t="shared" si="605"/>
        <v>8.6999999999999993</v>
      </c>
      <c r="AK627" s="31" t="s">
        <v>111</v>
      </c>
      <c r="AL627" s="33" t="s">
        <v>85</v>
      </c>
      <c r="AM627" s="68">
        <f t="shared" si="624"/>
        <v>1.3</v>
      </c>
      <c r="AN627" s="68">
        <f t="shared" si="625"/>
        <v>1.4</v>
      </c>
      <c r="AO627" s="68">
        <f t="shared" si="626"/>
        <v>1.3</v>
      </c>
      <c r="AP627" s="68">
        <f t="shared" si="627"/>
        <v>1.4</v>
      </c>
      <c r="AQ627" s="68">
        <f t="shared" si="628"/>
        <v>0.9</v>
      </c>
      <c r="AR627" s="68">
        <f t="shared" si="629"/>
        <v>1.1000000000000001</v>
      </c>
      <c r="AS627" s="68">
        <f t="shared" si="630"/>
        <v>1.6</v>
      </c>
      <c r="AT627" s="68">
        <f t="shared" si="631"/>
        <v>0.7</v>
      </c>
      <c r="AU627" s="69">
        <f t="shared" si="632"/>
        <v>1</v>
      </c>
      <c r="AW627" s="31" t="s">
        <v>111</v>
      </c>
      <c r="AX627" s="33" t="s">
        <v>85</v>
      </c>
      <c r="AY627" s="68">
        <f t="shared" si="633"/>
        <v>0.19700000000000001</v>
      </c>
      <c r="AZ627" s="68">
        <f t="shared" si="606"/>
        <v>-0.27500000000000002</v>
      </c>
      <c r="BA627" s="68">
        <f t="shared" si="607"/>
        <v>-0.73899999999999999</v>
      </c>
      <c r="BB627" s="68">
        <f t="shared" si="608"/>
        <v>0.46400000000000002</v>
      </c>
      <c r="BC627" s="68">
        <f t="shared" si="609"/>
        <v>0.41699999999999998</v>
      </c>
      <c r="BD627" s="68">
        <f t="shared" si="610"/>
        <v>5.3999999999999999E-2</v>
      </c>
      <c r="BE627" s="68">
        <f t="shared" si="611"/>
        <v>1.454</v>
      </c>
      <c r="BF627" s="68">
        <f t="shared" si="612"/>
        <v>2.1000000000000001E-2</v>
      </c>
      <c r="BG627" s="69">
        <f t="shared" si="613"/>
        <v>-1.421</v>
      </c>
      <c r="BI627" s="31" t="s">
        <v>111</v>
      </c>
      <c r="BJ627" s="33" t="s">
        <v>85</v>
      </c>
      <c r="BK627" s="68">
        <f t="shared" si="634"/>
        <v>3.0000000000000001E-3</v>
      </c>
      <c r="BL627" s="68">
        <f t="shared" si="635"/>
        <v>-5.0000000000000001E-3</v>
      </c>
      <c r="BM627" s="68">
        <f t="shared" si="636"/>
        <v>-1.4999999999999999E-2</v>
      </c>
      <c r="BN627" s="68">
        <f t="shared" si="637"/>
        <v>5.6000000000000001E-2</v>
      </c>
      <c r="BO627" s="68">
        <f t="shared" si="638"/>
        <v>6.7000000000000004E-2</v>
      </c>
      <c r="BP627" s="68">
        <f t="shared" si="639"/>
        <v>5.0000000000000001E-3</v>
      </c>
      <c r="BQ627" s="68">
        <f t="shared" si="640"/>
        <v>0.40300000000000002</v>
      </c>
      <c r="BR627" s="68">
        <f t="shared" si="641"/>
        <v>0.216</v>
      </c>
      <c r="BS627" s="69">
        <f t="shared" si="642"/>
        <v>-0.19400000000000001</v>
      </c>
      <c r="BU627" s="31" t="s">
        <v>111</v>
      </c>
      <c r="BV627" s="33" t="s">
        <v>85</v>
      </c>
      <c r="BW627" s="50">
        <f t="shared" si="614"/>
        <v>42216</v>
      </c>
      <c r="BX627" s="50">
        <f t="shared" si="615"/>
        <v>34895</v>
      </c>
      <c r="BY627" s="50">
        <f t="shared" si="616"/>
        <v>30054</v>
      </c>
      <c r="BZ627" s="50">
        <f t="shared" si="617"/>
        <v>4841</v>
      </c>
      <c r="CA627" s="50">
        <f t="shared" si="618"/>
        <v>2117</v>
      </c>
      <c r="CB627" s="50">
        <f t="shared" si="619"/>
        <v>5204</v>
      </c>
      <c r="CC627" s="50">
        <f t="shared" si="620"/>
        <v>861</v>
      </c>
      <c r="CD627" s="50">
        <f t="shared" si="621"/>
        <v>53</v>
      </c>
      <c r="CE627" s="51">
        <f t="shared" si="622"/>
        <v>4290</v>
      </c>
    </row>
    <row r="628" spans="1:83" ht="16.5" customHeight="1">
      <c r="A628" s="29" t="s">
        <v>112</v>
      </c>
      <c r="B628" s="34" t="s">
        <v>86</v>
      </c>
      <c r="C628" s="40">
        <v>94445</v>
      </c>
      <c r="D628" s="40">
        <v>80083</v>
      </c>
      <c r="E628" s="40">
        <v>68441</v>
      </c>
      <c r="F628" s="40">
        <v>11642</v>
      </c>
      <c r="G628" s="40">
        <v>4978</v>
      </c>
      <c r="H628" s="40">
        <v>9384</v>
      </c>
      <c r="I628" s="40">
        <v>3720</v>
      </c>
      <c r="J628" s="40">
        <v>-1678</v>
      </c>
      <c r="K628" s="41">
        <v>7342</v>
      </c>
      <c r="M628" s="29" t="s">
        <v>112</v>
      </c>
      <c r="N628" s="34" t="s">
        <v>86</v>
      </c>
      <c r="O628" s="66">
        <f t="shared" si="589"/>
        <v>-0.20699999999999999</v>
      </c>
      <c r="P628" s="66">
        <f t="shared" si="590"/>
        <v>-0.65900000000000003</v>
      </c>
      <c r="Q628" s="66">
        <f t="shared" si="591"/>
        <v>-1.282</v>
      </c>
      <c r="R628" s="66">
        <f t="shared" si="592"/>
        <v>3.173</v>
      </c>
      <c r="S628" s="66">
        <f t="shared" si="593"/>
        <v>8.3819999999999997</v>
      </c>
      <c r="T628" s="66">
        <f t="shared" si="594"/>
        <v>-0.53</v>
      </c>
      <c r="U628" s="66">
        <f t="shared" si="595"/>
        <v>86.935000000000002</v>
      </c>
      <c r="V628" s="66">
        <f t="shared" si="596"/>
        <v>-96.716999999999999</v>
      </c>
      <c r="W628" s="67">
        <f t="shared" si="597"/>
        <v>-11.51</v>
      </c>
      <c r="Y628" s="29" t="s">
        <v>112</v>
      </c>
      <c r="Z628" s="34" t="s">
        <v>86</v>
      </c>
      <c r="AA628" s="66">
        <f t="shared" si="623"/>
        <v>100</v>
      </c>
      <c r="AB628" s="66">
        <f t="shared" si="598"/>
        <v>84.8</v>
      </c>
      <c r="AC628" s="66">
        <f t="shared" si="599"/>
        <v>72.5</v>
      </c>
      <c r="AD628" s="66">
        <f t="shared" si="600"/>
        <v>12.3</v>
      </c>
      <c r="AE628" s="66">
        <f t="shared" si="601"/>
        <v>5.3</v>
      </c>
      <c r="AF628" s="66">
        <f t="shared" si="602"/>
        <v>9.9</v>
      </c>
      <c r="AG628" s="66">
        <f t="shared" si="603"/>
        <v>3.9</v>
      </c>
      <c r="AH628" s="66">
        <f t="shared" si="604"/>
        <v>-1.8</v>
      </c>
      <c r="AI628" s="67">
        <f t="shared" si="605"/>
        <v>7.8</v>
      </c>
      <c r="AK628" s="29" t="s">
        <v>112</v>
      </c>
      <c r="AL628" s="34" t="s">
        <v>86</v>
      </c>
      <c r="AM628" s="66">
        <f t="shared" si="624"/>
        <v>2.9</v>
      </c>
      <c r="AN628" s="66">
        <f t="shared" si="625"/>
        <v>3.1</v>
      </c>
      <c r="AO628" s="66">
        <f t="shared" si="626"/>
        <v>3.1</v>
      </c>
      <c r="AP628" s="66">
        <f t="shared" si="627"/>
        <v>3.2</v>
      </c>
      <c r="AQ628" s="66">
        <f t="shared" si="628"/>
        <v>1.9</v>
      </c>
      <c r="AR628" s="66">
        <f t="shared" si="629"/>
        <v>2</v>
      </c>
      <c r="AS628" s="66">
        <f t="shared" si="630"/>
        <v>4</v>
      </c>
      <c r="AT628" s="66">
        <f t="shared" si="631"/>
        <v>-18.8</v>
      </c>
      <c r="AU628" s="67">
        <f t="shared" si="632"/>
        <v>2.1</v>
      </c>
      <c r="AW628" s="29" t="s">
        <v>112</v>
      </c>
      <c r="AX628" s="34" t="s">
        <v>86</v>
      </c>
      <c r="AY628" s="66">
        <f t="shared" si="633"/>
        <v>-0.20699999999999999</v>
      </c>
      <c r="AZ628" s="66">
        <f t="shared" si="606"/>
        <v>-0.56100000000000005</v>
      </c>
      <c r="BA628" s="66">
        <f t="shared" si="607"/>
        <v>-0.93899999999999995</v>
      </c>
      <c r="BB628" s="66">
        <f t="shared" si="608"/>
        <v>0.378</v>
      </c>
      <c r="BC628" s="66">
        <f t="shared" si="609"/>
        <v>0.40699999999999997</v>
      </c>
      <c r="BD628" s="66">
        <f t="shared" si="610"/>
        <v>-5.2999999999999999E-2</v>
      </c>
      <c r="BE628" s="66">
        <f t="shared" si="611"/>
        <v>1.8280000000000001</v>
      </c>
      <c r="BF628" s="66">
        <f t="shared" si="612"/>
        <v>-0.872</v>
      </c>
      <c r="BG628" s="67">
        <f t="shared" si="613"/>
        <v>-1.0089999999999999</v>
      </c>
      <c r="BI628" s="29" t="s">
        <v>112</v>
      </c>
      <c r="BJ628" s="34" t="s">
        <v>86</v>
      </c>
      <c r="BK628" s="66">
        <f t="shared" si="634"/>
        <v>-6.0000000000000001E-3</v>
      </c>
      <c r="BL628" s="66">
        <f t="shared" si="635"/>
        <v>-2.1999999999999999E-2</v>
      </c>
      <c r="BM628" s="66">
        <f t="shared" si="636"/>
        <v>-4.2999999999999997E-2</v>
      </c>
      <c r="BN628" s="66">
        <f t="shared" si="637"/>
        <v>0.10299999999999999</v>
      </c>
      <c r="BO628" s="66">
        <f t="shared" si="638"/>
        <v>0.14699999999999999</v>
      </c>
      <c r="BP628" s="66">
        <f t="shared" si="639"/>
        <v>-1.0999999999999999E-2</v>
      </c>
      <c r="BQ628" s="66">
        <f t="shared" si="640"/>
        <v>1.1359999999999999</v>
      </c>
      <c r="BR628" s="66">
        <f t="shared" si="641"/>
        <v>-19.812999999999999</v>
      </c>
      <c r="BS628" s="67">
        <f t="shared" si="642"/>
        <v>-0.309</v>
      </c>
      <c r="BU628" s="29" t="s">
        <v>112</v>
      </c>
      <c r="BV628" s="34" t="s">
        <v>86</v>
      </c>
      <c r="BW628" s="48">
        <f t="shared" si="614"/>
        <v>94641</v>
      </c>
      <c r="BX628" s="48">
        <f t="shared" si="615"/>
        <v>80614</v>
      </c>
      <c r="BY628" s="48">
        <f t="shared" si="616"/>
        <v>69330</v>
      </c>
      <c r="BZ628" s="48">
        <f t="shared" si="617"/>
        <v>11284</v>
      </c>
      <c r="CA628" s="48">
        <f t="shared" si="618"/>
        <v>4593</v>
      </c>
      <c r="CB628" s="48">
        <f t="shared" si="619"/>
        <v>9434</v>
      </c>
      <c r="CC628" s="48">
        <f t="shared" si="620"/>
        <v>1990</v>
      </c>
      <c r="CD628" s="48">
        <f t="shared" si="621"/>
        <v>-853</v>
      </c>
      <c r="CE628" s="49">
        <f t="shared" si="622"/>
        <v>8297</v>
      </c>
    </row>
    <row r="629" spans="1:83" ht="16.5" customHeight="1">
      <c r="A629" s="29" t="s">
        <v>113</v>
      </c>
      <c r="B629" s="34" t="s">
        <v>87</v>
      </c>
      <c r="C629" s="40">
        <v>1732</v>
      </c>
      <c r="D629" s="40">
        <v>1406</v>
      </c>
      <c r="E629" s="40">
        <v>1189</v>
      </c>
      <c r="F629" s="40">
        <v>217</v>
      </c>
      <c r="G629" s="40">
        <v>122</v>
      </c>
      <c r="H629" s="40">
        <v>204</v>
      </c>
      <c r="I629" s="40">
        <v>71</v>
      </c>
      <c r="J629" s="40">
        <v>-59</v>
      </c>
      <c r="K629" s="41">
        <v>192</v>
      </c>
      <c r="M629" s="29" t="s">
        <v>113</v>
      </c>
      <c r="N629" s="34" t="s">
        <v>87</v>
      </c>
      <c r="O629" s="66">
        <f t="shared" si="589"/>
        <v>-9.3190000000000008</v>
      </c>
      <c r="P629" s="66">
        <f t="shared" si="590"/>
        <v>-2.8330000000000002</v>
      </c>
      <c r="Q629" s="66">
        <f t="shared" si="591"/>
        <v>-3.2549999999999999</v>
      </c>
      <c r="R629" s="66">
        <f t="shared" si="592"/>
        <v>-0.45900000000000002</v>
      </c>
      <c r="S629" s="66">
        <f t="shared" si="593"/>
        <v>6.0869999999999997</v>
      </c>
      <c r="T629" s="66">
        <f t="shared" si="594"/>
        <v>-41.378999999999998</v>
      </c>
      <c r="U629" s="66">
        <f t="shared" si="595"/>
        <v>57.777999999999999</v>
      </c>
      <c r="V629" s="66">
        <f t="shared" si="596"/>
        <v>-178.667</v>
      </c>
      <c r="W629" s="67">
        <f t="shared" si="597"/>
        <v>-15.789</v>
      </c>
      <c r="Y629" s="29" t="s">
        <v>113</v>
      </c>
      <c r="Z629" s="34" t="s">
        <v>87</v>
      </c>
      <c r="AA629" s="66">
        <f t="shared" si="623"/>
        <v>100</v>
      </c>
      <c r="AB629" s="66">
        <f t="shared" si="598"/>
        <v>81.2</v>
      </c>
      <c r="AC629" s="66">
        <f t="shared" si="599"/>
        <v>68.599999999999994</v>
      </c>
      <c r="AD629" s="66">
        <f t="shared" si="600"/>
        <v>12.5</v>
      </c>
      <c r="AE629" s="66">
        <f t="shared" si="601"/>
        <v>7</v>
      </c>
      <c r="AF629" s="66">
        <f t="shared" si="602"/>
        <v>11.8</v>
      </c>
      <c r="AG629" s="66">
        <f t="shared" si="603"/>
        <v>4.0999999999999996</v>
      </c>
      <c r="AH629" s="66">
        <f t="shared" si="604"/>
        <v>-3.4</v>
      </c>
      <c r="AI629" s="67">
        <f t="shared" si="605"/>
        <v>11.1</v>
      </c>
      <c r="AK629" s="29" t="s">
        <v>113</v>
      </c>
      <c r="AL629" s="34" t="s">
        <v>87</v>
      </c>
      <c r="AM629" s="66">
        <f t="shared" si="624"/>
        <v>0.1</v>
      </c>
      <c r="AN629" s="66">
        <f t="shared" si="625"/>
        <v>0.1</v>
      </c>
      <c r="AO629" s="66">
        <f t="shared" si="626"/>
        <v>0.1</v>
      </c>
      <c r="AP629" s="66">
        <f t="shared" si="627"/>
        <v>0.1</v>
      </c>
      <c r="AQ629" s="66">
        <f t="shared" si="628"/>
        <v>0</v>
      </c>
      <c r="AR629" s="66">
        <f t="shared" si="629"/>
        <v>0</v>
      </c>
      <c r="AS629" s="66">
        <f t="shared" si="630"/>
        <v>0.1</v>
      </c>
      <c r="AT629" s="66">
        <f t="shared" si="631"/>
        <v>-0.7</v>
      </c>
      <c r="AU629" s="67">
        <f t="shared" si="632"/>
        <v>0.1</v>
      </c>
      <c r="AW629" s="29" t="s">
        <v>113</v>
      </c>
      <c r="AX629" s="34" t="s">
        <v>87</v>
      </c>
      <c r="AY629" s="66">
        <f t="shared" si="633"/>
        <v>-9.3190000000000008</v>
      </c>
      <c r="AZ629" s="66">
        <f t="shared" si="606"/>
        <v>-2.1469999999999998</v>
      </c>
      <c r="BA629" s="66">
        <f t="shared" si="607"/>
        <v>-2.0939999999999999</v>
      </c>
      <c r="BB629" s="66">
        <f t="shared" si="608"/>
        <v>-5.1999999999999998E-2</v>
      </c>
      <c r="BC629" s="66">
        <f t="shared" si="609"/>
        <v>0.36599999999999999</v>
      </c>
      <c r="BD629" s="66">
        <f t="shared" si="610"/>
        <v>-7.5389999999999997</v>
      </c>
      <c r="BE629" s="66">
        <f t="shared" si="611"/>
        <v>1.361</v>
      </c>
      <c r="BF629" s="66">
        <f t="shared" si="612"/>
        <v>-7.016</v>
      </c>
      <c r="BG629" s="67">
        <f t="shared" si="613"/>
        <v>-1.885</v>
      </c>
      <c r="BI629" s="29" t="s">
        <v>113</v>
      </c>
      <c r="BJ629" s="34" t="s">
        <v>87</v>
      </c>
      <c r="BK629" s="66">
        <f t="shared" si="634"/>
        <v>-6.0000000000000001E-3</v>
      </c>
      <c r="BL629" s="66">
        <f t="shared" si="635"/>
        <v>-2E-3</v>
      </c>
      <c r="BM629" s="66">
        <f t="shared" si="636"/>
        <v>-2E-3</v>
      </c>
      <c r="BN629" s="66">
        <f t="shared" si="637"/>
        <v>0</v>
      </c>
      <c r="BO629" s="66">
        <f t="shared" si="638"/>
        <v>3.0000000000000001E-3</v>
      </c>
      <c r="BP629" s="66">
        <f t="shared" si="639"/>
        <v>-3.1E-2</v>
      </c>
      <c r="BQ629" s="66">
        <f t="shared" si="640"/>
        <v>1.7000000000000001E-2</v>
      </c>
      <c r="BR629" s="66">
        <f t="shared" si="641"/>
        <v>-3.218</v>
      </c>
      <c r="BS629" s="67">
        <f t="shared" si="642"/>
        <v>-1.2E-2</v>
      </c>
      <c r="BU629" s="29" t="s">
        <v>113</v>
      </c>
      <c r="BV629" s="34" t="s">
        <v>87</v>
      </c>
      <c r="BW629" s="48">
        <f t="shared" si="614"/>
        <v>1910</v>
      </c>
      <c r="BX629" s="48">
        <f t="shared" si="615"/>
        <v>1447</v>
      </c>
      <c r="BY629" s="48">
        <f t="shared" si="616"/>
        <v>1229</v>
      </c>
      <c r="BZ629" s="48">
        <f t="shared" si="617"/>
        <v>218</v>
      </c>
      <c r="CA629" s="48">
        <f t="shared" si="618"/>
        <v>115</v>
      </c>
      <c r="CB629" s="48">
        <f t="shared" si="619"/>
        <v>348</v>
      </c>
      <c r="CC629" s="48">
        <f t="shared" si="620"/>
        <v>45</v>
      </c>
      <c r="CD629" s="48">
        <f t="shared" si="621"/>
        <v>75</v>
      </c>
      <c r="CE629" s="49">
        <f t="shared" si="622"/>
        <v>228</v>
      </c>
    </row>
    <row r="630" spans="1:83" ht="16.5" customHeight="1">
      <c r="A630" s="29" t="s">
        <v>114</v>
      </c>
      <c r="B630" s="34" t="s">
        <v>88</v>
      </c>
      <c r="C630" s="40">
        <v>2367</v>
      </c>
      <c r="D630" s="40">
        <v>1677</v>
      </c>
      <c r="E630" s="40">
        <v>1433</v>
      </c>
      <c r="F630" s="40">
        <v>244</v>
      </c>
      <c r="G630" s="40">
        <v>133</v>
      </c>
      <c r="H630" s="40">
        <v>557</v>
      </c>
      <c r="I630" s="40">
        <v>114</v>
      </c>
      <c r="J630" s="40">
        <v>19</v>
      </c>
      <c r="K630" s="41">
        <v>424</v>
      </c>
      <c r="M630" s="29" t="s">
        <v>114</v>
      </c>
      <c r="N630" s="34" t="s">
        <v>88</v>
      </c>
      <c r="O630" s="66">
        <f t="shared" si="589"/>
        <v>6.6219999999999999</v>
      </c>
      <c r="P630" s="66">
        <f t="shared" si="590"/>
        <v>-0.82799999999999996</v>
      </c>
      <c r="Q630" s="66">
        <f t="shared" si="591"/>
        <v>-1.3759999999999999</v>
      </c>
      <c r="R630" s="66">
        <f t="shared" si="592"/>
        <v>2.5209999999999999</v>
      </c>
      <c r="S630" s="66">
        <f t="shared" si="593"/>
        <v>9.9169999999999998</v>
      </c>
      <c r="T630" s="66">
        <f t="shared" si="594"/>
        <v>36.520000000000003</v>
      </c>
      <c r="U630" s="66">
        <f t="shared" si="595"/>
        <v>165.11600000000001</v>
      </c>
      <c r="V630" s="66">
        <f t="shared" si="596"/>
        <v>151.351</v>
      </c>
      <c r="W630" s="67">
        <f t="shared" si="597"/>
        <v>5.4729999999999999</v>
      </c>
      <c r="Y630" s="29" t="s">
        <v>114</v>
      </c>
      <c r="Z630" s="34" t="s">
        <v>88</v>
      </c>
      <c r="AA630" s="66">
        <f t="shared" si="623"/>
        <v>100</v>
      </c>
      <c r="AB630" s="66">
        <f t="shared" si="598"/>
        <v>70.8</v>
      </c>
      <c r="AC630" s="66">
        <f t="shared" si="599"/>
        <v>60.5</v>
      </c>
      <c r="AD630" s="66">
        <f t="shared" si="600"/>
        <v>10.3</v>
      </c>
      <c r="AE630" s="66">
        <f t="shared" si="601"/>
        <v>5.6</v>
      </c>
      <c r="AF630" s="66">
        <f t="shared" si="602"/>
        <v>23.5</v>
      </c>
      <c r="AG630" s="66">
        <f t="shared" si="603"/>
        <v>4.8</v>
      </c>
      <c r="AH630" s="66">
        <f t="shared" si="604"/>
        <v>0.8</v>
      </c>
      <c r="AI630" s="67">
        <f t="shared" si="605"/>
        <v>17.899999999999999</v>
      </c>
      <c r="AK630" s="29" t="s">
        <v>114</v>
      </c>
      <c r="AL630" s="34" t="s">
        <v>88</v>
      </c>
      <c r="AM630" s="66">
        <f t="shared" si="624"/>
        <v>0.1</v>
      </c>
      <c r="AN630" s="66">
        <f t="shared" si="625"/>
        <v>0.1</v>
      </c>
      <c r="AO630" s="66">
        <f t="shared" si="626"/>
        <v>0.1</v>
      </c>
      <c r="AP630" s="66">
        <f t="shared" si="627"/>
        <v>0.1</v>
      </c>
      <c r="AQ630" s="66">
        <f t="shared" si="628"/>
        <v>0.1</v>
      </c>
      <c r="AR630" s="66">
        <f t="shared" si="629"/>
        <v>0.1</v>
      </c>
      <c r="AS630" s="66">
        <f t="shared" si="630"/>
        <v>0.1</v>
      </c>
      <c r="AT630" s="66">
        <f t="shared" si="631"/>
        <v>0.2</v>
      </c>
      <c r="AU630" s="67">
        <f t="shared" si="632"/>
        <v>0.1</v>
      </c>
      <c r="AW630" s="29" t="s">
        <v>114</v>
      </c>
      <c r="AX630" s="34" t="s">
        <v>88</v>
      </c>
      <c r="AY630" s="66">
        <f t="shared" si="633"/>
        <v>6.6219999999999999</v>
      </c>
      <c r="AZ630" s="66">
        <f t="shared" si="606"/>
        <v>-0.63100000000000001</v>
      </c>
      <c r="BA630" s="66">
        <f t="shared" si="607"/>
        <v>-0.90100000000000002</v>
      </c>
      <c r="BB630" s="66">
        <f t="shared" si="608"/>
        <v>0.27</v>
      </c>
      <c r="BC630" s="66">
        <f t="shared" si="609"/>
        <v>0.54100000000000004</v>
      </c>
      <c r="BD630" s="66">
        <f t="shared" si="610"/>
        <v>6.7119999999999997</v>
      </c>
      <c r="BE630" s="66">
        <f t="shared" si="611"/>
        <v>3.198</v>
      </c>
      <c r="BF630" s="66">
        <f t="shared" si="612"/>
        <v>2.5230000000000001</v>
      </c>
      <c r="BG630" s="67">
        <f t="shared" si="613"/>
        <v>0.99099999999999999</v>
      </c>
      <c r="BI630" s="29" t="s">
        <v>114</v>
      </c>
      <c r="BJ630" s="34" t="s">
        <v>88</v>
      </c>
      <c r="BK630" s="66">
        <f t="shared" si="634"/>
        <v>5.0000000000000001E-3</v>
      </c>
      <c r="BL630" s="66">
        <f t="shared" si="635"/>
        <v>-1E-3</v>
      </c>
      <c r="BM630" s="66">
        <f t="shared" si="636"/>
        <v>-1E-3</v>
      </c>
      <c r="BN630" s="66">
        <f t="shared" si="637"/>
        <v>2E-3</v>
      </c>
      <c r="BO630" s="66">
        <f t="shared" si="638"/>
        <v>5.0000000000000001E-3</v>
      </c>
      <c r="BP630" s="66">
        <f t="shared" si="639"/>
        <v>3.2000000000000001E-2</v>
      </c>
      <c r="BQ630" s="66">
        <f t="shared" si="640"/>
        <v>4.7E-2</v>
      </c>
      <c r="BR630" s="66">
        <f t="shared" si="641"/>
        <v>1.345</v>
      </c>
      <c r="BS630" s="67">
        <f t="shared" si="642"/>
        <v>7.0000000000000001E-3</v>
      </c>
      <c r="BU630" s="29" t="s">
        <v>114</v>
      </c>
      <c r="BV630" s="34" t="s">
        <v>88</v>
      </c>
      <c r="BW630" s="48">
        <f t="shared" si="614"/>
        <v>2220</v>
      </c>
      <c r="BX630" s="48">
        <f t="shared" si="615"/>
        <v>1691</v>
      </c>
      <c r="BY630" s="48">
        <f t="shared" si="616"/>
        <v>1453</v>
      </c>
      <c r="BZ630" s="48">
        <f t="shared" si="617"/>
        <v>238</v>
      </c>
      <c r="CA630" s="48">
        <f t="shared" si="618"/>
        <v>121</v>
      </c>
      <c r="CB630" s="48">
        <f t="shared" si="619"/>
        <v>408</v>
      </c>
      <c r="CC630" s="48">
        <f t="shared" si="620"/>
        <v>43</v>
      </c>
      <c r="CD630" s="48">
        <f t="shared" si="621"/>
        <v>-37</v>
      </c>
      <c r="CE630" s="49">
        <f t="shared" si="622"/>
        <v>402</v>
      </c>
    </row>
    <row r="631" spans="1:83" ht="16.5" customHeight="1">
      <c r="A631" s="29" t="s">
        <v>115</v>
      </c>
      <c r="B631" s="34" t="s">
        <v>89</v>
      </c>
      <c r="C631" s="40">
        <v>1517</v>
      </c>
      <c r="D631" s="40">
        <v>1195</v>
      </c>
      <c r="E631" s="40">
        <v>1028</v>
      </c>
      <c r="F631" s="40">
        <v>167</v>
      </c>
      <c r="G631" s="40">
        <v>89</v>
      </c>
      <c r="H631" s="40">
        <v>233</v>
      </c>
      <c r="I631" s="40">
        <v>48</v>
      </c>
      <c r="J631" s="40">
        <v>19</v>
      </c>
      <c r="K631" s="41">
        <v>166</v>
      </c>
      <c r="M631" s="29" t="s">
        <v>115</v>
      </c>
      <c r="N631" s="34" t="s">
        <v>89</v>
      </c>
      <c r="O631" s="66">
        <f t="shared" si="589"/>
        <v>-3.4990000000000001</v>
      </c>
      <c r="P631" s="66">
        <f t="shared" si="590"/>
        <v>-10.353</v>
      </c>
      <c r="Q631" s="66">
        <f t="shared" si="591"/>
        <v>-10.686</v>
      </c>
      <c r="R631" s="66">
        <f t="shared" si="592"/>
        <v>-8.2420000000000009</v>
      </c>
      <c r="S631" s="66">
        <f t="shared" si="593"/>
        <v>0</v>
      </c>
      <c r="T631" s="66">
        <f t="shared" si="594"/>
        <v>55.332999999999998</v>
      </c>
      <c r="U631" s="66">
        <f t="shared" si="595"/>
        <v>71.429000000000002</v>
      </c>
      <c r="V631" s="66">
        <f t="shared" si="596"/>
        <v>124.051</v>
      </c>
      <c r="W631" s="67">
        <f t="shared" si="597"/>
        <v>-17.413</v>
      </c>
      <c r="Y631" s="29" t="s">
        <v>115</v>
      </c>
      <c r="Z631" s="34" t="s">
        <v>89</v>
      </c>
      <c r="AA631" s="66">
        <f t="shared" si="623"/>
        <v>100</v>
      </c>
      <c r="AB631" s="66">
        <f t="shared" si="598"/>
        <v>78.8</v>
      </c>
      <c r="AC631" s="66">
        <f t="shared" si="599"/>
        <v>67.8</v>
      </c>
      <c r="AD631" s="66">
        <f t="shared" si="600"/>
        <v>11</v>
      </c>
      <c r="AE631" s="66">
        <f t="shared" si="601"/>
        <v>5.9</v>
      </c>
      <c r="AF631" s="66">
        <f t="shared" si="602"/>
        <v>15.4</v>
      </c>
      <c r="AG631" s="66">
        <f t="shared" si="603"/>
        <v>3.2</v>
      </c>
      <c r="AH631" s="66">
        <f t="shared" si="604"/>
        <v>1.3</v>
      </c>
      <c r="AI631" s="67">
        <f t="shared" si="605"/>
        <v>10.9</v>
      </c>
      <c r="AK631" s="29" t="s">
        <v>115</v>
      </c>
      <c r="AL631" s="34" t="s">
        <v>89</v>
      </c>
      <c r="AM631" s="66">
        <f t="shared" si="624"/>
        <v>0</v>
      </c>
      <c r="AN631" s="66">
        <f t="shared" si="625"/>
        <v>0</v>
      </c>
      <c r="AO631" s="66">
        <f t="shared" si="626"/>
        <v>0</v>
      </c>
      <c r="AP631" s="66">
        <f t="shared" si="627"/>
        <v>0</v>
      </c>
      <c r="AQ631" s="66">
        <f t="shared" si="628"/>
        <v>0</v>
      </c>
      <c r="AR631" s="66">
        <f t="shared" si="629"/>
        <v>0.1</v>
      </c>
      <c r="AS631" s="66">
        <f t="shared" si="630"/>
        <v>0.1</v>
      </c>
      <c r="AT631" s="66">
        <f t="shared" si="631"/>
        <v>0.2</v>
      </c>
      <c r="AU631" s="67">
        <f t="shared" si="632"/>
        <v>0</v>
      </c>
      <c r="AW631" s="29" t="s">
        <v>115</v>
      </c>
      <c r="AX631" s="34" t="s">
        <v>89</v>
      </c>
      <c r="AY631" s="66">
        <f t="shared" si="633"/>
        <v>-3.4990000000000001</v>
      </c>
      <c r="AZ631" s="66">
        <f t="shared" si="606"/>
        <v>-8.7789999999999999</v>
      </c>
      <c r="BA631" s="66">
        <f t="shared" si="607"/>
        <v>-7.8239999999999998</v>
      </c>
      <c r="BB631" s="66">
        <f t="shared" si="608"/>
        <v>-0.95399999999999996</v>
      </c>
      <c r="BC631" s="66">
        <f t="shared" si="609"/>
        <v>0</v>
      </c>
      <c r="BD631" s="66">
        <f t="shared" si="610"/>
        <v>5.28</v>
      </c>
      <c r="BE631" s="66">
        <f t="shared" si="611"/>
        <v>1.272</v>
      </c>
      <c r="BF631" s="66">
        <f t="shared" si="612"/>
        <v>6.234</v>
      </c>
      <c r="BG631" s="67">
        <f t="shared" si="613"/>
        <v>-2.226</v>
      </c>
      <c r="BI631" s="29" t="s">
        <v>115</v>
      </c>
      <c r="BJ631" s="34" t="s">
        <v>89</v>
      </c>
      <c r="BK631" s="66">
        <f t="shared" si="634"/>
        <v>-2E-3</v>
      </c>
      <c r="BL631" s="66">
        <f t="shared" si="635"/>
        <v>-6.0000000000000001E-3</v>
      </c>
      <c r="BM631" s="66">
        <f t="shared" si="636"/>
        <v>-6.0000000000000001E-3</v>
      </c>
      <c r="BN631" s="66">
        <f t="shared" si="637"/>
        <v>-4.0000000000000001E-3</v>
      </c>
      <c r="BO631" s="66">
        <f t="shared" si="638"/>
        <v>0</v>
      </c>
      <c r="BP631" s="66">
        <f t="shared" si="639"/>
        <v>1.7999999999999999E-2</v>
      </c>
      <c r="BQ631" s="66">
        <f t="shared" si="640"/>
        <v>1.2999999999999999E-2</v>
      </c>
      <c r="BR631" s="66">
        <f t="shared" si="641"/>
        <v>2.3540000000000001</v>
      </c>
      <c r="BS631" s="67">
        <f t="shared" si="642"/>
        <v>-1.0999999999999999E-2</v>
      </c>
      <c r="BU631" s="29" t="s">
        <v>115</v>
      </c>
      <c r="BV631" s="34" t="s">
        <v>89</v>
      </c>
      <c r="BW631" s="48">
        <f t="shared" si="614"/>
        <v>1572</v>
      </c>
      <c r="BX631" s="48">
        <f t="shared" si="615"/>
        <v>1333</v>
      </c>
      <c r="BY631" s="48">
        <f t="shared" si="616"/>
        <v>1151</v>
      </c>
      <c r="BZ631" s="48">
        <f t="shared" si="617"/>
        <v>182</v>
      </c>
      <c r="CA631" s="48">
        <f t="shared" si="618"/>
        <v>89</v>
      </c>
      <c r="CB631" s="48">
        <f t="shared" si="619"/>
        <v>150</v>
      </c>
      <c r="CC631" s="48">
        <f t="shared" si="620"/>
        <v>28</v>
      </c>
      <c r="CD631" s="48">
        <f t="shared" si="621"/>
        <v>-79</v>
      </c>
      <c r="CE631" s="49">
        <f t="shared" si="622"/>
        <v>201</v>
      </c>
    </row>
    <row r="632" spans="1:83" ht="16.5" customHeight="1">
      <c r="A632" s="29" t="s">
        <v>116</v>
      </c>
      <c r="B632" s="34" t="s">
        <v>90</v>
      </c>
      <c r="C632" s="40">
        <v>1071</v>
      </c>
      <c r="D632" s="40">
        <v>887</v>
      </c>
      <c r="E632" s="40">
        <v>757</v>
      </c>
      <c r="F632" s="40">
        <v>130</v>
      </c>
      <c r="G632" s="40">
        <v>62</v>
      </c>
      <c r="H632" s="40">
        <v>122</v>
      </c>
      <c r="I632" s="40">
        <v>36</v>
      </c>
      <c r="J632" s="40">
        <v>29</v>
      </c>
      <c r="K632" s="41">
        <v>57</v>
      </c>
      <c r="M632" s="29" t="s">
        <v>116</v>
      </c>
      <c r="N632" s="34" t="s">
        <v>90</v>
      </c>
      <c r="O632" s="66">
        <f t="shared" si="589"/>
        <v>-7.99</v>
      </c>
      <c r="P632" s="66">
        <f t="shared" si="590"/>
        <v>-9.2119999999999997</v>
      </c>
      <c r="Q632" s="66">
        <f t="shared" si="591"/>
        <v>-9.6660000000000004</v>
      </c>
      <c r="R632" s="66">
        <f t="shared" si="592"/>
        <v>-6.4749999999999996</v>
      </c>
      <c r="S632" s="66">
        <f t="shared" si="593"/>
        <v>-1.587</v>
      </c>
      <c r="T632" s="66">
        <f t="shared" si="594"/>
        <v>-1.613</v>
      </c>
      <c r="U632" s="66">
        <f t="shared" si="595"/>
        <v>56.521999999999998</v>
      </c>
      <c r="V632" s="66">
        <f t="shared" si="596"/>
        <v>52.631999999999998</v>
      </c>
      <c r="W632" s="67">
        <f t="shared" si="597"/>
        <v>-30.488</v>
      </c>
      <c r="Y632" s="29" t="s">
        <v>116</v>
      </c>
      <c r="Z632" s="34" t="s">
        <v>90</v>
      </c>
      <c r="AA632" s="66">
        <f t="shared" si="623"/>
        <v>100</v>
      </c>
      <c r="AB632" s="66">
        <f t="shared" si="598"/>
        <v>82.8</v>
      </c>
      <c r="AC632" s="66">
        <f t="shared" si="599"/>
        <v>70.7</v>
      </c>
      <c r="AD632" s="66">
        <f t="shared" si="600"/>
        <v>12.1</v>
      </c>
      <c r="AE632" s="66">
        <f t="shared" si="601"/>
        <v>5.8</v>
      </c>
      <c r="AF632" s="66">
        <f t="shared" si="602"/>
        <v>11.4</v>
      </c>
      <c r="AG632" s="66">
        <f t="shared" si="603"/>
        <v>3.4</v>
      </c>
      <c r="AH632" s="66">
        <f t="shared" si="604"/>
        <v>2.7</v>
      </c>
      <c r="AI632" s="67">
        <f t="shared" si="605"/>
        <v>5.3</v>
      </c>
      <c r="AK632" s="29" t="s">
        <v>116</v>
      </c>
      <c r="AL632" s="34" t="s">
        <v>90</v>
      </c>
      <c r="AM632" s="66">
        <f t="shared" si="624"/>
        <v>0</v>
      </c>
      <c r="AN632" s="66">
        <f t="shared" si="625"/>
        <v>0</v>
      </c>
      <c r="AO632" s="66">
        <f t="shared" si="626"/>
        <v>0</v>
      </c>
      <c r="AP632" s="66">
        <f t="shared" si="627"/>
        <v>0</v>
      </c>
      <c r="AQ632" s="66">
        <f t="shared" si="628"/>
        <v>0</v>
      </c>
      <c r="AR632" s="66">
        <f t="shared" si="629"/>
        <v>0</v>
      </c>
      <c r="AS632" s="66">
        <f t="shared" si="630"/>
        <v>0</v>
      </c>
      <c r="AT632" s="66">
        <f t="shared" si="631"/>
        <v>0.3</v>
      </c>
      <c r="AU632" s="67">
        <f t="shared" si="632"/>
        <v>0</v>
      </c>
      <c r="AW632" s="29" t="s">
        <v>116</v>
      </c>
      <c r="AX632" s="34" t="s">
        <v>90</v>
      </c>
      <c r="AY632" s="66">
        <f t="shared" si="633"/>
        <v>-7.99</v>
      </c>
      <c r="AZ632" s="66">
        <f t="shared" si="606"/>
        <v>-7.7320000000000002</v>
      </c>
      <c r="BA632" s="66">
        <f t="shared" si="607"/>
        <v>-6.9589999999999996</v>
      </c>
      <c r="BB632" s="66">
        <f t="shared" si="608"/>
        <v>-0.77300000000000002</v>
      </c>
      <c r="BC632" s="66">
        <f t="shared" si="609"/>
        <v>-8.5999999999999993E-2</v>
      </c>
      <c r="BD632" s="66">
        <f t="shared" si="610"/>
        <v>-0.17199999999999999</v>
      </c>
      <c r="BE632" s="66">
        <f t="shared" si="611"/>
        <v>1.117</v>
      </c>
      <c r="BF632" s="66">
        <f t="shared" si="612"/>
        <v>0.85899999999999999</v>
      </c>
      <c r="BG632" s="67">
        <f t="shared" si="613"/>
        <v>-2.1480000000000001</v>
      </c>
      <c r="BI632" s="29" t="s">
        <v>116</v>
      </c>
      <c r="BJ632" s="34" t="s">
        <v>90</v>
      </c>
      <c r="BK632" s="66">
        <f t="shared" si="634"/>
        <v>-3.0000000000000001E-3</v>
      </c>
      <c r="BL632" s="66">
        <f t="shared" si="635"/>
        <v>-4.0000000000000001E-3</v>
      </c>
      <c r="BM632" s="66">
        <f t="shared" si="636"/>
        <v>-4.0000000000000001E-3</v>
      </c>
      <c r="BN632" s="66">
        <f t="shared" si="637"/>
        <v>-3.0000000000000001E-3</v>
      </c>
      <c r="BO632" s="66">
        <f t="shared" si="638"/>
        <v>0</v>
      </c>
      <c r="BP632" s="66">
        <f t="shared" si="639"/>
        <v>0</v>
      </c>
      <c r="BQ632" s="66">
        <f t="shared" si="640"/>
        <v>8.9999999999999993E-3</v>
      </c>
      <c r="BR632" s="66">
        <f t="shared" si="641"/>
        <v>0.24</v>
      </c>
      <c r="BS632" s="67">
        <f t="shared" si="642"/>
        <v>-8.0000000000000002E-3</v>
      </c>
      <c r="BU632" s="29" t="s">
        <v>116</v>
      </c>
      <c r="BV632" s="34" t="s">
        <v>90</v>
      </c>
      <c r="BW632" s="48">
        <f t="shared" si="614"/>
        <v>1164</v>
      </c>
      <c r="BX632" s="48">
        <f t="shared" si="615"/>
        <v>977</v>
      </c>
      <c r="BY632" s="48">
        <f t="shared" si="616"/>
        <v>838</v>
      </c>
      <c r="BZ632" s="48">
        <f t="shared" si="617"/>
        <v>139</v>
      </c>
      <c r="CA632" s="48">
        <f t="shared" si="618"/>
        <v>63</v>
      </c>
      <c r="CB632" s="48">
        <f t="shared" si="619"/>
        <v>124</v>
      </c>
      <c r="CC632" s="48">
        <f t="shared" si="620"/>
        <v>23</v>
      </c>
      <c r="CD632" s="48">
        <f t="shared" si="621"/>
        <v>19</v>
      </c>
      <c r="CE632" s="49">
        <f t="shared" si="622"/>
        <v>82</v>
      </c>
    </row>
    <row r="633" spans="1:83" ht="16.5" customHeight="1">
      <c r="A633" s="29" t="s">
        <v>117</v>
      </c>
      <c r="B633" s="34" t="s">
        <v>91</v>
      </c>
      <c r="C633" s="40">
        <v>4001</v>
      </c>
      <c r="D633" s="40">
        <v>3317</v>
      </c>
      <c r="E633" s="40">
        <v>2829</v>
      </c>
      <c r="F633" s="40">
        <v>488</v>
      </c>
      <c r="G633" s="40">
        <v>223</v>
      </c>
      <c r="H633" s="40">
        <v>461</v>
      </c>
      <c r="I633" s="40">
        <v>131</v>
      </c>
      <c r="J633" s="40">
        <v>8</v>
      </c>
      <c r="K633" s="41">
        <v>322</v>
      </c>
      <c r="M633" s="29" t="s">
        <v>117</v>
      </c>
      <c r="N633" s="34" t="s">
        <v>91</v>
      </c>
      <c r="O633" s="66">
        <f t="shared" si="589"/>
        <v>-8.6110000000000007</v>
      </c>
      <c r="P633" s="66">
        <f t="shared" si="590"/>
        <v>-4.7110000000000003</v>
      </c>
      <c r="Q633" s="66">
        <f t="shared" si="591"/>
        <v>-5.4160000000000004</v>
      </c>
      <c r="R633" s="66">
        <f t="shared" si="592"/>
        <v>-0.40799999999999997</v>
      </c>
      <c r="S633" s="66">
        <f t="shared" si="593"/>
        <v>-0.88900000000000001</v>
      </c>
      <c r="T633" s="66">
        <f t="shared" si="594"/>
        <v>-31.399000000000001</v>
      </c>
      <c r="U633" s="66">
        <f t="shared" si="595"/>
        <v>45.555999999999997</v>
      </c>
      <c r="V633" s="66">
        <f t="shared" si="596"/>
        <v>-38.462000000000003</v>
      </c>
      <c r="W633" s="67">
        <f t="shared" si="597"/>
        <v>-43.408999999999999</v>
      </c>
      <c r="Y633" s="29" t="s">
        <v>117</v>
      </c>
      <c r="Z633" s="34" t="s">
        <v>91</v>
      </c>
      <c r="AA633" s="66">
        <f t="shared" si="623"/>
        <v>100</v>
      </c>
      <c r="AB633" s="66">
        <f t="shared" si="598"/>
        <v>82.9</v>
      </c>
      <c r="AC633" s="66">
        <f t="shared" si="599"/>
        <v>70.7</v>
      </c>
      <c r="AD633" s="66">
        <f t="shared" si="600"/>
        <v>12.2</v>
      </c>
      <c r="AE633" s="66">
        <f t="shared" si="601"/>
        <v>5.6</v>
      </c>
      <c r="AF633" s="66">
        <f t="shared" si="602"/>
        <v>11.5</v>
      </c>
      <c r="AG633" s="66">
        <f t="shared" si="603"/>
        <v>3.3</v>
      </c>
      <c r="AH633" s="66">
        <f t="shared" si="604"/>
        <v>0.2</v>
      </c>
      <c r="AI633" s="67">
        <f t="shared" si="605"/>
        <v>8</v>
      </c>
      <c r="AK633" s="29" t="s">
        <v>117</v>
      </c>
      <c r="AL633" s="34" t="s">
        <v>91</v>
      </c>
      <c r="AM633" s="66">
        <f t="shared" si="624"/>
        <v>0.1</v>
      </c>
      <c r="AN633" s="66">
        <f t="shared" si="625"/>
        <v>0.1</v>
      </c>
      <c r="AO633" s="66">
        <f t="shared" si="626"/>
        <v>0.1</v>
      </c>
      <c r="AP633" s="66">
        <f t="shared" si="627"/>
        <v>0.1</v>
      </c>
      <c r="AQ633" s="66">
        <f t="shared" si="628"/>
        <v>0.1</v>
      </c>
      <c r="AR633" s="66">
        <f t="shared" si="629"/>
        <v>0.1</v>
      </c>
      <c r="AS633" s="66">
        <f t="shared" si="630"/>
        <v>0.1</v>
      </c>
      <c r="AT633" s="66">
        <f t="shared" si="631"/>
        <v>0.1</v>
      </c>
      <c r="AU633" s="67">
        <f t="shared" si="632"/>
        <v>0.1</v>
      </c>
      <c r="AW633" s="29" t="s">
        <v>117</v>
      </c>
      <c r="AX633" s="34" t="s">
        <v>91</v>
      </c>
      <c r="AY633" s="66">
        <f t="shared" si="633"/>
        <v>-8.6110000000000007</v>
      </c>
      <c r="AZ633" s="66">
        <f t="shared" si="606"/>
        <v>-3.746</v>
      </c>
      <c r="BA633" s="66">
        <f t="shared" si="607"/>
        <v>-3.7</v>
      </c>
      <c r="BB633" s="66">
        <f t="shared" si="608"/>
        <v>-4.5999999999999999E-2</v>
      </c>
      <c r="BC633" s="66">
        <f t="shared" si="609"/>
        <v>-4.5999999999999999E-2</v>
      </c>
      <c r="BD633" s="66">
        <f t="shared" si="610"/>
        <v>-4.82</v>
      </c>
      <c r="BE633" s="66">
        <f t="shared" si="611"/>
        <v>0.93700000000000006</v>
      </c>
      <c r="BF633" s="66">
        <f t="shared" si="612"/>
        <v>-0.114</v>
      </c>
      <c r="BG633" s="67">
        <f t="shared" si="613"/>
        <v>-5.6420000000000003</v>
      </c>
      <c r="BI633" s="29" t="s">
        <v>117</v>
      </c>
      <c r="BJ633" s="34" t="s">
        <v>91</v>
      </c>
      <c r="BK633" s="66">
        <f t="shared" si="634"/>
        <v>-1.2E-2</v>
      </c>
      <c r="BL633" s="66">
        <f t="shared" si="635"/>
        <v>-7.0000000000000001E-3</v>
      </c>
      <c r="BM633" s="66">
        <f t="shared" si="636"/>
        <v>-8.0000000000000002E-3</v>
      </c>
      <c r="BN633" s="66">
        <f t="shared" si="637"/>
        <v>-1E-3</v>
      </c>
      <c r="BO633" s="66">
        <f t="shared" si="638"/>
        <v>-1E-3</v>
      </c>
      <c r="BP633" s="66">
        <f t="shared" si="639"/>
        <v>-4.4999999999999998E-2</v>
      </c>
      <c r="BQ633" s="66">
        <f t="shared" si="640"/>
        <v>2.7E-2</v>
      </c>
      <c r="BR633" s="66">
        <f t="shared" si="641"/>
        <v>-0.12</v>
      </c>
      <c r="BS633" s="67">
        <f t="shared" si="642"/>
        <v>-0.08</v>
      </c>
      <c r="BU633" s="29" t="s">
        <v>117</v>
      </c>
      <c r="BV633" s="34" t="s">
        <v>91</v>
      </c>
      <c r="BW633" s="48">
        <f t="shared" si="614"/>
        <v>4378</v>
      </c>
      <c r="BX633" s="48">
        <f t="shared" si="615"/>
        <v>3481</v>
      </c>
      <c r="BY633" s="48">
        <f t="shared" si="616"/>
        <v>2991</v>
      </c>
      <c r="BZ633" s="48">
        <f t="shared" si="617"/>
        <v>490</v>
      </c>
      <c r="CA633" s="48">
        <f t="shared" si="618"/>
        <v>225</v>
      </c>
      <c r="CB633" s="48">
        <f t="shared" si="619"/>
        <v>672</v>
      </c>
      <c r="CC633" s="48">
        <f t="shared" si="620"/>
        <v>90</v>
      </c>
      <c r="CD633" s="48">
        <f t="shared" si="621"/>
        <v>13</v>
      </c>
      <c r="CE633" s="49">
        <f t="shared" si="622"/>
        <v>569</v>
      </c>
    </row>
    <row r="634" spans="1:83" ht="16.5" customHeight="1">
      <c r="A634" s="29" t="s">
        <v>118</v>
      </c>
      <c r="B634" s="34" t="s">
        <v>92</v>
      </c>
      <c r="C634" s="40">
        <v>2407</v>
      </c>
      <c r="D634" s="40">
        <v>2056</v>
      </c>
      <c r="E634" s="40">
        <v>1754</v>
      </c>
      <c r="F634" s="40">
        <v>302</v>
      </c>
      <c r="G634" s="40">
        <v>152</v>
      </c>
      <c r="H634" s="40">
        <v>199</v>
      </c>
      <c r="I634" s="40">
        <v>82</v>
      </c>
      <c r="J634" s="40">
        <v>1</v>
      </c>
      <c r="K634" s="41">
        <v>116</v>
      </c>
      <c r="M634" s="29" t="s">
        <v>118</v>
      </c>
      <c r="N634" s="34" t="s">
        <v>92</v>
      </c>
      <c r="O634" s="66">
        <f t="shared" si="589"/>
        <v>-8.7219999999999995</v>
      </c>
      <c r="P634" s="66">
        <f t="shared" si="590"/>
        <v>-7.4710000000000001</v>
      </c>
      <c r="Q634" s="66">
        <f t="shared" si="591"/>
        <v>-8.3119999999999994</v>
      </c>
      <c r="R634" s="66">
        <f t="shared" si="592"/>
        <v>-2.2650000000000001</v>
      </c>
      <c r="S634" s="66">
        <f t="shared" si="593"/>
        <v>-0.65400000000000003</v>
      </c>
      <c r="T634" s="66">
        <f t="shared" si="594"/>
        <v>-24.045999999999999</v>
      </c>
      <c r="U634" s="66">
        <f t="shared" si="595"/>
        <v>67.346999999999994</v>
      </c>
      <c r="V634" s="66">
        <f t="shared" si="596"/>
        <v>-66.667000000000002</v>
      </c>
      <c r="W634" s="67">
        <f t="shared" si="597"/>
        <v>-44.762</v>
      </c>
      <c r="Y634" s="29" t="s">
        <v>118</v>
      </c>
      <c r="Z634" s="34" t="s">
        <v>92</v>
      </c>
      <c r="AA634" s="66">
        <f t="shared" si="623"/>
        <v>100</v>
      </c>
      <c r="AB634" s="66">
        <f t="shared" si="598"/>
        <v>85.4</v>
      </c>
      <c r="AC634" s="66">
        <f t="shared" si="599"/>
        <v>72.900000000000006</v>
      </c>
      <c r="AD634" s="66">
        <f t="shared" si="600"/>
        <v>12.5</v>
      </c>
      <c r="AE634" s="66">
        <f t="shared" si="601"/>
        <v>6.3</v>
      </c>
      <c r="AF634" s="66">
        <f t="shared" si="602"/>
        <v>8.3000000000000007</v>
      </c>
      <c r="AG634" s="66">
        <f t="shared" si="603"/>
        <v>3.4</v>
      </c>
      <c r="AH634" s="66">
        <f t="shared" si="604"/>
        <v>0</v>
      </c>
      <c r="AI634" s="67">
        <f t="shared" si="605"/>
        <v>4.8</v>
      </c>
      <c r="AK634" s="29" t="s">
        <v>118</v>
      </c>
      <c r="AL634" s="34" t="s">
        <v>92</v>
      </c>
      <c r="AM634" s="66">
        <f t="shared" si="624"/>
        <v>0.1</v>
      </c>
      <c r="AN634" s="66">
        <f t="shared" si="625"/>
        <v>0.1</v>
      </c>
      <c r="AO634" s="66">
        <f t="shared" si="626"/>
        <v>0.1</v>
      </c>
      <c r="AP634" s="66">
        <f t="shared" si="627"/>
        <v>0.1</v>
      </c>
      <c r="AQ634" s="66">
        <f t="shared" si="628"/>
        <v>0.1</v>
      </c>
      <c r="AR634" s="66">
        <f t="shared" si="629"/>
        <v>0</v>
      </c>
      <c r="AS634" s="66">
        <f t="shared" si="630"/>
        <v>0.1</v>
      </c>
      <c r="AT634" s="66">
        <f t="shared" si="631"/>
        <v>0</v>
      </c>
      <c r="AU634" s="67">
        <f t="shared" si="632"/>
        <v>0</v>
      </c>
      <c r="AW634" s="29" t="s">
        <v>118</v>
      </c>
      <c r="AX634" s="34" t="s">
        <v>92</v>
      </c>
      <c r="AY634" s="66">
        <f t="shared" si="633"/>
        <v>-8.7219999999999995</v>
      </c>
      <c r="AZ634" s="66">
        <f t="shared" si="606"/>
        <v>-6.2949999999999999</v>
      </c>
      <c r="BA634" s="66">
        <f t="shared" si="607"/>
        <v>-6.03</v>
      </c>
      <c r="BB634" s="66">
        <f t="shared" si="608"/>
        <v>-0.26500000000000001</v>
      </c>
      <c r="BC634" s="66">
        <f t="shared" si="609"/>
        <v>-3.7999999999999999E-2</v>
      </c>
      <c r="BD634" s="66">
        <f t="shared" si="610"/>
        <v>-2.3889999999999998</v>
      </c>
      <c r="BE634" s="66">
        <f t="shared" si="611"/>
        <v>1.2509999999999999</v>
      </c>
      <c r="BF634" s="66">
        <f t="shared" si="612"/>
        <v>-7.5999999999999998E-2</v>
      </c>
      <c r="BG634" s="67">
        <f t="shared" si="613"/>
        <v>-3.5649999999999999</v>
      </c>
      <c r="BI634" s="29" t="s">
        <v>118</v>
      </c>
      <c r="BJ634" s="34" t="s">
        <v>92</v>
      </c>
      <c r="BK634" s="66">
        <f t="shared" si="634"/>
        <v>-7.0000000000000001E-3</v>
      </c>
      <c r="BL634" s="66">
        <f t="shared" si="635"/>
        <v>-7.0000000000000001E-3</v>
      </c>
      <c r="BM634" s="66">
        <f t="shared" si="636"/>
        <v>-8.0000000000000002E-3</v>
      </c>
      <c r="BN634" s="66">
        <f t="shared" si="637"/>
        <v>-2E-3</v>
      </c>
      <c r="BO634" s="66">
        <f t="shared" si="638"/>
        <v>0</v>
      </c>
      <c r="BP634" s="66">
        <f t="shared" si="639"/>
        <v>-1.4E-2</v>
      </c>
      <c r="BQ634" s="66">
        <f t="shared" si="640"/>
        <v>2.1999999999999999E-2</v>
      </c>
      <c r="BR634" s="66">
        <f t="shared" si="641"/>
        <v>-4.8000000000000001E-2</v>
      </c>
      <c r="BS634" s="67">
        <f t="shared" si="642"/>
        <v>-0.03</v>
      </c>
      <c r="BU634" s="29" t="s">
        <v>118</v>
      </c>
      <c r="BV634" s="34" t="s">
        <v>92</v>
      </c>
      <c r="BW634" s="48">
        <f t="shared" si="614"/>
        <v>2637</v>
      </c>
      <c r="BX634" s="48">
        <f t="shared" si="615"/>
        <v>2222</v>
      </c>
      <c r="BY634" s="48">
        <f t="shared" si="616"/>
        <v>1913</v>
      </c>
      <c r="BZ634" s="48">
        <f t="shared" si="617"/>
        <v>309</v>
      </c>
      <c r="CA634" s="48">
        <f t="shared" si="618"/>
        <v>153</v>
      </c>
      <c r="CB634" s="48">
        <f t="shared" si="619"/>
        <v>262</v>
      </c>
      <c r="CC634" s="48">
        <f t="shared" si="620"/>
        <v>49</v>
      </c>
      <c r="CD634" s="48">
        <f t="shared" si="621"/>
        <v>3</v>
      </c>
      <c r="CE634" s="49">
        <f t="shared" si="622"/>
        <v>210</v>
      </c>
    </row>
    <row r="635" spans="1:83" ht="16.5" customHeight="1">
      <c r="A635" s="29" t="s">
        <v>119</v>
      </c>
      <c r="B635" s="34" t="s">
        <v>93</v>
      </c>
      <c r="C635" s="40">
        <v>2664</v>
      </c>
      <c r="D635" s="40">
        <v>2178</v>
      </c>
      <c r="E635" s="40">
        <v>1859</v>
      </c>
      <c r="F635" s="40">
        <v>319</v>
      </c>
      <c r="G635" s="40">
        <v>174</v>
      </c>
      <c r="H635" s="40">
        <v>312</v>
      </c>
      <c r="I635" s="40">
        <v>89</v>
      </c>
      <c r="J635" s="40">
        <v>1</v>
      </c>
      <c r="K635" s="41">
        <v>222</v>
      </c>
      <c r="M635" s="29" t="s">
        <v>119</v>
      </c>
      <c r="N635" s="34" t="s">
        <v>93</v>
      </c>
      <c r="O635" s="66">
        <f t="shared" si="589"/>
        <v>-3.8959999999999999</v>
      </c>
      <c r="P635" s="66">
        <f t="shared" si="590"/>
        <v>-7.319</v>
      </c>
      <c r="Q635" s="66">
        <f t="shared" si="591"/>
        <v>-7.7880000000000003</v>
      </c>
      <c r="R635" s="66">
        <f t="shared" si="592"/>
        <v>-4.4909999999999997</v>
      </c>
      <c r="S635" s="66">
        <f t="shared" si="593"/>
        <v>0.57799999999999996</v>
      </c>
      <c r="T635" s="66">
        <f t="shared" si="594"/>
        <v>25.300999999999998</v>
      </c>
      <c r="U635" s="66">
        <f t="shared" si="595"/>
        <v>102.273</v>
      </c>
      <c r="V635" s="66">
        <f t="shared" si="596"/>
        <v>101.163</v>
      </c>
      <c r="W635" s="67">
        <f t="shared" si="597"/>
        <v>-23.710999999999999</v>
      </c>
      <c r="Y635" s="29" t="s">
        <v>119</v>
      </c>
      <c r="Z635" s="34" t="s">
        <v>93</v>
      </c>
      <c r="AA635" s="66">
        <f t="shared" si="623"/>
        <v>100</v>
      </c>
      <c r="AB635" s="66">
        <f t="shared" si="598"/>
        <v>81.8</v>
      </c>
      <c r="AC635" s="66">
        <f t="shared" si="599"/>
        <v>69.8</v>
      </c>
      <c r="AD635" s="66">
        <f t="shared" si="600"/>
        <v>12</v>
      </c>
      <c r="AE635" s="66">
        <f t="shared" si="601"/>
        <v>6.5</v>
      </c>
      <c r="AF635" s="66">
        <f t="shared" si="602"/>
        <v>11.7</v>
      </c>
      <c r="AG635" s="66">
        <f t="shared" si="603"/>
        <v>3.3</v>
      </c>
      <c r="AH635" s="66">
        <f t="shared" si="604"/>
        <v>0</v>
      </c>
      <c r="AI635" s="67">
        <f t="shared" si="605"/>
        <v>8.3000000000000007</v>
      </c>
      <c r="AK635" s="29" t="s">
        <v>119</v>
      </c>
      <c r="AL635" s="34" t="s">
        <v>93</v>
      </c>
      <c r="AM635" s="66">
        <f t="shared" si="624"/>
        <v>0.1</v>
      </c>
      <c r="AN635" s="66">
        <f t="shared" si="625"/>
        <v>0.1</v>
      </c>
      <c r="AO635" s="66">
        <f t="shared" si="626"/>
        <v>0.1</v>
      </c>
      <c r="AP635" s="66">
        <f t="shared" si="627"/>
        <v>0.1</v>
      </c>
      <c r="AQ635" s="66">
        <f t="shared" si="628"/>
        <v>0.1</v>
      </c>
      <c r="AR635" s="66">
        <f t="shared" si="629"/>
        <v>0.1</v>
      </c>
      <c r="AS635" s="66">
        <f t="shared" si="630"/>
        <v>0.1</v>
      </c>
      <c r="AT635" s="66">
        <f t="shared" si="631"/>
        <v>0</v>
      </c>
      <c r="AU635" s="67">
        <f t="shared" si="632"/>
        <v>0.1</v>
      </c>
      <c r="AW635" s="29" t="s">
        <v>119</v>
      </c>
      <c r="AX635" s="34" t="s">
        <v>93</v>
      </c>
      <c r="AY635" s="66">
        <f t="shared" si="633"/>
        <v>-3.8959999999999999</v>
      </c>
      <c r="AZ635" s="66">
        <f t="shared" si="606"/>
        <v>-6.2050000000000001</v>
      </c>
      <c r="BA635" s="66">
        <f t="shared" si="607"/>
        <v>-5.6639999999999997</v>
      </c>
      <c r="BB635" s="66">
        <f t="shared" si="608"/>
        <v>-0.54100000000000004</v>
      </c>
      <c r="BC635" s="66">
        <f t="shared" si="609"/>
        <v>3.5999999999999997E-2</v>
      </c>
      <c r="BD635" s="66">
        <f t="shared" si="610"/>
        <v>2.2730000000000001</v>
      </c>
      <c r="BE635" s="66">
        <f t="shared" si="611"/>
        <v>1.623</v>
      </c>
      <c r="BF635" s="66">
        <f t="shared" si="612"/>
        <v>3.1389999999999998</v>
      </c>
      <c r="BG635" s="67">
        <f t="shared" si="613"/>
        <v>-2.4889999999999999</v>
      </c>
      <c r="BI635" s="29" t="s">
        <v>119</v>
      </c>
      <c r="BJ635" s="34" t="s">
        <v>93</v>
      </c>
      <c r="BK635" s="66">
        <f t="shared" si="634"/>
        <v>-3.0000000000000001E-3</v>
      </c>
      <c r="BL635" s="66">
        <f t="shared" si="635"/>
        <v>-7.0000000000000001E-3</v>
      </c>
      <c r="BM635" s="66">
        <f t="shared" si="636"/>
        <v>-8.0000000000000002E-3</v>
      </c>
      <c r="BN635" s="66">
        <f t="shared" si="637"/>
        <v>-4.0000000000000001E-3</v>
      </c>
      <c r="BO635" s="66">
        <f t="shared" si="638"/>
        <v>0</v>
      </c>
      <c r="BP635" s="66">
        <f t="shared" si="639"/>
        <v>1.4E-2</v>
      </c>
      <c r="BQ635" s="66">
        <f t="shared" si="640"/>
        <v>0.03</v>
      </c>
      <c r="BR635" s="66">
        <f t="shared" si="641"/>
        <v>2.089</v>
      </c>
      <c r="BS635" s="67">
        <f t="shared" si="642"/>
        <v>-2.1999999999999999E-2</v>
      </c>
      <c r="BU635" s="29" t="s">
        <v>119</v>
      </c>
      <c r="BV635" s="34" t="s">
        <v>93</v>
      </c>
      <c r="BW635" s="48">
        <f t="shared" si="614"/>
        <v>2772</v>
      </c>
      <c r="BX635" s="48">
        <f t="shared" si="615"/>
        <v>2350</v>
      </c>
      <c r="BY635" s="48">
        <f t="shared" si="616"/>
        <v>2016</v>
      </c>
      <c r="BZ635" s="48">
        <f t="shared" si="617"/>
        <v>334</v>
      </c>
      <c r="CA635" s="48">
        <f t="shared" si="618"/>
        <v>173</v>
      </c>
      <c r="CB635" s="48">
        <f t="shared" si="619"/>
        <v>249</v>
      </c>
      <c r="CC635" s="48">
        <f t="shared" si="620"/>
        <v>44</v>
      </c>
      <c r="CD635" s="48">
        <f t="shared" si="621"/>
        <v>-86</v>
      </c>
      <c r="CE635" s="49">
        <f t="shared" si="622"/>
        <v>291</v>
      </c>
    </row>
    <row r="636" spans="1:83" ht="16.5" customHeight="1">
      <c r="A636" s="29" t="s">
        <v>120</v>
      </c>
      <c r="B636" s="34" t="s">
        <v>94</v>
      </c>
      <c r="C636" s="40">
        <v>3052</v>
      </c>
      <c r="D636" s="40">
        <v>2494</v>
      </c>
      <c r="E636" s="40">
        <v>2131</v>
      </c>
      <c r="F636" s="40">
        <v>363</v>
      </c>
      <c r="G636" s="40">
        <v>165</v>
      </c>
      <c r="H636" s="40">
        <v>393</v>
      </c>
      <c r="I636" s="40">
        <v>112</v>
      </c>
      <c r="J636" s="40">
        <v>-18</v>
      </c>
      <c r="K636" s="41">
        <v>299</v>
      </c>
      <c r="M636" s="29" t="s">
        <v>120</v>
      </c>
      <c r="N636" s="34" t="s">
        <v>94</v>
      </c>
      <c r="O636" s="66">
        <f t="shared" si="589"/>
        <v>-5.423</v>
      </c>
      <c r="P636" s="66">
        <f t="shared" si="590"/>
        <v>-1.1100000000000001</v>
      </c>
      <c r="Q636" s="66">
        <f t="shared" si="591"/>
        <v>-1.8420000000000001</v>
      </c>
      <c r="R636" s="66">
        <f t="shared" si="592"/>
        <v>3.419</v>
      </c>
      <c r="S636" s="66">
        <f t="shared" si="593"/>
        <v>5.7690000000000001</v>
      </c>
      <c r="T636" s="66">
        <f t="shared" si="594"/>
        <v>-28.414999999999999</v>
      </c>
      <c r="U636" s="66">
        <f t="shared" si="595"/>
        <v>72.308000000000007</v>
      </c>
      <c r="V636" s="66">
        <f t="shared" si="596"/>
        <v>-138.298</v>
      </c>
      <c r="W636" s="67">
        <f t="shared" si="597"/>
        <v>-31.579000000000001</v>
      </c>
      <c r="Y636" s="29" t="s">
        <v>120</v>
      </c>
      <c r="Z636" s="34" t="s">
        <v>94</v>
      </c>
      <c r="AA636" s="66">
        <f t="shared" si="623"/>
        <v>100</v>
      </c>
      <c r="AB636" s="66">
        <f t="shared" si="598"/>
        <v>81.7</v>
      </c>
      <c r="AC636" s="66">
        <f t="shared" si="599"/>
        <v>69.8</v>
      </c>
      <c r="AD636" s="66">
        <f t="shared" si="600"/>
        <v>11.9</v>
      </c>
      <c r="AE636" s="66">
        <f t="shared" si="601"/>
        <v>5.4</v>
      </c>
      <c r="AF636" s="66">
        <f t="shared" si="602"/>
        <v>12.9</v>
      </c>
      <c r="AG636" s="66">
        <f t="shared" si="603"/>
        <v>3.7</v>
      </c>
      <c r="AH636" s="66">
        <f t="shared" si="604"/>
        <v>-0.6</v>
      </c>
      <c r="AI636" s="67">
        <f t="shared" si="605"/>
        <v>9.8000000000000007</v>
      </c>
      <c r="AK636" s="29" t="s">
        <v>120</v>
      </c>
      <c r="AL636" s="34" t="s">
        <v>94</v>
      </c>
      <c r="AM636" s="66">
        <f t="shared" si="624"/>
        <v>0.1</v>
      </c>
      <c r="AN636" s="66">
        <f t="shared" si="625"/>
        <v>0.1</v>
      </c>
      <c r="AO636" s="66">
        <f t="shared" si="626"/>
        <v>0.1</v>
      </c>
      <c r="AP636" s="66">
        <f t="shared" si="627"/>
        <v>0.1</v>
      </c>
      <c r="AQ636" s="66">
        <f t="shared" si="628"/>
        <v>0.1</v>
      </c>
      <c r="AR636" s="66">
        <f t="shared" si="629"/>
        <v>0.1</v>
      </c>
      <c r="AS636" s="66">
        <f t="shared" si="630"/>
        <v>0.1</v>
      </c>
      <c r="AT636" s="66">
        <f t="shared" si="631"/>
        <v>-0.2</v>
      </c>
      <c r="AU636" s="67">
        <f t="shared" si="632"/>
        <v>0.1</v>
      </c>
      <c r="AW636" s="29" t="s">
        <v>120</v>
      </c>
      <c r="AX636" s="34" t="s">
        <v>94</v>
      </c>
      <c r="AY636" s="66">
        <f t="shared" si="633"/>
        <v>-5.423</v>
      </c>
      <c r="AZ636" s="66">
        <f t="shared" si="606"/>
        <v>-0.86799999999999999</v>
      </c>
      <c r="BA636" s="66">
        <f t="shared" si="607"/>
        <v>-1.24</v>
      </c>
      <c r="BB636" s="66">
        <f t="shared" si="608"/>
        <v>0.372</v>
      </c>
      <c r="BC636" s="66">
        <f t="shared" si="609"/>
        <v>0.27900000000000003</v>
      </c>
      <c r="BD636" s="66">
        <f t="shared" si="610"/>
        <v>-4.8339999999999996</v>
      </c>
      <c r="BE636" s="66">
        <f t="shared" si="611"/>
        <v>1.456</v>
      </c>
      <c r="BF636" s="66">
        <f t="shared" si="612"/>
        <v>-2.0139999999999998</v>
      </c>
      <c r="BG636" s="67">
        <f t="shared" si="613"/>
        <v>-4.2759999999999998</v>
      </c>
      <c r="BI636" s="29" t="s">
        <v>120</v>
      </c>
      <c r="BJ636" s="34" t="s">
        <v>94</v>
      </c>
      <c r="BK636" s="66">
        <f t="shared" si="634"/>
        <v>-6.0000000000000001E-3</v>
      </c>
      <c r="BL636" s="66">
        <f t="shared" si="635"/>
        <v>-1E-3</v>
      </c>
      <c r="BM636" s="66">
        <f t="shared" si="636"/>
        <v>-2E-3</v>
      </c>
      <c r="BN636" s="66">
        <f t="shared" si="637"/>
        <v>3.0000000000000001E-3</v>
      </c>
      <c r="BO636" s="66">
        <f t="shared" si="638"/>
        <v>3.0000000000000001E-3</v>
      </c>
      <c r="BP636" s="66">
        <f t="shared" si="639"/>
        <v>-3.3000000000000002E-2</v>
      </c>
      <c r="BQ636" s="66">
        <f t="shared" si="640"/>
        <v>3.1E-2</v>
      </c>
      <c r="BR636" s="66">
        <f t="shared" si="641"/>
        <v>-1.5609999999999999</v>
      </c>
      <c r="BS636" s="67">
        <f t="shared" si="642"/>
        <v>-4.4999999999999998E-2</v>
      </c>
      <c r="BU636" s="29" t="s">
        <v>120</v>
      </c>
      <c r="BV636" s="34" t="s">
        <v>94</v>
      </c>
      <c r="BW636" s="48">
        <f t="shared" si="614"/>
        <v>3227</v>
      </c>
      <c r="BX636" s="48">
        <f t="shared" si="615"/>
        <v>2522</v>
      </c>
      <c r="BY636" s="48">
        <f t="shared" si="616"/>
        <v>2171</v>
      </c>
      <c r="BZ636" s="48">
        <f t="shared" si="617"/>
        <v>351</v>
      </c>
      <c r="CA636" s="48">
        <f t="shared" si="618"/>
        <v>156</v>
      </c>
      <c r="CB636" s="48">
        <f t="shared" si="619"/>
        <v>549</v>
      </c>
      <c r="CC636" s="48">
        <f t="shared" si="620"/>
        <v>65</v>
      </c>
      <c r="CD636" s="48">
        <f t="shared" si="621"/>
        <v>47</v>
      </c>
      <c r="CE636" s="49">
        <f t="shared" si="622"/>
        <v>437</v>
      </c>
    </row>
    <row r="637" spans="1:83" ht="16.5" customHeight="1">
      <c r="A637" s="29" t="s">
        <v>121</v>
      </c>
      <c r="B637" s="34" t="s">
        <v>95</v>
      </c>
      <c r="C637" s="40">
        <v>13641</v>
      </c>
      <c r="D637" s="40">
        <v>10628</v>
      </c>
      <c r="E637" s="40">
        <v>8975</v>
      </c>
      <c r="F637" s="40">
        <v>1653</v>
      </c>
      <c r="G637" s="40">
        <v>697</v>
      </c>
      <c r="H637" s="40">
        <v>2316</v>
      </c>
      <c r="I637" s="40">
        <v>604</v>
      </c>
      <c r="J637" s="40">
        <v>1</v>
      </c>
      <c r="K637" s="41">
        <v>1711</v>
      </c>
      <c r="M637" s="29" t="s">
        <v>121</v>
      </c>
      <c r="N637" s="34" t="s">
        <v>95</v>
      </c>
      <c r="O637" s="66">
        <f t="shared" si="589"/>
        <v>-5.35</v>
      </c>
      <c r="P637" s="66">
        <f t="shared" si="590"/>
        <v>-3.819</v>
      </c>
      <c r="Q637" s="66">
        <f t="shared" si="591"/>
        <v>-4.5209999999999999</v>
      </c>
      <c r="R637" s="66">
        <f t="shared" si="592"/>
        <v>0.182</v>
      </c>
      <c r="S637" s="66">
        <f t="shared" si="593"/>
        <v>2.6509999999999998</v>
      </c>
      <c r="T637" s="66">
        <f t="shared" si="594"/>
        <v>-13.679</v>
      </c>
      <c r="U637" s="66">
        <f t="shared" si="595"/>
        <v>85.846000000000004</v>
      </c>
      <c r="V637" s="66">
        <f t="shared" si="596"/>
        <v>-95.454999999999998</v>
      </c>
      <c r="W637" s="67">
        <f t="shared" si="597"/>
        <v>-26.754999999999999</v>
      </c>
      <c r="Y637" s="29" t="s">
        <v>121</v>
      </c>
      <c r="Z637" s="34" t="s">
        <v>95</v>
      </c>
      <c r="AA637" s="66">
        <f t="shared" si="623"/>
        <v>100</v>
      </c>
      <c r="AB637" s="66">
        <f t="shared" si="598"/>
        <v>77.900000000000006</v>
      </c>
      <c r="AC637" s="66">
        <f t="shared" si="599"/>
        <v>65.8</v>
      </c>
      <c r="AD637" s="66">
        <f t="shared" si="600"/>
        <v>12.1</v>
      </c>
      <c r="AE637" s="66">
        <f t="shared" si="601"/>
        <v>5.0999999999999996</v>
      </c>
      <c r="AF637" s="66">
        <f t="shared" si="602"/>
        <v>17</v>
      </c>
      <c r="AG637" s="66">
        <f t="shared" si="603"/>
        <v>4.4000000000000004</v>
      </c>
      <c r="AH637" s="66">
        <f t="shared" si="604"/>
        <v>0</v>
      </c>
      <c r="AI637" s="67">
        <f t="shared" si="605"/>
        <v>12.5</v>
      </c>
      <c r="AK637" s="29" t="s">
        <v>121</v>
      </c>
      <c r="AL637" s="34" t="s">
        <v>95</v>
      </c>
      <c r="AM637" s="66">
        <f t="shared" si="624"/>
        <v>0.4</v>
      </c>
      <c r="AN637" s="66">
        <f t="shared" si="625"/>
        <v>0.4</v>
      </c>
      <c r="AO637" s="66">
        <f t="shared" si="626"/>
        <v>0.4</v>
      </c>
      <c r="AP637" s="66">
        <f t="shared" si="627"/>
        <v>0.5</v>
      </c>
      <c r="AQ637" s="66">
        <f t="shared" si="628"/>
        <v>0.3</v>
      </c>
      <c r="AR637" s="66">
        <f t="shared" si="629"/>
        <v>0.5</v>
      </c>
      <c r="AS637" s="66">
        <f t="shared" si="630"/>
        <v>0.6</v>
      </c>
      <c r="AT637" s="66">
        <f t="shared" si="631"/>
        <v>0</v>
      </c>
      <c r="AU637" s="67">
        <f t="shared" si="632"/>
        <v>0.5</v>
      </c>
      <c r="AW637" s="29" t="s">
        <v>121</v>
      </c>
      <c r="AX637" s="34" t="s">
        <v>95</v>
      </c>
      <c r="AY637" s="66">
        <f t="shared" si="633"/>
        <v>-5.35</v>
      </c>
      <c r="AZ637" s="66">
        <f t="shared" si="606"/>
        <v>-2.9279999999999999</v>
      </c>
      <c r="BA637" s="66">
        <f t="shared" si="607"/>
        <v>-2.9489999999999998</v>
      </c>
      <c r="BB637" s="66">
        <f t="shared" si="608"/>
        <v>2.1000000000000001E-2</v>
      </c>
      <c r="BC637" s="66">
        <f t="shared" si="609"/>
        <v>0.125</v>
      </c>
      <c r="BD637" s="66">
        <f t="shared" si="610"/>
        <v>-2.5459999999999998</v>
      </c>
      <c r="BE637" s="66">
        <f t="shared" si="611"/>
        <v>1.9359999999999999</v>
      </c>
      <c r="BF637" s="66">
        <f t="shared" si="612"/>
        <v>-0.14599999999999999</v>
      </c>
      <c r="BG637" s="67">
        <f t="shared" si="613"/>
        <v>-4.3369999999999997</v>
      </c>
      <c r="BI637" s="29" t="s">
        <v>121</v>
      </c>
      <c r="BJ637" s="34" t="s">
        <v>95</v>
      </c>
      <c r="BK637" s="66">
        <f t="shared" si="634"/>
        <v>-2.4E-2</v>
      </c>
      <c r="BL637" s="66">
        <f t="shared" si="635"/>
        <v>-1.7000000000000001E-2</v>
      </c>
      <c r="BM637" s="66">
        <f t="shared" si="636"/>
        <v>-0.02</v>
      </c>
      <c r="BN637" s="66">
        <f t="shared" si="637"/>
        <v>1E-3</v>
      </c>
      <c r="BO637" s="66">
        <f t="shared" si="638"/>
        <v>7.0000000000000001E-3</v>
      </c>
      <c r="BP637" s="66">
        <f t="shared" si="639"/>
        <v>-7.9000000000000001E-2</v>
      </c>
      <c r="BQ637" s="66">
        <f t="shared" si="640"/>
        <v>0.183</v>
      </c>
      <c r="BR637" s="66">
        <f t="shared" si="641"/>
        <v>-0.504</v>
      </c>
      <c r="BS637" s="67">
        <f t="shared" si="642"/>
        <v>-0.20200000000000001</v>
      </c>
      <c r="BU637" s="29" t="s">
        <v>121</v>
      </c>
      <c r="BV637" s="34" t="s">
        <v>95</v>
      </c>
      <c r="BW637" s="48">
        <f t="shared" si="614"/>
        <v>14412</v>
      </c>
      <c r="BX637" s="48">
        <f t="shared" si="615"/>
        <v>11050</v>
      </c>
      <c r="BY637" s="48">
        <f t="shared" si="616"/>
        <v>9400</v>
      </c>
      <c r="BZ637" s="48">
        <f t="shared" si="617"/>
        <v>1650</v>
      </c>
      <c r="CA637" s="48">
        <f t="shared" si="618"/>
        <v>679</v>
      </c>
      <c r="CB637" s="48">
        <f t="shared" si="619"/>
        <v>2683</v>
      </c>
      <c r="CC637" s="48">
        <f t="shared" si="620"/>
        <v>325</v>
      </c>
      <c r="CD637" s="48">
        <f t="shared" si="621"/>
        <v>22</v>
      </c>
      <c r="CE637" s="49">
        <f t="shared" si="622"/>
        <v>2336</v>
      </c>
    </row>
    <row r="638" spans="1:83" ht="16.5" customHeight="1">
      <c r="A638" s="29" t="s">
        <v>122</v>
      </c>
      <c r="B638" s="34" t="s">
        <v>96</v>
      </c>
      <c r="C638" s="40">
        <v>68596</v>
      </c>
      <c r="D638" s="40">
        <v>55912</v>
      </c>
      <c r="E638" s="40">
        <v>47707</v>
      </c>
      <c r="F638" s="40">
        <v>8205</v>
      </c>
      <c r="G638" s="40">
        <v>3728</v>
      </c>
      <c r="H638" s="40">
        <v>8956</v>
      </c>
      <c r="I638" s="40">
        <v>1960</v>
      </c>
      <c r="J638" s="40">
        <v>425</v>
      </c>
      <c r="K638" s="41">
        <v>6571</v>
      </c>
      <c r="M638" s="29" t="s">
        <v>122</v>
      </c>
      <c r="N638" s="34" t="s">
        <v>96</v>
      </c>
      <c r="O638" s="66">
        <f t="shared" si="589"/>
        <v>-0.25900000000000001</v>
      </c>
      <c r="P638" s="66">
        <f t="shared" si="590"/>
        <v>-0.88800000000000001</v>
      </c>
      <c r="Q638" s="66">
        <f t="shared" si="591"/>
        <v>-1.5189999999999999</v>
      </c>
      <c r="R638" s="66">
        <f t="shared" si="592"/>
        <v>2.9489999999999998</v>
      </c>
      <c r="S638" s="66">
        <f t="shared" si="593"/>
        <v>7.4660000000000002</v>
      </c>
      <c r="T638" s="66">
        <f t="shared" si="594"/>
        <v>0.72</v>
      </c>
      <c r="U638" s="66">
        <f t="shared" si="595"/>
        <v>84.210999999999999</v>
      </c>
      <c r="V638" s="66">
        <f t="shared" si="596"/>
        <v>20.396999999999998</v>
      </c>
      <c r="W638" s="67">
        <f t="shared" si="597"/>
        <v>-12.093999999999999</v>
      </c>
      <c r="Y638" s="29" t="s">
        <v>122</v>
      </c>
      <c r="Z638" s="34" t="s">
        <v>96</v>
      </c>
      <c r="AA638" s="66">
        <f t="shared" si="623"/>
        <v>100</v>
      </c>
      <c r="AB638" s="66">
        <f t="shared" si="598"/>
        <v>81.5</v>
      </c>
      <c r="AC638" s="66">
        <f t="shared" si="599"/>
        <v>69.5</v>
      </c>
      <c r="AD638" s="66">
        <f t="shared" si="600"/>
        <v>12</v>
      </c>
      <c r="AE638" s="66">
        <f t="shared" si="601"/>
        <v>5.4</v>
      </c>
      <c r="AF638" s="66">
        <f t="shared" si="602"/>
        <v>13.1</v>
      </c>
      <c r="AG638" s="66">
        <f t="shared" si="603"/>
        <v>2.9</v>
      </c>
      <c r="AH638" s="66">
        <f t="shared" si="604"/>
        <v>0.6</v>
      </c>
      <c r="AI638" s="67">
        <f t="shared" si="605"/>
        <v>9.6</v>
      </c>
      <c r="AK638" s="29" t="s">
        <v>122</v>
      </c>
      <c r="AL638" s="34" t="s">
        <v>96</v>
      </c>
      <c r="AM638" s="66">
        <f t="shared" si="624"/>
        <v>2.1</v>
      </c>
      <c r="AN638" s="66">
        <f t="shared" si="625"/>
        <v>2.2000000000000002</v>
      </c>
      <c r="AO638" s="66">
        <f t="shared" si="626"/>
        <v>2.2000000000000002</v>
      </c>
      <c r="AP638" s="66">
        <f t="shared" si="627"/>
        <v>2.2999999999999998</v>
      </c>
      <c r="AQ638" s="66">
        <f t="shared" si="628"/>
        <v>1.4</v>
      </c>
      <c r="AR638" s="66">
        <f t="shared" si="629"/>
        <v>2</v>
      </c>
      <c r="AS638" s="66">
        <f t="shared" si="630"/>
        <v>2.1</v>
      </c>
      <c r="AT638" s="66">
        <f t="shared" si="631"/>
        <v>4.8</v>
      </c>
      <c r="AU638" s="67">
        <f t="shared" si="632"/>
        <v>1.8</v>
      </c>
      <c r="AW638" s="29" t="s">
        <v>122</v>
      </c>
      <c r="AX638" s="34" t="s">
        <v>96</v>
      </c>
      <c r="AY638" s="66">
        <f t="shared" si="633"/>
        <v>-0.25900000000000001</v>
      </c>
      <c r="AZ638" s="66">
        <f t="shared" si="606"/>
        <v>-0.72799999999999998</v>
      </c>
      <c r="BA638" s="66">
        <f t="shared" si="607"/>
        <v>-1.07</v>
      </c>
      <c r="BB638" s="66">
        <f t="shared" si="608"/>
        <v>0.34200000000000003</v>
      </c>
      <c r="BC638" s="66">
        <f t="shared" si="609"/>
        <v>0.377</v>
      </c>
      <c r="BD638" s="66">
        <f t="shared" si="610"/>
        <v>9.2999999999999999E-2</v>
      </c>
      <c r="BE638" s="66">
        <f t="shared" si="611"/>
        <v>1.3029999999999999</v>
      </c>
      <c r="BF638" s="66">
        <f t="shared" si="612"/>
        <v>0.105</v>
      </c>
      <c r="BG638" s="67">
        <f t="shared" si="613"/>
        <v>-1.3140000000000001</v>
      </c>
      <c r="BI638" s="29" t="s">
        <v>122</v>
      </c>
      <c r="BJ638" s="34" t="s">
        <v>96</v>
      </c>
      <c r="BK638" s="66">
        <f t="shared" si="634"/>
        <v>-6.0000000000000001E-3</v>
      </c>
      <c r="BL638" s="66">
        <f t="shared" si="635"/>
        <v>-2.1000000000000001E-2</v>
      </c>
      <c r="BM638" s="66">
        <f t="shared" si="636"/>
        <v>-3.5000000000000003E-2</v>
      </c>
      <c r="BN638" s="66">
        <f t="shared" si="637"/>
        <v>6.8000000000000005E-2</v>
      </c>
      <c r="BO638" s="66">
        <f t="shared" si="638"/>
        <v>9.9000000000000005E-2</v>
      </c>
      <c r="BP638" s="66">
        <f t="shared" si="639"/>
        <v>1.4E-2</v>
      </c>
      <c r="BQ638" s="66">
        <f t="shared" si="640"/>
        <v>0.58799999999999997</v>
      </c>
      <c r="BR638" s="66">
        <f t="shared" si="641"/>
        <v>1.7290000000000001</v>
      </c>
      <c r="BS638" s="67">
        <f t="shared" si="642"/>
        <v>-0.29199999999999998</v>
      </c>
      <c r="BU638" s="29" t="s">
        <v>122</v>
      </c>
      <c r="BV638" s="34" t="s">
        <v>96</v>
      </c>
      <c r="BW638" s="48">
        <f t="shared" si="614"/>
        <v>68774</v>
      </c>
      <c r="BX638" s="48">
        <f t="shared" si="615"/>
        <v>56413</v>
      </c>
      <c r="BY638" s="48">
        <f t="shared" si="616"/>
        <v>48443</v>
      </c>
      <c r="BZ638" s="48">
        <f t="shared" si="617"/>
        <v>7970</v>
      </c>
      <c r="CA638" s="48">
        <f t="shared" si="618"/>
        <v>3469</v>
      </c>
      <c r="CB638" s="48">
        <f t="shared" si="619"/>
        <v>8892</v>
      </c>
      <c r="CC638" s="48">
        <f t="shared" si="620"/>
        <v>1064</v>
      </c>
      <c r="CD638" s="48">
        <f t="shared" si="621"/>
        <v>353</v>
      </c>
      <c r="CE638" s="49">
        <f t="shared" si="622"/>
        <v>7475</v>
      </c>
    </row>
    <row r="639" spans="1:83" ht="16.5" customHeight="1">
      <c r="A639" s="32" t="s">
        <v>123</v>
      </c>
      <c r="B639" s="35" t="s">
        <v>97</v>
      </c>
      <c r="C639" s="46">
        <v>2099</v>
      </c>
      <c r="D639" s="46">
        <v>1569</v>
      </c>
      <c r="E639" s="46">
        <v>1341</v>
      </c>
      <c r="F639" s="46">
        <v>228</v>
      </c>
      <c r="G639" s="46">
        <v>122</v>
      </c>
      <c r="H639" s="46">
        <v>408</v>
      </c>
      <c r="I639" s="46">
        <v>97</v>
      </c>
      <c r="J639" s="46">
        <v>60</v>
      </c>
      <c r="K639" s="47">
        <v>251</v>
      </c>
      <c r="M639" s="32" t="s">
        <v>123</v>
      </c>
      <c r="N639" s="35" t="s">
        <v>97</v>
      </c>
      <c r="O639" s="72">
        <f t="shared" si="589"/>
        <v>-11.843999999999999</v>
      </c>
      <c r="P639" s="72">
        <f t="shared" si="590"/>
        <v>-3.5059999999999998</v>
      </c>
      <c r="Q639" s="72">
        <f t="shared" si="591"/>
        <v>-4.2830000000000004</v>
      </c>
      <c r="R639" s="72">
        <f t="shared" si="592"/>
        <v>1.333</v>
      </c>
      <c r="S639" s="72">
        <f t="shared" si="593"/>
        <v>-5.4260000000000002</v>
      </c>
      <c r="T639" s="72">
        <f t="shared" si="594"/>
        <v>-34.823999999999998</v>
      </c>
      <c r="U639" s="72">
        <f t="shared" si="595"/>
        <v>86.537999999999997</v>
      </c>
      <c r="V639" s="72">
        <f t="shared" si="596"/>
        <v>-1.639</v>
      </c>
      <c r="W639" s="73">
        <f t="shared" si="597"/>
        <v>-51.072000000000003</v>
      </c>
      <c r="Y639" s="32" t="s">
        <v>123</v>
      </c>
      <c r="Z639" s="35" t="s">
        <v>97</v>
      </c>
      <c r="AA639" s="72">
        <f t="shared" si="623"/>
        <v>100</v>
      </c>
      <c r="AB639" s="72">
        <f t="shared" si="598"/>
        <v>74.7</v>
      </c>
      <c r="AC639" s="72">
        <f t="shared" si="599"/>
        <v>63.9</v>
      </c>
      <c r="AD639" s="72">
        <f t="shared" si="600"/>
        <v>10.9</v>
      </c>
      <c r="AE639" s="72">
        <f t="shared" si="601"/>
        <v>5.8</v>
      </c>
      <c r="AF639" s="72">
        <f t="shared" si="602"/>
        <v>19.399999999999999</v>
      </c>
      <c r="AG639" s="72">
        <f t="shared" si="603"/>
        <v>4.5999999999999996</v>
      </c>
      <c r="AH639" s="72">
        <f t="shared" si="604"/>
        <v>2.9</v>
      </c>
      <c r="AI639" s="73">
        <f t="shared" si="605"/>
        <v>12</v>
      </c>
      <c r="AK639" s="32" t="s">
        <v>123</v>
      </c>
      <c r="AL639" s="35" t="s">
        <v>97</v>
      </c>
      <c r="AM639" s="72">
        <f t="shared" si="624"/>
        <v>0.1</v>
      </c>
      <c r="AN639" s="72">
        <f t="shared" si="625"/>
        <v>0.1</v>
      </c>
      <c r="AO639" s="72">
        <f t="shared" si="626"/>
        <v>0.1</v>
      </c>
      <c r="AP639" s="72">
        <f t="shared" si="627"/>
        <v>0.1</v>
      </c>
      <c r="AQ639" s="72">
        <f t="shared" si="628"/>
        <v>0</v>
      </c>
      <c r="AR639" s="72">
        <f t="shared" si="629"/>
        <v>0.1</v>
      </c>
      <c r="AS639" s="72">
        <f t="shared" si="630"/>
        <v>0.1</v>
      </c>
      <c r="AT639" s="72">
        <f t="shared" si="631"/>
        <v>0.7</v>
      </c>
      <c r="AU639" s="73">
        <f t="shared" si="632"/>
        <v>0.1</v>
      </c>
      <c r="AW639" s="32" t="s">
        <v>123</v>
      </c>
      <c r="AX639" s="35" t="s">
        <v>97</v>
      </c>
      <c r="AY639" s="72">
        <f t="shared" si="633"/>
        <v>-11.843999999999999</v>
      </c>
      <c r="AZ639" s="72">
        <f t="shared" si="606"/>
        <v>-2.3940000000000001</v>
      </c>
      <c r="BA639" s="72">
        <f t="shared" si="607"/>
        <v>-2.52</v>
      </c>
      <c r="BB639" s="72">
        <f t="shared" si="608"/>
        <v>0.126</v>
      </c>
      <c r="BC639" s="72">
        <f t="shared" si="609"/>
        <v>-0.29399999999999998</v>
      </c>
      <c r="BD639" s="72">
        <f t="shared" si="610"/>
        <v>-9.1560000000000006</v>
      </c>
      <c r="BE639" s="72">
        <f t="shared" si="611"/>
        <v>1.89</v>
      </c>
      <c r="BF639" s="72">
        <f t="shared" si="612"/>
        <v>-4.2000000000000003E-2</v>
      </c>
      <c r="BG639" s="73">
        <f t="shared" si="613"/>
        <v>-11.004</v>
      </c>
      <c r="BI639" s="32" t="s">
        <v>123</v>
      </c>
      <c r="BJ639" s="35" t="s">
        <v>97</v>
      </c>
      <c r="BK639" s="72">
        <f t="shared" si="634"/>
        <v>-8.9999999999999993E-3</v>
      </c>
      <c r="BL639" s="72">
        <f t="shared" si="635"/>
        <v>-2E-3</v>
      </c>
      <c r="BM639" s="72">
        <f t="shared" si="636"/>
        <v>-3.0000000000000001E-3</v>
      </c>
      <c r="BN639" s="72">
        <f t="shared" si="637"/>
        <v>1E-3</v>
      </c>
      <c r="BO639" s="72">
        <f t="shared" si="638"/>
        <v>-3.0000000000000001E-3</v>
      </c>
      <c r="BP639" s="72">
        <f t="shared" si="639"/>
        <v>-4.7E-2</v>
      </c>
      <c r="BQ639" s="72">
        <f t="shared" si="640"/>
        <v>0.03</v>
      </c>
      <c r="BR639" s="72">
        <f t="shared" si="641"/>
        <v>-2.4E-2</v>
      </c>
      <c r="BS639" s="73">
        <f t="shared" si="642"/>
        <v>-8.5000000000000006E-2</v>
      </c>
      <c r="BU639" s="32" t="s">
        <v>123</v>
      </c>
      <c r="BV639" s="35" t="s">
        <v>97</v>
      </c>
      <c r="BW639" s="54">
        <f t="shared" si="614"/>
        <v>2381</v>
      </c>
      <c r="BX639" s="54">
        <f t="shared" si="615"/>
        <v>1626</v>
      </c>
      <c r="BY639" s="54">
        <f t="shared" si="616"/>
        <v>1401</v>
      </c>
      <c r="BZ639" s="54">
        <f t="shared" si="617"/>
        <v>225</v>
      </c>
      <c r="CA639" s="54">
        <f t="shared" si="618"/>
        <v>129</v>
      </c>
      <c r="CB639" s="54">
        <f t="shared" si="619"/>
        <v>626</v>
      </c>
      <c r="CC639" s="54">
        <f t="shared" si="620"/>
        <v>52</v>
      </c>
      <c r="CD639" s="54">
        <f t="shared" si="621"/>
        <v>61</v>
      </c>
      <c r="CE639" s="55">
        <f t="shared" si="622"/>
        <v>513</v>
      </c>
    </row>
    <row r="640" spans="1:83" ht="16.5" customHeight="1">
      <c r="A640" s="31" t="s">
        <v>124</v>
      </c>
      <c r="B640" s="33" t="s">
        <v>98</v>
      </c>
      <c r="C640" s="42">
        <v>8945</v>
      </c>
      <c r="D640" s="42">
        <v>6380</v>
      </c>
      <c r="E640" s="42">
        <v>5457</v>
      </c>
      <c r="F640" s="42">
        <v>923</v>
      </c>
      <c r="G640" s="42">
        <v>470</v>
      </c>
      <c r="H640" s="42">
        <v>2095</v>
      </c>
      <c r="I640" s="42">
        <v>498</v>
      </c>
      <c r="J640" s="42">
        <v>-31</v>
      </c>
      <c r="K640" s="43">
        <v>1628</v>
      </c>
      <c r="M640" s="31" t="s">
        <v>124</v>
      </c>
      <c r="N640" s="33" t="s">
        <v>98</v>
      </c>
      <c r="O640" s="68">
        <f t="shared" si="589"/>
        <v>-1.833</v>
      </c>
      <c r="P640" s="68">
        <f t="shared" si="590"/>
        <v>-0.57699999999999996</v>
      </c>
      <c r="Q640" s="68">
        <f t="shared" si="591"/>
        <v>-1.123</v>
      </c>
      <c r="R640" s="68">
        <f t="shared" si="592"/>
        <v>2.7839999999999998</v>
      </c>
      <c r="S640" s="68">
        <f t="shared" si="593"/>
        <v>0.64200000000000002</v>
      </c>
      <c r="T640" s="68">
        <f t="shared" si="594"/>
        <v>-5.9690000000000003</v>
      </c>
      <c r="U640" s="68">
        <f t="shared" si="595"/>
        <v>98.406000000000006</v>
      </c>
      <c r="V640" s="68">
        <f t="shared" si="596"/>
        <v>-416.66699999999997</v>
      </c>
      <c r="W640" s="69">
        <f t="shared" si="597"/>
        <v>-17.902000000000001</v>
      </c>
      <c r="Y640" s="31" t="s">
        <v>124</v>
      </c>
      <c r="Z640" s="33" t="s">
        <v>98</v>
      </c>
      <c r="AA640" s="68">
        <f t="shared" si="623"/>
        <v>100</v>
      </c>
      <c r="AB640" s="68">
        <f t="shared" si="598"/>
        <v>71.3</v>
      </c>
      <c r="AC640" s="68">
        <f t="shared" si="599"/>
        <v>61</v>
      </c>
      <c r="AD640" s="68">
        <f t="shared" si="600"/>
        <v>10.3</v>
      </c>
      <c r="AE640" s="68">
        <f t="shared" si="601"/>
        <v>5.3</v>
      </c>
      <c r="AF640" s="68">
        <f t="shared" si="602"/>
        <v>23.4</v>
      </c>
      <c r="AG640" s="68">
        <f t="shared" si="603"/>
        <v>5.6</v>
      </c>
      <c r="AH640" s="68">
        <f t="shared" si="604"/>
        <v>-0.3</v>
      </c>
      <c r="AI640" s="69">
        <f t="shared" si="605"/>
        <v>18.2</v>
      </c>
      <c r="AK640" s="31" t="s">
        <v>124</v>
      </c>
      <c r="AL640" s="33" t="s">
        <v>98</v>
      </c>
      <c r="AM640" s="68">
        <f t="shared" si="624"/>
        <v>0.3</v>
      </c>
      <c r="AN640" s="68">
        <f t="shared" si="625"/>
        <v>0.2</v>
      </c>
      <c r="AO640" s="68">
        <f t="shared" si="626"/>
        <v>0.2</v>
      </c>
      <c r="AP640" s="68">
        <f t="shared" si="627"/>
        <v>0.3</v>
      </c>
      <c r="AQ640" s="68">
        <f t="shared" si="628"/>
        <v>0.2</v>
      </c>
      <c r="AR640" s="68">
        <f t="shared" si="629"/>
        <v>0.5</v>
      </c>
      <c r="AS640" s="68">
        <f t="shared" si="630"/>
        <v>0.5</v>
      </c>
      <c r="AT640" s="68">
        <f t="shared" si="631"/>
        <v>-0.3</v>
      </c>
      <c r="AU640" s="69">
        <f t="shared" si="632"/>
        <v>0.5</v>
      </c>
      <c r="AW640" s="31" t="s">
        <v>124</v>
      </c>
      <c r="AX640" s="33" t="s">
        <v>98</v>
      </c>
      <c r="AY640" s="68">
        <f t="shared" si="633"/>
        <v>-1.833</v>
      </c>
      <c r="AZ640" s="68">
        <f t="shared" si="606"/>
        <v>-0.40600000000000003</v>
      </c>
      <c r="BA640" s="68">
        <f t="shared" si="607"/>
        <v>-0.68</v>
      </c>
      <c r="BB640" s="68">
        <f t="shared" si="608"/>
        <v>0.27400000000000002</v>
      </c>
      <c r="BC640" s="68">
        <f t="shared" si="609"/>
        <v>3.3000000000000002E-2</v>
      </c>
      <c r="BD640" s="68">
        <f t="shared" si="610"/>
        <v>-1.46</v>
      </c>
      <c r="BE640" s="68">
        <f t="shared" si="611"/>
        <v>2.7109999999999999</v>
      </c>
      <c r="BF640" s="68">
        <f t="shared" si="612"/>
        <v>-0.27400000000000002</v>
      </c>
      <c r="BG640" s="69">
        <f t="shared" si="613"/>
        <v>-3.8959999999999999</v>
      </c>
      <c r="BI640" s="31" t="s">
        <v>124</v>
      </c>
      <c r="BJ640" s="33" t="s">
        <v>98</v>
      </c>
      <c r="BK640" s="68">
        <f t="shared" si="634"/>
        <v>-5.0000000000000001E-3</v>
      </c>
      <c r="BL640" s="68">
        <f t="shared" si="635"/>
        <v>-2E-3</v>
      </c>
      <c r="BM640" s="68">
        <f t="shared" si="636"/>
        <v>-3.0000000000000001E-3</v>
      </c>
      <c r="BN640" s="68">
        <f t="shared" si="637"/>
        <v>7.0000000000000001E-3</v>
      </c>
      <c r="BO640" s="68">
        <f t="shared" si="638"/>
        <v>1E-3</v>
      </c>
      <c r="BP640" s="68">
        <f t="shared" si="639"/>
        <v>-2.9000000000000001E-2</v>
      </c>
      <c r="BQ640" s="68">
        <f t="shared" si="640"/>
        <v>0.16200000000000001</v>
      </c>
      <c r="BR640" s="68">
        <f t="shared" si="641"/>
        <v>-0.6</v>
      </c>
      <c r="BS640" s="69">
        <f t="shared" si="642"/>
        <v>-0.115</v>
      </c>
      <c r="BU640" s="31" t="s">
        <v>124</v>
      </c>
      <c r="BV640" s="33" t="s">
        <v>98</v>
      </c>
      <c r="BW640" s="50">
        <f t="shared" si="614"/>
        <v>9112</v>
      </c>
      <c r="BX640" s="50">
        <f t="shared" si="615"/>
        <v>6417</v>
      </c>
      <c r="BY640" s="50">
        <f t="shared" si="616"/>
        <v>5519</v>
      </c>
      <c r="BZ640" s="50">
        <f t="shared" si="617"/>
        <v>898</v>
      </c>
      <c r="CA640" s="50">
        <f t="shared" si="618"/>
        <v>467</v>
      </c>
      <c r="CB640" s="50">
        <f t="shared" si="619"/>
        <v>2228</v>
      </c>
      <c r="CC640" s="50">
        <f t="shared" si="620"/>
        <v>251</v>
      </c>
      <c r="CD640" s="50">
        <f t="shared" si="621"/>
        <v>-6</v>
      </c>
      <c r="CE640" s="51">
        <f t="shared" si="622"/>
        <v>1983</v>
      </c>
    </row>
    <row r="641" spans="1:83" ht="16.5" customHeight="1">
      <c r="A641" s="30" t="s">
        <v>125</v>
      </c>
      <c r="B641" s="28" t="s">
        <v>99</v>
      </c>
      <c r="C641" s="44">
        <v>5599</v>
      </c>
      <c r="D641" s="44">
        <v>4725</v>
      </c>
      <c r="E641" s="44">
        <v>3945</v>
      </c>
      <c r="F641" s="44">
        <v>780</v>
      </c>
      <c r="G641" s="44">
        <v>318</v>
      </c>
      <c r="H641" s="44">
        <v>556</v>
      </c>
      <c r="I641" s="44">
        <v>185</v>
      </c>
      <c r="J641" s="44">
        <v>-50</v>
      </c>
      <c r="K641" s="45">
        <v>421</v>
      </c>
      <c r="M641" s="30" t="s">
        <v>125</v>
      </c>
      <c r="N641" s="28" t="s">
        <v>99</v>
      </c>
      <c r="O641" s="70">
        <f t="shared" si="589"/>
        <v>-3.9289999999999998</v>
      </c>
      <c r="P641" s="70">
        <f t="shared" si="590"/>
        <v>-3.2749999999999999</v>
      </c>
      <c r="Q641" s="70">
        <f t="shared" si="591"/>
        <v>-3.734</v>
      </c>
      <c r="R641" s="70">
        <f t="shared" si="592"/>
        <v>-0.88900000000000001</v>
      </c>
      <c r="S641" s="70">
        <f t="shared" si="593"/>
        <v>6</v>
      </c>
      <c r="T641" s="70">
        <f t="shared" si="594"/>
        <v>-13.53</v>
      </c>
      <c r="U641" s="70">
        <f t="shared" si="595"/>
        <v>66.667000000000002</v>
      </c>
      <c r="V641" s="70">
        <f t="shared" si="596"/>
        <v>-1150</v>
      </c>
      <c r="W641" s="71">
        <f t="shared" si="597"/>
        <v>-21.454999999999998</v>
      </c>
      <c r="Y641" s="30" t="s">
        <v>125</v>
      </c>
      <c r="Z641" s="28" t="s">
        <v>99</v>
      </c>
      <c r="AA641" s="70">
        <f t="shared" si="623"/>
        <v>100</v>
      </c>
      <c r="AB641" s="70">
        <f t="shared" si="598"/>
        <v>84.4</v>
      </c>
      <c r="AC641" s="70">
        <f t="shared" si="599"/>
        <v>70.5</v>
      </c>
      <c r="AD641" s="70">
        <f t="shared" si="600"/>
        <v>13.9</v>
      </c>
      <c r="AE641" s="70">
        <f t="shared" si="601"/>
        <v>5.7</v>
      </c>
      <c r="AF641" s="70">
        <f t="shared" si="602"/>
        <v>9.9</v>
      </c>
      <c r="AG641" s="70">
        <f t="shared" si="603"/>
        <v>3.3</v>
      </c>
      <c r="AH641" s="70">
        <f t="shared" si="604"/>
        <v>-0.9</v>
      </c>
      <c r="AI641" s="71">
        <f t="shared" si="605"/>
        <v>7.5</v>
      </c>
      <c r="AK641" s="30" t="s">
        <v>125</v>
      </c>
      <c r="AL641" s="28" t="s">
        <v>99</v>
      </c>
      <c r="AM641" s="70">
        <f t="shared" si="624"/>
        <v>0.2</v>
      </c>
      <c r="AN641" s="70">
        <f t="shared" si="625"/>
        <v>0.2</v>
      </c>
      <c r="AO641" s="70">
        <f t="shared" si="626"/>
        <v>0.2</v>
      </c>
      <c r="AP641" s="70">
        <f t="shared" si="627"/>
        <v>0.2</v>
      </c>
      <c r="AQ641" s="70">
        <f t="shared" si="628"/>
        <v>0.1</v>
      </c>
      <c r="AR641" s="70">
        <f t="shared" si="629"/>
        <v>0.1</v>
      </c>
      <c r="AS641" s="70">
        <f t="shared" si="630"/>
        <v>0.2</v>
      </c>
      <c r="AT641" s="70">
        <f t="shared" si="631"/>
        <v>-0.6</v>
      </c>
      <c r="AU641" s="71">
        <f t="shared" si="632"/>
        <v>0.1</v>
      </c>
      <c r="AW641" s="30" t="s">
        <v>125</v>
      </c>
      <c r="AX641" s="28" t="s">
        <v>99</v>
      </c>
      <c r="AY641" s="70">
        <f t="shared" si="633"/>
        <v>-3.9289999999999998</v>
      </c>
      <c r="AZ641" s="70">
        <f t="shared" si="606"/>
        <v>-2.7450000000000001</v>
      </c>
      <c r="BA641" s="70">
        <f t="shared" si="607"/>
        <v>-2.625</v>
      </c>
      <c r="BB641" s="70">
        <f t="shared" si="608"/>
        <v>-0.12</v>
      </c>
      <c r="BC641" s="70">
        <f t="shared" si="609"/>
        <v>0.309</v>
      </c>
      <c r="BD641" s="70">
        <f t="shared" si="610"/>
        <v>-1.4930000000000001</v>
      </c>
      <c r="BE641" s="70">
        <f t="shared" si="611"/>
        <v>1.27</v>
      </c>
      <c r="BF641" s="70">
        <f t="shared" si="612"/>
        <v>-0.78900000000000003</v>
      </c>
      <c r="BG641" s="71">
        <f t="shared" si="613"/>
        <v>-1.9730000000000001</v>
      </c>
      <c r="BI641" s="30" t="s">
        <v>125</v>
      </c>
      <c r="BJ641" s="28" t="s">
        <v>99</v>
      </c>
      <c r="BK641" s="70">
        <f t="shared" si="634"/>
        <v>-7.0000000000000001E-3</v>
      </c>
      <c r="BL641" s="70">
        <f t="shared" si="635"/>
        <v>-7.0000000000000001E-3</v>
      </c>
      <c r="BM641" s="70">
        <f t="shared" si="636"/>
        <v>-7.0000000000000001E-3</v>
      </c>
      <c r="BN641" s="70">
        <f t="shared" si="637"/>
        <v>-2E-3</v>
      </c>
      <c r="BO641" s="70">
        <f t="shared" si="638"/>
        <v>7.0000000000000001E-3</v>
      </c>
      <c r="BP641" s="70">
        <f t="shared" si="639"/>
        <v>-1.9E-2</v>
      </c>
      <c r="BQ641" s="70">
        <f t="shared" si="640"/>
        <v>4.9000000000000002E-2</v>
      </c>
      <c r="BR641" s="70">
        <f t="shared" si="641"/>
        <v>-1.105</v>
      </c>
      <c r="BS641" s="71">
        <f t="shared" si="642"/>
        <v>-3.6999999999999998E-2</v>
      </c>
      <c r="BU641" s="30" t="s">
        <v>125</v>
      </c>
      <c r="BV641" s="28" t="s">
        <v>99</v>
      </c>
      <c r="BW641" s="52">
        <f t="shared" si="614"/>
        <v>5828</v>
      </c>
      <c r="BX641" s="52">
        <f t="shared" si="615"/>
        <v>4885</v>
      </c>
      <c r="BY641" s="52">
        <f t="shared" si="616"/>
        <v>4098</v>
      </c>
      <c r="BZ641" s="52">
        <f t="shared" si="617"/>
        <v>787</v>
      </c>
      <c r="CA641" s="52">
        <f t="shared" si="618"/>
        <v>300</v>
      </c>
      <c r="CB641" s="52">
        <f t="shared" si="619"/>
        <v>643</v>
      </c>
      <c r="CC641" s="52">
        <f t="shared" si="620"/>
        <v>111</v>
      </c>
      <c r="CD641" s="52">
        <f t="shared" si="621"/>
        <v>-4</v>
      </c>
      <c r="CE641" s="53">
        <f t="shared" si="622"/>
        <v>536</v>
      </c>
    </row>
    <row r="642" spans="1:83" ht="16.5" customHeight="1">
      <c r="A642" s="31" t="s">
        <v>126</v>
      </c>
      <c r="B642" s="33" t="s">
        <v>100</v>
      </c>
      <c r="C642" s="42">
        <v>274609</v>
      </c>
      <c r="D642" s="42">
        <v>204875</v>
      </c>
      <c r="E642" s="42">
        <v>174998</v>
      </c>
      <c r="F642" s="42">
        <v>29877</v>
      </c>
      <c r="G642" s="42">
        <v>26946</v>
      </c>
      <c r="H642" s="42">
        <v>42788</v>
      </c>
      <c r="I642" s="42">
        <v>13007</v>
      </c>
      <c r="J642" s="42">
        <v>704</v>
      </c>
      <c r="K642" s="43">
        <v>29077</v>
      </c>
      <c r="M642" s="31" t="s">
        <v>126</v>
      </c>
      <c r="N642" s="33" t="s">
        <v>100</v>
      </c>
      <c r="O642" s="68">
        <f t="shared" si="589"/>
        <v>-0.61199999999999999</v>
      </c>
      <c r="P642" s="68">
        <f t="shared" si="590"/>
        <v>-0.94599999999999995</v>
      </c>
      <c r="Q642" s="68">
        <f t="shared" si="591"/>
        <v>-1.5760000000000001</v>
      </c>
      <c r="R642" s="68">
        <f t="shared" si="592"/>
        <v>2.9140000000000001</v>
      </c>
      <c r="S642" s="68">
        <f t="shared" si="593"/>
        <v>3.34</v>
      </c>
      <c r="T642" s="68">
        <f t="shared" si="594"/>
        <v>-1.3939999999999999</v>
      </c>
      <c r="U642" s="68">
        <f t="shared" si="595"/>
        <v>86.882000000000005</v>
      </c>
      <c r="V642" s="68">
        <f t="shared" si="596"/>
        <v>-20.361999999999998</v>
      </c>
      <c r="W642" s="69">
        <f t="shared" si="597"/>
        <v>-18.206</v>
      </c>
      <c r="Y642" s="31" t="s">
        <v>126</v>
      </c>
      <c r="Z642" s="33" t="s">
        <v>100</v>
      </c>
      <c r="AA642" s="68">
        <f t="shared" si="623"/>
        <v>100</v>
      </c>
      <c r="AB642" s="68">
        <f t="shared" si="598"/>
        <v>74.599999999999994</v>
      </c>
      <c r="AC642" s="68">
        <f t="shared" si="599"/>
        <v>63.7</v>
      </c>
      <c r="AD642" s="68">
        <f t="shared" si="600"/>
        <v>10.9</v>
      </c>
      <c r="AE642" s="68">
        <f t="shared" si="601"/>
        <v>9.8000000000000007</v>
      </c>
      <c r="AF642" s="68">
        <f t="shared" si="602"/>
        <v>15.6</v>
      </c>
      <c r="AG642" s="68">
        <f t="shared" si="603"/>
        <v>4.7</v>
      </c>
      <c r="AH642" s="68">
        <f t="shared" si="604"/>
        <v>0.3</v>
      </c>
      <c r="AI642" s="69">
        <f t="shared" si="605"/>
        <v>10.6</v>
      </c>
      <c r="AK642" s="31" t="s">
        <v>126</v>
      </c>
      <c r="AL642" s="33" t="s">
        <v>100</v>
      </c>
      <c r="AM642" s="68">
        <f t="shared" si="624"/>
        <v>8.3000000000000007</v>
      </c>
      <c r="AN642" s="68">
        <f t="shared" si="625"/>
        <v>8</v>
      </c>
      <c r="AO642" s="68">
        <f t="shared" si="626"/>
        <v>7.9</v>
      </c>
      <c r="AP642" s="68">
        <f t="shared" si="627"/>
        <v>8.1999999999999993</v>
      </c>
      <c r="AQ642" s="68">
        <f t="shared" si="628"/>
        <v>10.199999999999999</v>
      </c>
      <c r="AR642" s="68">
        <f t="shared" si="629"/>
        <v>9.3000000000000007</v>
      </c>
      <c r="AS642" s="68">
        <f t="shared" si="630"/>
        <v>13.8</v>
      </c>
      <c r="AT642" s="68">
        <f t="shared" si="631"/>
        <v>7.9</v>
      </c>
      <c r="AU642" s="69">
        <f t="shared" si="632"/>
        <v>8.1999999999999993</v>
      </c>
      <c r="AW642" s="31" t="s">
        <v>126</v>
      </c>
      <c r="AX642" s="33" t="s">
        <v>100</v>
      </c>
      <c r="AY642" s="68">
        <f t="shared" si="633"/>
        <v>-0.61199999999999999</v>
      </c>
      <c r="AZ642" s="68">
        <f t="shared" si="606"/>
        <v>-0.70799999999999996</v>
      </c>
      <c r="BA642" s="68">
        <f t="shared" si="607"/>
        <v>-1.014</v>
      </c>
      <c r="BB642" s="68">
        <f t="shared" si="608"/>
        <v>0.30599999999999999</v>
      </c>
      <c r="BC642" s="68">
        <f t="shared" si="609"/>
        <v>0.315</v>
      </c>
      <c r="BD642" s="68">
        <f t="shared" si="610"/>
        <v>-0.219</v>
      </c>
      <c r="BE642" s="68">
        <f t="shared" si="611"/>
        <v>2.1890000000000001</v>
      </c>
      <c r="BF642" s="68">
        <f t="shared" si="612"/>
        <v>-6.5000000000000002E-2</v>
      </c>
      <c r="BG642" s="69">
        <f t="shared" si="613"/>
        <v>-2.3420000000000001</v>
      </c>
      <c r="BI642" s="31" t="s">
        <v>126</v>
      </c>
      <c r="BJ642" s="33" t="s">
        <v>100</v>
      </c>
      <c r="BK642" s="68">
        <f t="shared" si="634"/>
        <v>-5.2999999999999999E-2</v>
      </c>
      <c r="BL642" s="68">
        <f t="shared" si="635"/>
        <v>-0.08</v>
      </c>
      <c r="BM642" s="68">
        <f t="shared" si="636"/>
        <v>-0.13400000000000001</v>
      </c>
      <c r="BN642" s="68">
        <f t="shared" si="637"/>
        <v>0.24399999999999999</v>
      </c>
      <c r="BO642" s="68">
        <f t="shared" si="638"/>
        <v>0.33300000000000002</v>
      </c>
      <c r="BP642" s="68">
        <f t="shared" si="639"/>
        <v>-0.13</v>
      </c>
      <c r="BQ642" s="68">
        <f t="shared" si="640"/>
        <v>3.97</v>
      </c>
      <c r="BR642" s="68">
        <f t="shared" si="641"/>
        <v>-4.3230000000000004</v>
      </c>
      <c r="BS642" s="69">
        <f t="shared" si="642"/>
        <v>-2.0920000000000001</v>
      </c>
      <c r="BU642" s="31" t="s">
        <v>126</v>
      </c>
      <c r="BV642" s="33" t="s">
        <v>100</v>
      </c>
      <c r="BW642" s="50">
        <f t="shared" si="614"/>
        <v>276299</v>
      </c>
      <c r="BX642" s="50">
        <f t="shared" si="615"/>
        <v>206831</v>
      </c>
      <c r="BY642" s="50">
        <f t="shared" si="616"/>
        <v>177800</v>
      </c>
      <c r="BZ642" s="50">
        <f t="shared" si="617"/>
        <v>29031</v>
      </c>
      <c r="CA642" s="50">
        <f t="shared" si="618"/>
        <v>26075</v>
      </c>
      <c r="CB642" s="50">
        <f t="shared" si="619"/>
        <v>43393</v>
      </c>
      <c r="CC642" s="50">
        <f t="shared" si="620"/>
        <v>6960</v>
      </c>
      <c r="CD642" s="50">
        <f t="shared" si="621"/>
        <v>884</v>
      </c>
      <c r="CE642" s="51">
        <f t="shared" si="622"/>
        <v>35549</v>
      </c>
    </row>
    <row r="643" spans="1:83" ht="16.5" customHeight="1">
      <c r="A643" s="29" t="s">
        <v>36</v>
      </c>
      <c r="B643" s="34" t="s">
        <v>101</v>
      </c>
      <c r="C643" s="40">
        <v>1379691</v>
      </c>
      <c r="D643" s="40">
        <v>1041681</v>
      </c>
      <c r="E643" s="40">
        <v>889175</v>
      </c>
      <c r="F643" s="40">
        <v>152506</v>
      </c>
      <c r="G643" s="40">
        <v>145273</v>
      </c>
      <c r="H643" s="40">
        <v>192737</v>
      </c>
      <c r="I643" s="40">
        <v>61485</v>
      </c>
      <c r="J643" s="40">
        <v>4184</v>
      </c>
      <c r="K643" s="41">
        <v>127068</v>
      </c>
      <c r="M643" s="29" t="s">
        <v>36</v>
      </c>
      <c r="N643" s="34" t="s">
        <v>101</v>
      </c>
      <c r="O643" s="66">
        <f t="shared" si="589"/>
        <v>0.24099999999999999</v>
      </c>
      <c r="P643" s="66">
        <f t="shared" si="590"/>
        <v>-0.88700000000000001</v>
      </c>
      <c r="Q643" s="66">
        <f t="shared" si="591"/>
        <v>-1.508</v>
      </c>
      <c r="R643" s="66">
        <f t="shared" si="592"/>
        <v>2.895</v>
      </c>
      <c r="S643" s="66">
        <f t="shared" si="593"/>
        <v>3.9470000000000001</v>
      </c>
      <c r="T643" s="66">
        <f t="shared" si="594"/>
        <v>3.835</v>
      </c>
      <c r="U643" s="66">
        <f t="shared" si="595"/>
        <v>82.578000000000003</v>
      </c>
      <c r="V643" s="66">
        <f t="shared" si="596"/>
        <v>-11.971</v>
      </c>
      <c r="W643" s="67">
        <f t="shared" si="597"/>
        <v>-13.67</v>
      </c>
      <c r="Y643" s="29" t="s">
        <v>36</v>
      </c>
      <c r="Z643" s="34" t="s">
        <v>101</v>
      </c>
      <c r="AA643" s="66">
        <f t="shared" si="623"/>
        <v>100</v>
      </c>
      <c r="AB643" s="66">
        <f t="shared" si="598"/>
        <v>75.5</v>
      </c>
      <c r="AC643" s="66">
        <f t="shared" si="599"/>
        <v>64.400000000000006</v>
      </c>
      <c r="AD643" s="66">
        <f t="shared" si="600"/>
        <v>11.1</v>
      </c>
      <c r="AE643" s="66">
        <f t="shared" si="601"/>
        <v>10.5</v>
      </c>
      <c r="AF643" s="66">
        <f t="shared" si="602"/>
        <v>14</v>
      </c>
      <c r="AG643" s="66">
        <f t="shared" si="603"/>
        <v>4.5</v>
      </c>
      <c r="AH643" s="66">
        <f t="shared" si="604"/>
        <v>0.3</v>
      </c>
      <c r="AI643" s="67">
        <f t="shared" si="605"/>
        <v>9.1999999999999993</v>
      </c>
      <c r="AK643" s="29" t="s">
        <v>36</v>
      </c>
      <c r="AL643" s="34" t="s">
        <v>101</v>
      </c>
      <c r="AM643" s="66">
        <f t="shared" si="624"/>
        <v>41.9</v>
      </c>
      <c r="AN643" s="66">
        <f t="shared" si="625"/>
        <v>40.6</v>
      </c>
      <c r="AO643" s="66">
        <f t="shared" si="626"/>
        <v>40.299999999999997</v>
      </c>
      <c r="AP643" s="66">
        <f t="shared" si="627"/>
        <v>41.9</v>
      </c>
      <c r="AQ643" s="66">
        <f t="shared" si="628"/>
        <v>55.1</v>
      </c>
      <c r="AR643" s="66">
        <f t="shared" si="629"/>
        <v>42.1</v>
      </c>
      <c r="AS643" s="66">
        <f t="shared" si="630"/>
        <v>65.400000000000006</v>
      </c>
      <c r="AT643" s="66">
        <f t="shared" si="631"/>
        <v>46.9</v>
      </c>
      <c r="AU643" s="67">
        <f t="shared" si="632"/>
        <v>35.799999999999997</v>
      </c>
      <c r="AW643" s="29" t="s">
        <v>36</v>
      </c>
      <c r="AX643" s="34" t="s">
        <v>101</v>
      </c>
      <c r="AY643" s="66">
        <f t="shared" si="633"/>
        <v>0.24099999999999999</v>
      </c>
      <c r="AZ643" s="66">
        <f t="shared" si="606"/>
        <v>-0.67700000000000005</v>
      </c>
      <c r="BA643" s="66">
        <f t="shared" si="607"/>
        <v>-0.98899999999999999</v>
      </c>
      <c r="BB643" s="66">
        <f t="shared" si="608"/>
        <v>0.312</v>
      </c>
      <c r="BC643" s="66">
        <f t="shared" si="609"/>
        <v>0.40100000000000002</v>
      </c>
      <c r="BD643" s="66">
        <f t="shared" si="610"/>
        <v>0.51700000000000002</v>
      </c>
      <c r="BE643" s="66">
        <f t="shared" si="611"/>
        <v>2.02</v>
      </c>
      <c r="BF643" s="66">
        <f t="shared" si="612"/>
        <v>-4.1000000000000002E-2</v>
      </c>
      <c r="BG643" s="67">
        <f t="shared" si="613"/>
        <v>-1.462</v>
      </c>
      <c r="BI643" s="29" t="s">
        <v>36</v>
      </c>
      <c r="BJ643" s="34" t="s">
        <v>101</v>
      </c>
      <c r="BK643" s="66">
        <f t="shared" si="634"/>
        <v>0.105</v>
      </c>
      <c r="BL643" s="66">
        <f t="shared" si="635"/>
        <v>-0.38300000000000001</v>
      </c>
      <c r="BM643" s="66">
        <f t="shared" si="636"/>
        <v>-0.65200000000000002</v>
      </c>
      <c r="BN643" s="66">
        <f t="shared" si="637"/>
        <v>1.2370000000000001</v>
      </c>
      <c r="BO643" s="66">
        <f t="shared" si="638"/>
        <v>2.1110000000000002</v>
      </c>
      <c r="BP643" s="66">
        <f t="shared" si="639"/>
        <v>1.528</v>
      </c>
      <c r="BQ643" s="66">
        <f t="shared" si="640"/>
        <v>18.259</v>
      </c>
      <c r="BR643" s="66">
        <f t="shared" si="641"/>
        <v>-13.664999999999999</v>
      </c>
      <c r="BS643" s="67">
        <f t="shared" si="642"/>
        <v>-6.5039999999999996</v>
      </c>
      <c r="BU643" s="29" t="s">
        <v>36</v>
      </c>
      <c r="BV643" s="34" t="s">
        <v>101</v>
      </c>
      <c r="BW643" s="48">
        <f t="shared" si="614"/>
        <v>1376377</v>
      </c>
      <c r="BX643" s="48">
        <f t="shared" si="615"/>
        <v>1051002</v>
      </c>
      <c r="BY643" s="48">
        <f t="shared" si="616"/>
        <v>902787</v>
      </c>
      <c r="BZ643" s="48">
        <f t="shared" si="617"/>
        <v>148215</v>
      </c>
      <c r="CA643" s="48">
        <f t="shared" si="618"/>
        <v>139757</v>
      </c>
      <c r="CB643" s="48">
        <f t="shared" si="619"/>
        <v>185618</v>
      </c>
      <c r="CC643" s="48">
        <f t="shared" si="620"/>
        <v>33676</v>
      </c>
      <c r="CD643" s="48">
        <f t="shared" si="621"/>
        <v>4753</v>
      </c>
      <c r="CE643" s="49">
        <f t="shared" si="622"/>
        <v>147189</v>
      </c>
    </row>
    <row r="644" spans="1:83" ht="16.5" customHeight="1">
      <c r="A644" s="29" t="s">
        <v>37</v>
      </c>
      <c r="B644" s="34" t="s">
        <v>102</v>
      </c>
      <c r="C644" s="40">
        <v>595508</v>
      </c>
      <c r="D644" s="40">
        <v>484778</v>
      </c>
      <c r="E644" s="40">
        <v>414148</v>
      </c>
      <c r="F644" s="40">
        <v>70630</v>
      </c>
      <c r="G644" s="40">
        <v>32496</v>
      </c>
      <c r="H644" s="40">
        <v>78234</v>
      </c>
      <c r="I644" s="40">
        <v>23779</v>
      </c>
      <c r="J644" s="40">
        <v>-246</v>
      </c>
      <c r="K644" s="41">
        <v>54701</v>
      </c>
      <c r="M644" s="29" t="s">
        <v>37</v>
      </c>
      <c r="N644" s="34" t="s">
        <v>102</v>
      </c>
      <c r="O644" s="66">
        <f t="shared" si="589"/>
        <v>0.12</v>
      </c>
      <c r="P644" s="66">
        <f t="shared" si="590"/>
        <v>-0.95499999999999996</v>
      </c>
      <c r="Q644" s="66">
        <f t="shared" si="591"/>
        <v>-1.58</v>
      </c>
      <c r="R644" s="66">
        <f t="shared" si="592"/>
        <v>2.8780000000000001</v>
      </c>
      <c r="S644" s="66">
        <f t="shared" si="593"/>
        <v>7.2939999999999996</v>
      </c>
      <c r="T644" s="66">
        <f t="shared" si="594"/>
        <v>4.2370000000000001</v>
      </c>
      <c r="U644" s="66">
        <f t="shared" si="595"/>
        <v>90.613</v>
      </c>
      <c r="V644" s="66">
        <f t="shared" si="596"/>
        <v>-148.52099999999999</v>
      </c>
      <c r="W644" s="67">
        <f t="shared" si="597"/>
        <v>-11.875</v>
      </c>
      <c r="Y644" s="29" t="s">
        <v>37</v>
      </c>
      <c r="Z644" s="34" t="s">
        <v>102</v>
      </c>
      <c r="AA644" s="66">
        <f t="shared" si="623"/>
        <v>100</v>
      </c>
      <c r="AB644" s="66">
        <f t="shared" si="598"/>
        <v>81.400000000000006</v>
      </c>
      <c r="AC644" s="66">
        <f t="shared" si="599"/>
        <v>69.5</v>
      </c>
      <c r="AD644" s="66">
        <f t="shared" si="600"/>
        <v>11.9</v>
      </c>
      <c r="AE644" s="66">
        <f t="shared" si="601"/>
        <v>5.5</v>
      </c>
      <c r="AF644" s="66">
        <f t="shared" si="602"/>
        <v>13.1</v>
      </c>
      <c r="AG644" s="66">
        <f t="shared" si="603"/>
        <v>4</v>
      </c>
      <c r="AH644" s="66">
        <f t="shared" si="604"/>
        <v>0</v>
      </c>
      <c r="AI644" s="67">
        <f t="shared" si="605"/>
        <v>9.1999999999999993</v>
      </c>
      <c r="AK644" s="29" t="s">
        <v>37</v>
      </c>
      <c r="AL644" s="34" t="s">
        <v>102</v>
      </c>
      <c r="AM644" s="66">
        <f t="shared" si="624"/>
        <v>18.100000000000001</v>
      </c>
      <c r="AN644" s="66">
        <f t="shared" si="625"/>
        <v>18.899999999999999</v>
      </c>
      <c r="AO644" s="66">
        <f t="shared" si="626"/>
        <v>18.8</v>
      </c>
      <c r="AP644" s="66">
        <f t="shared" si="627"/>
        <v>19.399999999999999</v>
      </c>
      <c r="AQ644" s="66">
        <f t="shared" si="628"/>
        <v>12.3</v>
      </c>
      <c r="AR644" s="66">
        <f t="shared" si="629"/>
        <v>17.100000000000001</v>
      </c>
      <c r="AS644" s="66">
        <f t="shared" si="630"/>
        <v>25.3</v>
      </c>
      <c r="AT644" s="66">
        <f t="shared" si="631"/>
        <v>-2.8</v>
      </c>
      <c r="AU644" s="67">
        <f t="shared" si="632"/>
        <v>15.4</v>
      </c>
      <c r="AW644" s="29" t="s">
        <v>37</v>
      </c>
      <c r="AX644" s="34" t="s">
        <v>102</v>
      </c>
      <c r="AY644" s="66">
        <f t="shared" si="633"/>
        <v>0.12</v>
      </c>
      <c r="AZ644" s="66">
        <f t="shared" si="606"/>
        <v>-0.78600000000000003</v>
      </c>
      <c r="BA644" s="66">
        <f t="shared" si="607"/>
        <v>-1.1180000000000001</v>
      </c>
      <c r="BB644" s="66">
        <f t="shared" si="608"/>
        <v>0.33200000000000002</v>
      </c>
      <c r="BC644" s="66">
        <f t="shared" si="609"/>
        <v>0.371</v>
      </c>
      <c r="BD644" s="66">
        <f t="shared" si="610"/>
        <v>0.53500000000000003</v>
      </c>
      <c r="BE644" s="66">
        <f t="shared" si="611"/>
        <v>1.9</v>
      </c>
      <c r="BF644" s="66">
        <f t="shared" si="612"/>
        <v>-0.127</v>
      </c>
      <c r="BG644" s="67">
        <f t="shared" si="613"/>
        <v>-1.2390000000000001</v>
      </c>
      <c r="BI644" s="29" t="s">
        <v>37</v>
      </c>
      <c r="BJ644" s="34" t="s">
        <v>102</v>
      </c>
      <c r="BK644" s="66">
        <f t="shared" si="634"/>
        <v>2.3E-2</v>
      </c>
      <c r="BL644" s="66">
        <f t="shared" si="635"/>
        <v>-0.192</v>
      </c>
      <c r="BM644" s="66">
        <f t="shared" si="636"/>
        <v>-0.318</v>
      </c>
      <c r="BN644" s="66">
        <f t="shared" si="637"/>
        <v>0.56899999999999995</v>
      </c>
      <c r="BO644" s="66">
        <f t="shared" si="638"/>
        <v>0.84499999999999997</v>
      </c>
      <c r="BP644" s="66">
        <f t="shared" si="639"/>
        <v>0.68300000000000005</v>
      </c>
      <c r="BQ644" s="66">
        <f t="shared" si="640"/>
        <v>7.4219999999999997</v>
      </c>
      <c r="BR644" s="66">
        <f t="shared" si="641"/>
        <v>-18.084</v>
      </c>
      <c r="BS644" s="67">
        <f t="shared" si="642"/>
        <v>-2.383</v>
      </c>
      <c r="BU644" s="29" t="s">
        <v>37</v>
      </c>
      <c r="BV644" s="34" t="s">
        <v>102</v>
      </c>
      <c r="BW644" s="48">
        <f t="shared" si="614"/>
        <v>594793</v>
      </c>
      <c r="BX644" s="48">
        <f t="shared" si="615"/>
        <v>489452</v>
      </c>
      <c r="BY644" s="48">
        <f t="shared" si="616"/>
        <v>420798</v>
      </c>
      <c r="BZ644" s="48">
        <f t="shared" si="617"/>
        <v>68654</v>
      </c>
      <c r="CA644" s="48">
        <f t="shared" si="618"/>
        <v>30287</v>
      </c>
      <c r="CB644" s="48">
        <f t="shared" si="619"/>
        <v>75054</v>
      </c>
      <c r="CC644" s="48">
        <f t="shared" si="620"/>
        <v>12475</v>
      </c>
      <c r="CD644" s="48">
        <f t="shared" si="621"/>
        <v>507</v>
      </c>
      <c r="CE644" s="49">
        <f t="shared" si="622"/>
        <v>62072</v>
      </c>
    </row>
    <row r="645" spans="1:83" ht="16.5" customHeight="1">
      <c r="A645" s="29" t="s">
        <v>127</v>
      </c>
      <c r="B645" s="34" t="s">
        <v>103</v>
      </c>
      <c r="C645" s="40">
        <v>818146</v>
      </c>
      <c r="D645" s="40">
        <v>634904</v>
      </c>
      <c r="E645" s="40">
        <v>540735</v>
      </c>
      <c r="F645" s="40">
        <v>94169</v>
      </c>
      <c r="G645" s="40">
        <v>60086</v>
      </c>
      <c r="H645" s="40">
        <v>123156</v>
      </c>
      <c r="I645" s="40">
        <v>60435</v>
      </c>
      <c r="J645" s="40">
        <v>-1237</v>
      </c>
      <c r="K645" s="41">
        <v>63958</v>
      </c>
      <c r="M645" s="29" t="s">
        <v>127</v>
      </c>
      <c r="N645" s="34" t="s">
        <v>103</v>
      </c>
      <c r="O645" s="66">
        <f t="shared" si="589"/>
        <v>1.246</v>
      </c>
      <c r="P645" s="66">
        <f t="shared" si="590"/>
        <v>-0.55700000000000005</v>
      </c>
      <c r="Q645" s="66">
        <f t="shared" si="591"/>
        <v>-1.153</v>
      </c>
      <c r="R645" s="66">
        <f t="shared" si="592"/>
        <v>3.01</v>
      </c>
      <c r="S645" s="66">
        <f t="shared" si="593"/>
        <v>6.6449999999999996</v>
      </c>
      <c r="T645" s="66">
        <f t="shared" si="594"/>
        <v>8.7210000000000001</v>
      </c>
      <c r="U645" s="66">
        <f t="shared" si="595"/>
        <v>79.230999999999995</v>
      </c>
      <c r="V645" s="66">
        <f t="shared" si="596"/>
        <v>-149.47999999999999</v>
      </c>
      <c r="W645" s="67">
        <f t="shared" si="597"/>
        <v>-17</v>
      </c>
      <c r="Y645" s="29" t="s">
        <v>127</v>
      </c>
      <c r="Z645" s="34" t="s">
        <v>103</v>
      </c>
      <c r="AA645" s="66">
        <f t="shared" si="623"/>
        <v>100</v>
      </c>
      <c r="AB645" s="66">
        <f t="shared" si="598"/>
        <v>77.599999999999994</v>
      </c>
      <c r="AC645" s="66">
        <f t="shared" si="599"/>
        <v>66.099999999999994</v>
      </c>
      <c r="AD645" s="66">
        <f t="shared" si="600"/>
        <v>11.5</v>
      </c>
      <c r="AE645" s="66">
        <f t="shared" si="601"/>
        <v>7.3</v>
      </c>
      <c r="AF645" s="66">
        <f t="shared" si="602"/>
        <v>15.1</v>
      </c>
      <c r="AG645" s="66">
        <f t="shared" si="603"/>
        <v>7.4</v>
      </c>
      <c r="AH645" s="66">
        <f t="shared" si="604"/>
        <v>-0.2</v>
      </c>
      <c r="AI645" s="67">
        <f t="shared" si="605"/>
        <v>7.8</v>
      </c>
      <c r="AK645" s="29" t="s">
        <v>127</v>
      </c>
      <c r="AL645" s="34" t="s">
        <v>103</v>
      </c>
      <c r="AM645" s="66">
        <f t="shared" si="624"/>
        <v>24.9</v>
      </c>
      <c r="AN645" s="66">
        <f t="shared" si="625"/>
        <v>24.7</v>
      </c>
      <c r="AO645" s="66">
        <f t="shared" si="626"/>
        <v>24.5</v>
      </c>
      <c r="AP645" s="66">
        <f t="shared" si="627"/>
        <v>25.9</v>
      </c>
      <c r="AQ645" s="66">
        <f t="shared" si="628"/>
        <v>22.8</v>
      </c>
      <c r="AR645" s="66">
        <f t="shared" si="629"/>
        <v>26.9</v>
      </c>
      <c r="AS645" s="66">
        <f t="shared" si="630"/>
        <v>64.3</v>
      </c>
      <c r="AT645" s="66">
        <f t="shared" si="631"/>
        <v>-13.9</v>
      </c>
      <c r="AU645" s="67">
        <f t="shared" si="632"/>
        <v>18</v>
      </c>
      <c r="AW645" s="29" t="s">
        <v>127</v>
      </c>
      <c r="AX645" s="34" t="s">
        <v>103</v>
      </c>
      <c r="AY645" s="66">
        <f t="shared" si="633"/>
        <v>1.246</v>
      </c>
      <c r="AZ645" s="66">
        <f t="shared" si="606"/>
        <v>-0.44</v>
      </c>
      <c r="BA645" s="66">
        <f t="shared" si="607"/>
        <v>-0.78100000000000003</v>
      </c>
      <c r="BB645" s="66">
        <f t="shared" si="608"/>
        <v>0.34100000000000003</v>
      </c>
      <c r="BC645" s="66">
        <f t="shared" si="609"/>
        <v>0.46300000000000002</v>
      </c>
      <c r="BD645" s="66">
        <f t="shared" si="610"/>
        <v>1.2230000000000001</v>
      </c>
      <c r="BE645" s="66">
        <f t="shared" si="611"/>
        <v>3.306</v>
      </c>
      <c r="BF645" s="66">
        <f t="shared" si="612"/>
        <v>-0.46200000000000002</v>
      </c>
      <c r="BG645" s="67">
        <f t="shared" si="613"/>
        <v>-1.621</v>
      </c>
      <c r="BI645" s="29" t="s">
        <v>127</v>
      </c>
      <c r="BJ645" s="34" t="s">
        <v>103</v>
      </c>
      <c r="BK645" s="66">
        <f t="shared" si="634"/>
        <v>0.318</v>
      </c>
      <c r="BL645" s="66">
        <f t="shared" si="635"/>
        <v>-0.14599999999999999</v>
      </c>
      <c r="BM645" s="66">
        <f t="shared" si="636"/>
        <v>-0.30199999999999999</v>
      </c>
      <c r="BN645" s="66">
        <f t="shared" si="637"/>
        <v>0.79300000000000004</v>
      </c>
      <c r="BO645" s="66">
        <f t="shared" si="638"/>
        <v>1.4330000000000001</v>
      </c>
      <c r="BP645" s="66">
        <f t="shared" si="639"/>
        <v>2.121</v>
      </c>
      <c r="BQ645" s="66">
        <f t="shared" si="640"/>
        <v>17.541</v>
      </c>
      <c r="BR645" s="66">
        <f t="shared" si="641"/>
        <v>-89.745000000000005</v>
      </c>
      <c r="BS645" s="67">
        <f t="shared" si="642"/>
        <v>-4.2350000000000003</v>
      </c>
      <c r="BU645" s="29" t="s">
        <v>127</v>
      </c>
      <c r="BV645" s="34" t="s">
        <v>103</v>
      </c>
      <c r="BW645" s="48">
        <f t="shared" si="614"/>
        <v>808079</v>
      </c>
      <c r="BX645" s="48">
        <f t="shared" si="615"/>
        <v>638460</v>
      </c>
      <c r="BY645" s="48">
        <f t="shared" si="616"/>
        <v>547043</v>
      </c>
      <c r="BZ645" s="48">
        <f t="shared" si="617"/>
        <v>91417</v>
      </c>
      <c r="CA645" s="48">
        <f t="shared" si="618"/>
        <v>56342</v>
      </c>
      <c r="CB645" s="48">
        <f t="shared" si="619"/>
        <v>113277</v>
      </c>
      <c r="CC645" s="48">
        <f t="shared" si="620"/>
        <v>33719</v>
      </c>
      <c r="CD645" s="48">
        <f t="shared" si="621"/>
        <v>2500</v>
      </c>
      <c r="CE645" s="49">
        <f t="shared" si="622"/>
        <v>77058</v>
      </c>
    </row>
    <row r="646" spans="1:83" ht="16.5" customHeight="1">
      <c r="A646" s="29" t="s">
        <v>128</v>
      </c>
      <c r="B646" s="34" t="s">
        <v>104</v>
      </c>
      <c r="C646" s="40">
        <v>120067</v>
      </c>
      <c r="D646" s="40">
        <v>94131</v>
      </c>
      <c r="E646" s="40">
        <v>80100</v>
      </c>
      <c r="F646" s="40">
        <v>14031</v>
      </c>
      <c r="G646" s="40">
        <v>6235</v>
      </c>
      <c r="H646" s="40">
        <v>19701</v>
      </c>
      <c r="I646" s="40">
        <v>6652</v>
      </c>
      <c r="J646" s="40">
        <v>182</v>
      </c>
      <c r="K646" s="41">
        <v>12867</v>
      </c>
      <c r="M646" s="29" t="s">
        <v>128</v>
      </c>
      <c r="N646" s="34" t="s">
        <v>104</v>
      </c>
      <c r="O646" s="66">
        <f t="shared" si="589"/>
        <v>-0.85499999999999998</v>
      </c>
      <c r="P646" s="66">
        <f t="shared" si="590"/>
        <v>-1.2789999999999999</v>
      </c>
      <c r="Q646" s="66">
        <f t="shared" si="591"/>
        <v>-1.819</v>
      </c>
      <c r="R646" s="66">
        <f t="shared" si="592"/>
        <v>1.9179999999999999</v>
      </c>
      <c r="S646" s="66">
        <f t="shared" si="593"/>
        <v>6.1820000000000004</v>
      </c>
      <c r="T646" s="66">
        <f t="shared" si="594"/>
        <v>-0.9</v>
      </c>
      <c r="U646" s="66">
        <f t="shared" si="595"/>
        <v>83.655000000000001</v>
      </c>
      <c r="V646" s="66">
        <f t="shared" si="596"/>
        <v>30.934999999999999</v>
      </c>
      <c r="W646" s="67">
        <f t="shared" si="597"/>
        <v>-20.175000000000001</v>
      </c>
      <c r="Y646" s="29" t="s">
        <v>128</v>
      </c>
      <c r="Z646" s="34" t="s">
        <v>104</v>
      </c>
      <c r="AA646" s="66">
        <f t="shared" si="623"/>
        <v>100</v>
      </c>
      <c r="AB646" s="66">
        <f t="shared" si="598"/>
        <v>78.400000000000006</v>
      </c>
      <c r="AC646" s="66">
        <f t="shared" si="599"/>
        <v>66.7</v>
      </c>
      <c r="AD646" s="66">
        <f t="shared" si="600"/>
        <v>11.7</v>
      </c>
      <c r="AE646" s="66">
        <f t="shared" si="601"/>
        <v>5.2</v>
      </c>
      <c r="AF646" s="66">
        <f t="shared" si="602"/>
        <v>16.399999999999999</v>
      </c>
      <c r="AG646" s="66">
        <f t="shared" si="603"/>
        <v>5.5</v>
      </c>
      <c r="AH646" s="66">
        <f t="shared" si="604"/>
        <v>0.2</v>
      </c>
      <c r="AI646" s="67">
        <f t="shared" si="605"/>
        <v>10.7</v>
      </c>
      <c r="AK646" s="29" t="s">
        <v>128</v>
      </c>
      <c r="AL646" s="34" t="s">
        <v>104</v>
      </c>
      <c r="AM646" s="66">
        <f t="shared" si="624"/>
        <v>3.6</v>
      </c>
      <c r="AN646" s="66">
        <f t="shared" si="625"/>
        <v>3.7</v>
      </c>
      <c r="AO646" s="66">
        <f t="shared" si="626"/>
        <v>3.6</v>
      </c>
      <c r="AP646" s="66">
        <f t="shared" si="627"/>
        <v>3.9</v>
      </c>
      <c r="AQ646" s="66">
        <f t="shared" si="628"/>
        <v>2.4</v>
      </c>
      <c r="AR646" s="66">
        <f t="shared" si="629"/>
        <v>4.3</v>
      </c>
      <c r="AS646" s="66">
        <f t="shared" si="630"/>
        <v>7.1</v>
      </c>
      <c r="AT646" s="66">
        <f t="shared" si="631"/>
        <v>2</v>
      </c>
      <c r="AU646" s="67">
        <f t="shared" si="632"/>
        <v>3.6</v>
      </c>
      <c r="AW646" s="29" t="s">
        <v>128</v>
      </c>
      <c r="AX646" s="34" t="s">
        <v>104</v>
      </c>
      <c r="AY646" s="66">
        <f t="shared" si="633"/>
        <v>-0.85499999999999998</v>
      </c>
      <c r="AZ646" s="66">
        <f t="shared" si="606"/>
        <v>-1.0069999999999999</v>
      </c>
      <c r="BA646" s="66">
        <f t="shared" si="607"/>
        <v>-1.2250000000000001</v>
      </c>
      <c r="BB646" s="66">
        <f t="shared" si="608"/>
        <v>0.218</v>
      </c>
      <c r="BC646" s="66">
        <f t="shared" si="609"/>
        <v>0.3</v>
      </c>
      <c r="BD646" s="66">
        <f t="shared" si="610"/>
        <v>-0.14799999999999999</v>
      </c>
      <c r="BE646" s="66">
        <f t="shared" si="611"/>
        <v>2.5019999999999998</v>
      </c>
      <c r="BF646" s="66">
        <f t="shared" si="612"/>
        <v>3.5999999999999997E-2</v>
      </c>
      <c r="BG646" s="67">
        <f t="shared" si="613"/>
        <v>-2.6850000000000001</v>
      </c>
      <c r="BI646" s="29" t="s">
        <v>128</v>
      </c>
      <c r="BJ646" s="34" t="s">
        <v>104</v>
      </c>
      <c r="BK646" s="66">
        <f t="shared" si="634"/>
        <v>-3.3000000000000002E-2</v>
      </c>
      <c r="BL646" s="66">
        <f t="shared" si="635"/>
        <v>-0.05</v>
      </c>
      <c r="BM646" s="66">
        <f t="shared" si="636"/>
        <v>-7.0999999999999994E-2</v>
      </c>
      <c r="BN646" s="66">
        <f t="shared" si="637"/>
        <v>7.5999999999999998E-2</v>
      </c>
      <c r="BO646" s="66">
        <f t="shared" si="638"/>
        <v>0.13900000000000001</v>
      </c>
      <c r="BP646" s="66">
        <f t="shared" si="639"/>
        <v>-3.7999999999999999E-2</v>
      </c>
      <c r="BQ646" s="66">
        <f t="shared" si="640"/>
        <v>1.9890000000000001</v>
      </c>
      <c r="BR646" s="66">
        <f t="shared" si="641"/>
        <v>1.0329999999999999</v>
      </c>
      <c r="BS646" s="67">
        <f t="shared" si="642"/>
        <v>-1.0509999999999999</v>
      </c>
      <c r="BU646" s="29" t="s">
        <v>128</v>
      </c>
      <c r="BV646" s="34" t="s">
        <v>104</v>
      </c>
      <c r="BW646" s="48">
        <f t="shared" si="614"/>
        <v>121103</v>
      </c>
      <c r="BX646" s="48">
        <f t="shared" si="615"/>
        <v>95351</v>
      </c>
      <c r="BY646" s="48">
        <f t="shared" si="616"/>
        <v>81584</v>
      </c>
      <c r="BZ646" s="48">
        <f t="shared" si="617"/>
        <v>13767</v>
      </c>
      <c r="CA646" s="48">
        <f t="shared" si="618"/>
        <v>5872</v>
      </c>
      <c r="CB646" s="48">
        <f t="shared" si="619"/>
        <v>19880</v>
      </c>
      <c r="CC646" s="48">
        <f t="shared" si="620"/>
        <v>3622</v>
      </c>
      <c r="CD646" s="48">
        <f t="shared" si="621"/>
        <v>139</v>
      </c>
      <c r="CE646" s="49">
        <f t="shared" si="622"/>
        <v>16119</v>
      </c>
    </row>
    <row r="647" spans="1:83" ht="16.5" customHeight="1">
      <c r="A647" s="30" t="s">
        <v>129</v>
      </c>
      <c r="B647" s="28" t="s">
        <v>105</v>
      </c>
      <c r="C647" s="44">
        <v>114026</v>
      </c>
      <c r="D647" s="44">
        <v>87146</v>
      </c>
      <c r="E647" s="44">
        <v>74185</v>
      </c>
      <c r="F647" s="44">
        <v>12961</v>
      </c>
      <c r="G647" s="44">
        <v>5724</v>
      </c>
      <c r="H647" s="44">
        <v>21156</v>
      </c>
      <c r="I647" s="44">
        <v>6904</v>
      </c>
      <c r="J647" s="44">
        <v>6</v>
      </c>
      <c r="K647" s="45">
        <v>14246</v>
      </c>
      <c r="M647" s="30" t="s">
        <v>129</v>
      </c>
      <c r="N647" s="28" t="s">
        <v>105</v>
      </c>
      <c r="O647" s="70">
        <f t="shared" si="589"/>
        <v>0.76900000000000002</v>
      </c>
      <c r="P647" s="70">
        <f t="shared" si="590"/>
        <v>0.29599999999999999</v>
      </c>
      <c r="Q647" s="70">
        <f t="shared" si="591"/>
        <v>-0.27200000000000002</v>
      </c>
      <c r="R647" s="70">
        <f t="shared" si="592"/>
        <v>3.6709999999999998</v>
      </c>
      <c r="S647" s="70">
        <f t="shared" si="593"/>
        <v>7.5540000000000003</v>
      </c>
      <c r="T647" s="70">
        <f t="shared" si="594"/>
        <v>1.0069999999999999</v>
      </c>
      <c r="U647" s="70">
        <f t="shared" si="595"/>
        <v>94.863</v>
      </c>
      <c r="V647" s="70">
        <f t="shared" si="596"/>
        <v>-95.861999999999995</v>
      </c>
      <c r="W647" s="71">
        <f t="shared" si="597"/>
        <v>-17.448</v>
      </c>
      <c r="Y647" s="30" t="s">
        <v>129</v>
      </c>
      <c r="Z647" s="28" t="s">
        <v>105</v>
      </c>
      <c r="AA647" s="70">
        <f t="shared" si="623"/>
        <v>100</v>
      </c>
      <c r="AB647" s="70">
        <f t="shared" si="598"/>
        <v>76.400000000000006</v>
      </c>
      <c r="AC647" s="70">
        <f t="shared" si="599"/>
        <v>65.099999999999994</v>
      </c>
      <c r="AD647" s="70">
        <f t="shared" si="600"/>
        <v>11.4</v>
      </c>
      <c r="AE647" s="70">
        <f t="shared" si="601"/>
        <v>5</v>
      </c>
      <c r="AF647" s="70">
        <f t="shared" si="602"/>
        <v>18.600000000000001</v>
      </c>
      <c r="AG647" s="70">
        <f t="shared" si="603"/>
        <v>6.1</v>
      </c>
      <c r="AH647" s="70">
        <f t="shared" si="604"/>
        <v>0</v>
      </c>
      <c r="AI647" s="71">
        <f t="shared" si="605"/>
        <v>12.5</v>
      </c>
      <c r="AK647" s="30" t="s">
        <v>129</v>
      </c>
      <c r="AL647" s="28" t="s">
        <v>105</v>
      </c>
      <c r="AM647" s="70">
        <f t="shared" si="624"/>
        <v>3.5</v>
      </c>
      <c r="AN647" s="70">
        <f t="shared" si="625"/>
        <v>3.4</v>
      </c>
      <c r="AO647" s="70">
        <f t="shared" si="626"/>
        <v>3.4</v>
      </c>
      <c r="AP647" s="70">
        <f t="shared" si="627"/>
        <v>3.6</v>
      </c>
      <c r="AQ647" s="70">
        <f t="shared" si="628"/>
        <v>2.2000000000000002</v>
      </c>
      <c r="AR647" s="70">
        <f t="shared" si="629"/>
        <v>4.5999999999999996</v>
      </c>
      <c r="AS647" s="70">
        <f t="shared" si="630"/>
        <v>7.3</v>
      </c>
      <c r="AT647" s="70">
        <f t="shared" si="631"/>
        <v>0.1</v>
      </c>
      <c r="AU647" s="71">
        <f t="shared" si="632"/>
        <v>4</v>
      </c>
      <c r="AW647" s="30" t="s">
        <v>129</v>
      </c>
      <c r="AX647" s="28" t="s">
        <v>105</v>
      </c>
      <c r="AY647" s="70">
        <f t="shared" si="633"/>
        <v>0.76900000000000002</v>
      </c>
      <c r="AZ647" s="70">
        <f t="shared" si="606"/>
        <v>0.22700000000000001</v>
      </c>
      <c r="BA647" s="70">
        <f t="shared" si="607"/>
        <v>-0.17899999999999999</v>
      </c>
      <c r="BB647" s="70">
        <f t="shared" si="608"/>
        <v>0.40600000000000003</v>
      </c>
      <c r="BC647" s="70">
        <f t="shared" si="609"/>
        <v>0.35499999999999998</v>
      </c>
      <c r="BD647" s="70">
        <f t="shared" si="610"/>
        <v>0.186</v>
      </c>
      <c r="BE647" s="70">
        <f t="shared" si="611"/>
        <v>2.97</v>
      </c>
      <c r="BF647" s="70">
        <f t="shared" si="612"/>
        <v>-0.123</v>
      </c>
      <c r="BG647" s="71">
        <f t="shared" si="613"/>
        <v>-2.661</v>
      </c>
      <c r="BI647" s="30" t="s">
        <v>129</v>
      </c>
      <c r="BJ647" s="28" t="s">
        <v>105</v>
      </c>
      <c r="BK647" s="70">
        <f t="shared" si="634"/>
        <v>2.8000000000000001E-2</v>
      </c>
      <c r="BL647" s="70">
        <f t="shared" si="635"/>
        <v>1.0999999999999999E-2</v>
      </c>
      <c r="BM647" s="70">
        <f t="shared" si="636"/>
        <v>-0.01</v>
      </c>
      <c r="BN647" s="70">
        <f t="shared" si="637"/>
        <v>0.13200000000000001</v>
      </c>
      <c r="BO647" s="70">
        <f t="shared" si="638"/>
        <v>0.154</v>
      </c>
      <c r="BP647" s="70">
        <f t="shared" si="639"/>
        <v>4.4999999999999998E-2</v>
      </c>
      <c r="BQ647" s="70">
        <f t="shared" si="640"/>
        <v>2.2069999999999999</v>
      </c>
      <c r="BR647" s="70">
        <f t="shared" si="641"/>
        <v>-3.3380000000000001</v>
      </c>
      <c r="BS647" s="71">
        <f t="shared" si="642"/>
        <v>-0.97299999999999998</v>
      </c>
      <c r="BU647" s="30" t="s">
        <v>129</v>
      </c>
      <c r="BV647" s="28" t="s">
        <v>105</v>
      </c>
      <c r="BW647" s="52">
        <f t="shared" si="614"/>
        <v>113156</v>
      </c>
      <c r="BX647" s="52">
        <f t="shared" si="615"/>
        <v>86889</v>
      </c>
      <c r="BY647" s="52">
        <f t="shared" si="616"/>
        <v>74387</v>
      </c>
      <c r="BZ647" s="52">
        <f t="shared" si="617"/>
        <v>12502</v>
      </c>
      <c r="CA647" s="52">
        <f t="shared" si="618"/>
        <v>5322</v>
      </c>
      <c r="CB647" s="52">
        <f t="shared" si="619"/>
        <v>20945</v>
      </c>
      <c r="CC647" s="52">
        <f t="shared" si="620"/>
        <v>3543</v>
      </c>
      <c r="CD647" s="52">
        <f t="shared" si="621"/>
        <v>145</v>
      </c>
      <c r="CE647" s="53">
        <f t="shared" si="622"/>
        <v>17257</v>
      </c>
    </row>
  </sheetData>
  <phoneticPr fontId="1"/>
  <pageMargins left="0.7" right="0.7" top="0.75" bottom="0.75" header="0.3" footer="0.3"/>
  <pageSetup paperSize="9" scale="28" orientation="portrait" r:id="rId1"/>
  <rowBreaks count="11" manualBreakCount="11">
    <brk id="54" max="10" man="1"/>
    <brk id="108" max="10" man="1"/>
    <brk id="162" max="10" man="1"/>
    <brk id="216" max="10" man="1"/>
    <brk id="270" max="10" man="1"/>
    <brk id="324" max="10" man="1"/>
    <brk id="378" max="10" man="1"/>
    <brk id="432" max="10" man="1"/>
    <brk id="486" max="10" man="1"/>
    <brk id="540" max="10" man="1"/>
    <brk id="594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F0A5D-6465-470B-8131-D3FE7C433A2D}">
  <sheetPr>
    <pageSetUpPr fitToPage="1"/>
  </sheetPr>
  <dimension ref="A1:K16"/>
  <sheetViews>
    <sheetView showGridLines="0" tabSelected="1" view="pageBreakPreview" zoomScale="70" zoomScaleNormal="100" zoomScaleSheetLayoutView="7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B2" sqref="B2"/>
    </sheetView>
  </sheetViews>
  <sheetFormatPr defaultColWidth="12.625" defaultRowHeight="15" customHeight="1"/>
  <cols>
    <col min="1" max="1" width="3.625" style="3" customWidth="1"/>
    <col min="2" max="2" width="28.875" style="2" customWidth="1"/>
    <col min="3" max="5" width="12.625" style="2"/>
    <col min="6" max="12" width="10.625" style="2" customWidth="1"/>
    <col min="13" max="16384" width="12.625" style="2"/>
  </cols>
  <sheetData>
    <row r="1" spans="1:11" ht="15" customHeight="1">
      <c r="A1" s="203" t="str">
        <f ca="1">RIGHT(CELL("filename",A1),LEN(CELL("filename",A1))-FIND("]",CELL("filename",A1)))</f>
        <v>地域分析</v>
      </c>
      <c r="B1" s="203"/>
      <c r="C1" s="204"/>
      <c r="D1" s="204"/>
      <c r="E1" s="204"/>
      <c r="F1" s="204"/>
      <c r="G1" s="204"/>
      <c r="H1" s="204"/>
      <c r="I1" s="204"/>
      <c r="J1" s="204"/>
      <c r="K1" s="204"/>
    </row>
    <row r="2" spans="1:11" ht="20.100000000000001" customHeight="1">
      <c r="A2" s="205"/>
      <c r="B2" s="206" t="s">
        <v>59</v>
      </c>
      <c r="C2" s="207" t="s">
        <v>171</v>
      </c>
      <c r="D2" s="204"/>
      <c r="E2" s="208" t="s">
        <v>200</v>
      </c>
      <c r="F2" s="207" t="s">
        <v>172</v>
      </c>
      <c r="G2" s="204"/>
      <c r="H2" s="204"/>
      <c r="I2" s="204"/>
      <c r="J2" s="204"/>
      <c r="K2" s="204"/>
    </row>
    <row r="3" spans="1:11" ht="20.100000000000001" customHeight="1">
      <c r="A3" s="209"/>
      <c r="B3" s="210"/>
      <c r="C3" s="211" t="s">
        <v>3</v>
      </c>
      <c r="D3" s="211"/>
      <c r="E3" s="211"/>
      <c r="F3" s="212" t="s">
        <v>169</v>
      </c>
      <c r="G3" s="213"/>
      <c r="H3" s="212" t="s">
        <v>4</v>
      </c>
      <c r="I3" s="213"/>
      <c r="J3" s="212" t="s">
        <v>170</v>
      </c>
      <c r="K3" s="213"/>
    </row>
    <row r="4" spans="1:11" ht="20.100000000000001" customHeight="1">
      <c r="A4" s="214"/>
      <c r="B4" s="215"/>
      <c r="C4" s="216" t="str">
        <f>コード表!I93</f>
        <v>令和２年度</v>
      </c>
      <c r="D4" s="216" t="str">
        <f>コード表!J93</f>
        <v>令和３年度</v>
      </c>
      <c r="E4" s="216" t="str">
        <f>コード表!K93</f>
        <v>令和４年度</v>
      </c>
      <c r="F4" s="216" t="str">
        <f>コード表!J94</f>
        <v>R3</v>
      </c>
      <c r="G4" s="216" t="str">
        <f>コード表!K94</f>
        <v>R4</v>
      </c>
      <c r="H4" s="216" t="str">
        <f>コード表!J94</f>
        <v>R3</v>
      </c>
      <c r="I4" s="216" t="str">
        <f>コード表!K94</f>
        <v>R4</v>
      </c>
      <c r="J4" s="216" t="str">
        <f>コード表!J94</f>
        <v>R3</v>
      </c>
      <c r="K4" s="216" t="str">
        <f>コード表!K94</f>
        <v>R4</v>
      </c>
    </row>
    <row r="5" spans="1:11" ht="20.100000000000001" customHeight="1">
      <c r="A5" s="217">
        <v>1</v>
      </c>
      <c r="B5" s="218" t="s">
        <v>50</v>
      </c>
      <c r="C5" s="219">
        <f ca="1">IF(C$4="","",HLOOKUP(コード表!I$92,地域分析BD!$C$5:$N$16,4,FALSE))</f>
        <v>603014</v>
      </c>
      <c r="D5" s="219">
        <f ca="1">IF(D$4="","",HLOOKUP(コード表!J$92,地域分析BD!$C$5:$N$16,4,FALSE))</f>
        <v>638460</v>
      </c>
      <c r="E5" s="219">
        <f ca="1">IF(E$4="","",HLOOKUP(コード表!K$92,地域分析BD!$C$5:$N$16,4,FALSE))</f>
        <v>634904</v>
      </c>
      <c r="F5" s="220">
        <f ca="1">IF(F$4="","",IF(F$4="H23","-",HLOOKUP(コード表!J$92,地域分析BD!$C$21:$N$32,4,FALSE)))</f>
        <v>5.8780000000000001</v>
      </c>
      <c r="G5" s="220">
        <f ca="1">IF(G$4="","",IF(G$4="H23","-",HLOOKUP(コード表!K$92,地域分析BD!$C$21:$N$32,4,FALSE)))</f>
        <v>-0.55700000000000005</v>
      </c>
      <c r="H5" s="220">
        <f ca="1">IF(H$4="","",HLOOKUP(コード表!J$92,地域分析BD!$C$37:$N$48,4,FALSE))</f>
        <v>79</v>
      </c>
      <c r="I5" s="220">
        <f ca="1">IF(I$4="","",HLOOKUP(コード表!K$92,地域分析BD!$C$37:$N$48,4,FALSE))</f>
        <v>77.599999999999994</v>
      </c>
      <c r="J5" s="220">
        <f ca="1">IF(J$4="","",IF(J$4="H23","-",HLOOKUP(コード表!J$92,地域分析BD!$C$53:$N$64,4,FALSE)))</f>
        <v>4.5623862492566776</v>
      </c>
      <c r="K5" s="220">
        <f ca="1">IF(K$4="","",IF(K$4="H23","-",HLOOKUP(コード表!K$92,地域分析BD!$C$53:$N$64,4,FALSE)))</f>
        <v>-0.44005598462526557</v>
      </c>
    </row>
    <row r="6" spans="1:11" ht="20.100000000000001" customHeight="1">
      <c r="A6" s="221"/>
      <c r="B6" s="222" t="s">
        <v>51</v>
      </c>
      <c r="C6" s="223">
        <f ca="1">IF(C$4="","",HLOOKUP(コード表!I$92,地域分析BD!$C$5:$N$16,5,FALSE))</f>
        <v>516138</v>
      </c>
      <c r="D6" s="223">
        <f ca="1">IF(D$4="","",HLOOKUP(コード表!J$92,地域分析BD!$C$5:$N$16,5,FALSE))</f>
        <v>547043</v>
      </c>
      <c r="E6" s="223">
        <f ca="1">IF(E$4="","",HLOOKUP(コード表!K$92,地域分析BD!$C$5:$N$16,5,FALSE))</f>
        <v>540735</v>
      </c>
      <c r="F6" s="224">
        <f ca="1">IF(F$4="","",IF(F$4="H23","-",HLOOKUP(コード表!J$92,地域分析BD!$C$21:$N$32,5,FALSE)))</f>
        <v>5.9880000000000004</v>
      </c>
      <c r="G6" s="224">
        <f ca="1">IF(G$4="","",IF(G$4="H23","-",HLOOKUP(コード表!K$92,地域分析BD!$C$21:$N$32,5,FALSE)))</f>
        <v>-1.153</v>
      </c>
      <c r="H6" s="224">
        <f ca="1">IF(H$4="","",HLOOKUP(コード表!J$92,地域分析BD!$C$37:$N$48,5,FALSE))</f>
        <v>67.7</v>
      </c>
      <c r="I6" s="224">
        <f ca="1">IF(I$4="","",HLOOKUP(コード表!K$92,地域分析BD!$C$37:$N$48,5,FALSE))</f>
        <v>66.099999999999994</v>
      </c>
      <c r="J6" s="224">
        <f ca="1">IF(J$4="","",IF(J$4="H23","-",HLOOKUP(コード表!J$92,地域分析BD!$C$53:$N$64,5,FALSE)))</f>
        <v>3.9778972813089668</v>
      </c>
      <c r="K6" s="224">
        <f ca="1">IF(K$4="","",IF(K$4="H23","-",HLOOKUP(コード表!K$92,地域分析BD!$C$53:$N$64,5,FALSE)))</f>
        <v>-0.7806167466299706</v>
      </c>
    </row>
    <row r="7" spans="1:11" ht="20.100000000000001" customHeight="1">
      <c r="A7" s="221"/>
      <c r="B7" s="222" t="s">
        <v>141</v>
      </c>
      <c r="C7" s="223">
        <f ca="1">IF(C$4="","",HLOOKUP(コード表!I$92,地域分析BD!$C$5:$N$16,6,FALSE))</f>
        <v>86876</v>
      </c>
      <c r="D7" s="223">
        <f ca="1">IF(D$4="","",HLOOKUP(コード表!J$92,地域分析BD!$C$5:$N$16,6,FALSE))</f>
        <v>91417</v>
      </c>
      <c r="E7" s="223">
        <f ca="1">IF(E$4="","",HLOOKUP(コード表!K$92,地域分析BD!$C$5:$N$16,6,FALSE))</f>
        <v>94169</v>
      </c>
      <c r="F7" s="224">
        <f ca="1">IF(F$4="","",IF(F$4="H23","-",HLOOKUP(コード表!J$92,地域分析BD!$C$21:$N$32,6,FALSE)))</f>
        <v>5.2270000000000003</v>
      </c>
      <c r="G7" s="224">
        <f ca="1">IF(G$4="","",IF(G$4="H23","-",HLOOKUP(コード表!K$92,地域分析BD!$C$21:$N$32,6,FALSE)))</f>
        <v>3.01</v>
      </c>
      <c r="H7" s="224">
        <f ca="1">IF(H$4="","",HLOOKUP(コード表!J$92,地域分析BD!$C$37:$N$48,6,FALSE))</f>
        <v>11.3</v>
      </c>
      <c r="I7" s="224">
        <f ca="1">IF(I$4="","",HLOOKUP(コード表!K$92,地域分析BD!$C$37:$N$48,6,FALSE))</f>
        <v>11.5</v>
      </c>
      <c r="J7" s="224">
        <f ca="1">IF(J$4="","",IF(J$4="H23","-",HLOOKUP(コード表!J$92,地域分析BD!$C$53:$N$64,6,FALSE)))</f>
        <v>0.58448896794771132</v>
      </c>
      <c r="K7" s="224">
        <f ca="1">IF(K$4="","",IF(K$4="H23","-",HLOOKUP(コード表!K$92,地域分析BD!$C$53:$N$64,6,FALSE)))</f>
        <v>0.34056076200470498</v>
      </c>
    </row>
    <row r="8" spans="1:11" ht="20.100000000000001" customHeight="1">
      <c r="A8" s="217">
        <v>2</v>
      </c>
      <c r="B8" s="218" t="s">
        <v>53</v>
      </c>
      <c r="C8" s="219">
        <f ca="1">IF(C$4="","",HLOOKUP(コード表!I$92,地域分析BD!$C$5:$N$16,7,FALSE))</f>
        <v>55771</v>
      </c>
      <c r="D8" s="219">
        <f ca="1">IF(D$4="","",HLOOKUP(コード表!J$92,地域分析BD!$C$5:$N$16,7,FALSE))</f>
        <v>56342</v>
      </c>
      <c r="E8" s="219">
        <f ca="1">IF(E$4="","",HLOOKUP(コード表!K$92,地域分析BD!$C$5:$N$16,7,FALSE))</f>
        <v>60086</v>
      </c>
      <c r="F8" s="220">
        <f ca="1">IF(F$4="","",IF(F$4="H23","-",HLOOKUP(コード表!J$92,地域分析BD!$C$21:$N$32,7,FALSE)))</f>
        <v>1.024</v>
      </c>
      <c r="G8" s="220">
        <f ca="1">IF(G$4="","",IF(G$4="H23","-",HLOOKUP(コード表!K$92,地域分析BD!$C$21:$N$32,7,FALSE)))</f>
        <v>6.6449999999999996</v>
      </c>
      <c r="H8" s="220">
        <f ca="1">IF(H$4="","",HLOOKUP(コード表!J$92,地域分析BD!$C$37:$N$48,7,FALSE))</f>
        <v>7</v>
      </c>
      <c r="I8" s="220">
        <f ca="1">IF(I$4="","",HLOOKUP(コード表!K$92,地域分析BD!$C$37:$N$48,7,FALSE))</f>
        <v>7.3</v>
      </c>
      <c r="J8" s="220">
        <f ca="1">IF(J$4="","",IF(J$4="H23","-",HLOOKUP(コード表!J$92,地域分析BD!$C$53:$N$64,7,FALSE)))</f>
        <v>7.3495529772768811E-2</v>
      </c>
      <c r="K8" s="220">
        <f ca="1">IF(K$4="","",IF(K$4="H23","-",HLOOKUP(コード表!K$92,地域分析BD!$C$53:$N$64,7,FALSE)))</f>
        <v>0.46332103668081953</v>
      </c>
    </row>
    <row r="9" spans="1:11" ht="20.100000000000001" customHeight="1">
      <c r="A9" s="217">
        <v>3</v>
      </c>
      <c r="B9" s="218" t="s">
        <v>54</v>
      </c>
      <c r="C9" s="219">
        <f ca="1">IF(C$4="","",HLOOKUP(コード表!I$92,地域分析BD!$C$5:$N$16,8,FALSE))</f>
        <v>118133</v>
      </c>
      <c r="D9" s="219">
        <f ca="1">IF(D$4="","",HLOOKUP(コード表!J$92,地域分析BD!$C$5:$N$16,8,FALSE))</f>
        <v>113277</v>
      </c>
      <c r="E9" s="219">
        <f ca="1">IF(E$4="","",HLOOKUP(コード表!K$92,地域分析BD!$C$5:$N$16,8,FALSE))</f>
        <v>123156</v>
      </c>
      <c r="F9" s="220">
        <f ca="1">IF(F$4="","",IF(F$4="H23","-",HLOOKUP(コード表!J$92,地域分析BD!$C$21:$N$32,8,FALSE)))</f>
        <v>-4.1109999999999998</v>
      </c>
      <c r="G9" s="220">
        <f ca="1">IF(G$4="","",IF(G$4="H23","-",HLOOKUP(コード表!K$92,地域分析BD!$C$21:$N$32,8,FALSE)))</f>
        <v>8.7210000000000001</v>
      </c>
      <c r="H9" s="220">
        <f ca="1">IF(H$4="","",HLOOKUP(コード表!J$92,地域分析BD!$C$37:$N$48,8,FALSE))</f>
        <v>14</v>
      </c>
      <c r="I9" s="220">
        <f ca="1">IF(I$4="","",HLOOKUP(コード表!K$92,地域分析BD!$C$37:$N$48,8,FALSE))</f>
        <v>15.1</v>
      </c>
      <c r="J9" s="220">
        <f ca="1">IF(J$4="","",IF(J$4="H23","-",HLOOKUP(コード表!J$92,地域分析BD!$C$53:$N$64,8,FALSE)))</f>
        <v>-0.62503378734950155</v>
      </c>
      <c r="K9" s="220">
        <f ca="1">IF(K$4="","",IF(K$4="H23","-",HLOOKUP(コード表!K$92,地域分析BD!$C$53:$N$64,8,FALSE)))</f>
        <v>1.2225289854086048</v>
      </c>
    </row>
    <row r="10" spans="1:11" ht="20.100000000000001" customHeight="1">
      <c r="A10" s="221"/>
      <c r="B10" s="222" t="s">
        <v>241</v>
      </c>
      <c r="C10" s="223">
        <f ca="1">IF(C$4="","",HLOOKUP(コード表!I$92,地域分析BD!$C$5:$N$16,9,FALSE))</f>
        <v>53886</v>
      </c>
      <c r="D10" s="223">
        <f ca="1">IF(D$4="","",HLOOKUP(コード表!J$92,地域分析BD!$C$5:$N$16,9,FALSE))</f>
        <v>33719</v>
      </c>
      <c r="E10" s="223">
        <f ca="1">IF(E$4="","",HLOOKUP(コード表!K$92,地域分析BD!$C$5:$N$16,9,FALSE))</f>
        <v>60435</v>
      </c>
      <c r="F10" s="224">
        <f ca="1">IF(F$4="","",IF(F$4="H23","-",HLOOKUP(コード表!J$92,地域分析BD!$C$21:$N$32,9,FALSE)))</f>
        <v>-37.424999999999997</v>
      </c>
      <c r="G10" s="224">
        <f ca="1">IF(G$4="","",IF(G$4="H23","-",HLOOKUP(コード表!K$92,地域分析BD!$C$21:$N$32,9,FALSE)))</f>
        <v>79.230999999999995</v>
      </c>
      <c r="H10" s="224">
        <f ca="1">IF(H$4="","",HLOOKUP(コード表!J$92,地域分析BD!$C$37:$N$48,9,FALSE))</f>
        <v>4.2</v>
      </c>
      <c r="I10" s="224">
        <f ca="1">IF(I$4="","",HLOOKUP(コード表!K$92,地域分析BD!$C$37:$N$48,9,FALSE))</f>
        <v>7.4</v>
      </c>
      <c r="J10" s="224">
        <f ca="1">IF(J$4="","",IF(J$4="H23","-",HLOOKUP(コード表!J$92,地域分析BD!$C$53:$N$64,9,FALSE)))</f>
        <v>-2.5957694377012763</v>
      </c>
      <c r="K10" s="224">
        <f ca="1">IF(K$4="","",IF(K$4="H23","-",HLOOKUP(コード表!K$92,地域分析BD!$C$53:$N$64,9,FALSE)))</f>
        <v>3.3061123974264897</v>
      </c>
    </row>
    <row r="11" spans="1:11" ht="20.100000000000001" customHeight="1">
      <c r="A11" s="221"/>
      <c r="B11" s="222" t="s">
        <v>56</v>
      </c>
      <c r="C11" s="223">
        <f ca="1">IF(C$4="","",HLOOKUP(コード表!I$92,地域分析BD!$C$5:$N$16,10,FALSE))</f>
        <v>-1526</v>
      </c>
      <c r="D11" s="223">
        <f ca="1">IF(D$4="","",HLOOKUP(コード表!J$92,地域分析BD!$C$5:$N$16,10,FALSE))</f>
        <v>2500</v>
      </c>
      <c r="E11" s="223">
        <f ca="1">IF(E$4="","",HLOOKUP(コード表!K$92,地域分析BD!$C$5:$N$16,10,FALSE))</f>
        <v>-1237</v>
      </c>
      <c r="F11" s="224">
        <f ca="1">IF(F$4="","",IF(F$4="H23","-",HLOOKUP(コード表!J$92,地域分析BD!$C$21:$N$32,10,FALSE)))</f>
        <v>263.827</v>
      </c>
      <c r="G11" s="224">
        <f ca="1">IF(G$4="","",IF(G$4="H23","-",HLOOKUP(コード表!K$92,地域分析BD!$C$21:$N$32,10,FALSE)))</f>
        <v>-149.47999999999999</v>
      </c>
      <c r="H11" s="224">
        <f ca="1">IF(H$4="","",HLOOKUP(コード表!J$92,地域分析BD!$C$37:$N$48,10,FALSE))</f>
        <v>0.3</v>
      </c>
      <c r="I11" s="224">
        <f ca="1">IF(I$4="","",HLOOKUP(コード表!K$92,地域分析BD!$C$37:$N$48,10,FALSE))</f>
        <v>-0.2</v>
      </c>
      <c r="J11" s="224">
        <f ca="1">IF(J$4="","",IF(J$4="H23","-",HLOOKUP(コード表!J$92,地域分析BD!$C$53:$N$64,10,FALSE)))</f>
        <v>0.51820140606859411</v>
      </c>
      <c r="K11" s="224">
        <f ca="1">IF(K$4="","",IF(K$4="H23","-",HLOOKUP(コード表!K$92,地域分析BD!$C$53:$N$64,10,FALSE)))</f>
        <v>-0.46245478474258089</v>
      </c>
    </row>
    <row r="12" spans="1:11" ht="20.100000000000001" customHeight="1" thickBot="1">
      <c r="A12" s="221"/>
      <c r="B12" s="222" t="s">
        <v>57</v>
      </c>
      <c r="C12" s="223">
        <f ca="1">IF(C$4="","",HLOOKUP(コード表!I$92,地域分析BD!$C$5:$N$16,11,FALSE))</f>
        <v>65773</v>
      </c>
      <c r="D12" s="223">
        <f ca="1">IF(D$4="","",HLOOKUP(コード表!J$92,地域分析BD!$C$5:$N$16,11,FALSE))</f>
        <v>77058</v>
      </c>
      <c r="E12" s="223">
        <f ca="1">IF(E$4="","",HLOOKUP(コード表!K$92,地域分析BD!$C$5:$N$16,11,FALSE))</f>
        <v>63958</v>
      </c>
      <c r="F12" s="224">
        <f ca="1">IF(F$4="","",IF(F$4="H23","-",HLOOKUP(コード表!J$92,地域分析BD!$C$21:$N$32,11,FALSE)))</f>
        <v>17.157</v>
      </c>
      <c r="G12" s="224">
        <f ca="1">IF(G$4="","",IF(G$4="H23","-",HLOOKUP(コード表!K$92,地域分析BD!$C$21:$N$32,11,FALSE)))</f>
        <v>-17</v>
      </c>
      <c r="H12" s="224">
        <f ca="1">IF(H$4="","",HLOOKUP(コード表!J$92,地域分析BD!$C$37:$N$48,11,FALSE))</f>
        <v>9.5</v>
      </c>
      <c r="I12" s="224">
        <f ca="1">IF(I$4="","",HLOOKUP(コード表!K$92,地域分析BD!$C$37:$N$48,11,FALSE))</f>
        <v>7.8</v>
      </c>
      <c r="J12" s="224">
        <f ca="1">IF(J$4="","",IF(J$4="H23","-",HLOOKUP(コード表!J$92,地域分析BD!$C$53:$N$64,11,FALSE)))</f>
        <v>1.4525342442831803</v>
      </c>
      <c r="K12" s="224">
        <f ca="1">IF(K$4="","",IF(K$4="H23","-",HLOOKUP(コード表!K$92,地域分析BD!$C$53:$N$64,11,FALSE)))</f>
        <v>-1.6211286272753034</v>
      </c>
    </row>
    <row r="13" spans="1:11" ht="20.100000000000001" customHeight="1" thickTop="1">
      <c r="A13" s="225">
        <v>4</v>
      </c>
      <c r="B13" s="226" t="s">
        <v>242</v>
      </c>
      <c r="C13" s="227">
        <f ca="1">IF(C$4="","",HLOOKUP(コード表!I$92,地域分析BD!$C$5:$N$16,12,FALSE))</f>
        <v>776918</v>
      </c>
      <c r="D13" s="227">
        <f ca="1">IF(D$4="","",HLOOKUP(コード表!J$92,地域分析BD!$C$5:$N$16,12,FALSE))</f>
        <v>808079</v>
      </c>
      <c r="E13" s="227">
        <f ca="1">IF(E$4="","",HLOOKUP(コード表!K$92,地域分析BD!$C$5:$N$16,12,FALSE))</f>
        <v>818146</v>
      </c>
      <c r="F13" s="228">
        <f ca="1">IF(F$4="","",IF(F$4="H23","-",HLOOKUP(コード表!J$92,地域分析BD!$C$21:$N$32,12,FALSE)))</f>
        <v>4.0110000000000001</v>
      </c>
      <c r="G13" s="228">
        <f ca="1">IF(G$4="","",IF(G$4="H23","-",HLOOKUP(コード表!K$92,地域分析BD!$C$21:$N$32,12,FALSE)))</f>
        <v>1.246</v>
      </c>
      <c r="H13" s="228">
        <f ca="1">IF(H$4="","",HLOOKUP(コード表!J$92,地域分析BD!$C$37:$N$48,12,FALSE))</f>
        <v>100</v>
      </c>
      <c r="I13" s="228">
        <f ca="1">IF(I$4="","",HLOOKUP(コード表!K$92,地域分析BD!$C$37:$N$48,12,FALSE))</f>
        <v>100</v>
      </c>
      <c r="J13" s="228">
        <f ca="1">IF(J$4="","",IF(J$4="H23","-",HLOOKUP(コード表!J$92,地域分析BD!$C$53:$N$64,12,FALSE)))</f>
        <v>4.0108479916799462</v>
      </c>
      <c r="K13" s="228">
        <f ca="1">IF(K$4="","",IF(K$4="H23","-",HLOOKUP(コード表!K$92,地域分析BD!$C$53:$N$64,12,FALSE)))</f>
        <v>1.2457940374641587</v>
      </c>
    </row>
    <row r="14" spans="1:11" ht="20.100000000000001" customHeight="1">
      <c r="A14" s="209"/>
      <c r="B14" s="234" t="s">
        <v>276</v>
      </c>
      <c r="C14" s="235">
        <f ca="1">IF(C$4="","",HLOOKUP(コード表!I$92,地域分析BD!$C$97:N4103,4,FALSE))</f>
        <v>2446</v>
      </c>
      <c r="D14" s="235">
        <f ca="1">IF(D$4="","",HLOOKUP(コード表!J$92,地域分析BD!$C$97:O4103,4,FALSE))</f>
        <v>2561</v>
      </c>
      <c r="E14" s="235">
        <f ca="1">IF(E$4="","",HLOOKUP(コード表!K$92,地域分析BD!$C$97:P4103,4,FALSE))</f>
        <v>2605</v>
      </c>
      <c r="F14" s="236">
        <f ca="1">IF(F$4="","",IF(F$4="H23","-",HLOOKUP(コード表!J$92,地域分析BD!$C$97:$N$104,7,FALSE)))</f>
        <v>4.702</v>
      </c>
      <c r="G14" s="236">
        <f ca="1">IF(G$4="","",IF(G$4="H23","-",HLOOKUP(コード表!K$92,地域分析BD!$C$97:$N$104,7,FALSE)))</f>
        <v>1.718</v>
      </c>
      <c r="H14" s="204"/>
      <c r="I14" s="204"/>
      <c r="J14" s="204"/>
      <c r="K14" s="204"/>
    </row>
    <row r="15" spans="1:11" ht="20.100000000000001" customHeight="1">
      <c r="A15" s="57"/>
      <c r="B15" s="231" t="s">
        <v>277</v>
      </c>
      <c r="C15" s="229">
        <f ca="1">IF(C$4="","",HLOOKUP(コード表!I$92,地域分析BD!$C$97:N4104,5,FALSE))</f>
        <v>2156</v>
      </c>
      <c r="D15" s="229">
        <f ca="1">IF(D$4="","",HLOOKUP(コード表!J$92,地域分析BD!$C$97:O4104,5,FALSE))</f>
        <v>2240</v>
      </c>
      <c r="E15" s="229">
        <f ca="1">IF(E$4="","",HLOOKUP(コード表!K$92,地域分析BD!$C$97:P4104,5,FALSE))</f>
        <v>2249</v>
      </c>
      <c r="F15" s="224">
        <f ca="1">IF(F$4="","",IF(F$4="H23","-",HLOOKUP(コード表!J$92,地域分析BD!$C$97:$N$104,8,FALSE)))</f>
        <v>3.8959999999999999</v>
      </c>
      <c r="G15" s="224">
        <f ca="1">IF(G$4="","",IF(G$4="H23","-",HLOOKUP(コード表!K$92,地域分析BD!$C$97:$N$104,8,FALSE)))</f>
        <v>0.40200000000000002</v>
      </c>
    </row>
    <row r="16" spans="1:11" ht="20.100000000000001" customHeight="1">
      <c r="A16" s="76"/>
      <c r="B16" s="232" t="s">
        <v>278</v>
      </c>
      <c r="C16" s="230">
        <f ca="1">IF(C$4="","",HLOOKUP(コード表!I$92,地域分析BD!$C$97:N4105,6,FALSE))</f>
        <v>113.4508348794063</v>
      </c>
      <c r="D16" s="230">
        <f ca="1">IF(D$4="","",HLOOKUP(コード表!J$92,地域分析BD!$C$97:O4105,6,FALSE))</f>
        <v>114.33035714285715</v>
      </c>
      <c r="E16" s="230">
        <f ca="1">IF(E$4="","",HLOOKUP(コード表!K$92,地域分析BD!$C$97:P4105,6,FALSE))</f>
        <v>115.82925744775456</v>
      </c>
      <c r="F16" s="233" t="s">
        <v>275</v>
      </c>
      <c r="G16" s="233" t="s">
        <v>275</v>
      </c>
    </row>
  </sheetData>
  <phoneticPr fontId="1"/>
  <conditionalFormatting sqref="C4:D16">
    <cfRule type="containsBlanks" dxfId="2" priority="1">
      <formula>LEN(TRIM(C4))=0</formula>
    </cfRule>
  </conditionalFormatting>
  <conditionalFormatting sqref="F4:F15 G14:G15">
    <cfRule type="containsBlanks" dxfId="1" priority="2">
      <formula>LEN(TRIM(F4))=0</formula>
    </cfRule>
  </conditionalFormatting>
  <conditionalFormatting sqref="H4:H13 J4:J13">
    <cfRule type="containsBlanks" dxfId="0" priority="4">
      <formula>LEN(TRIM(H4))=0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ignoredErrors>
    <ignoredError sqref="G4:H4 I4:J4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1DA595B-A292-43FC-B354-FF401B068E09}">
          <x14:formula1>
            <xm:f>コード表!$F$92:$F$103</xm:f>
          </x14:formula1>
          <xm:sqref>E2</xm:sqref>
        </x14:dataValidation>
        <x14:dataValidation type="list" allowBlank="1" showInputMessage="1" showErrorMessage="1" xr:uid="{52E37D1C-6E6E-4174-94F6-D6395BD7E36C}">
          <x14:formula1>
            <xm:f>コード表!$B$92:$B$139</xm:f>
          </x14:formula1>
          <xm:sqref>B2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D6823-F1DB-4A42-835E-6E2911285772}">
  <dimension ref="A1:U104"/>
  <sheetViews>
    <sheetView showGridLines="0" view="pageBreakPreview" zoomScaleNormal="100" zoomScaleSheetLayoutView="100" workbookViewId="0">
      <pane xSplit="2" ySplit="7" topLeftCell="C89" activePane="bottomRight" state="frozen"/>
      <selection pane="topRight" activeCell="C1" sqref="C1"/>
      <selection pane="bottomLeft" activeCell="A6" sqref="A6"/>
      <selection pane="bottomRight" activeCell="D104" sqref="D104"/>
    </sheetView>
  </sheetViews>
  <sheetFormatPr defaultColWidth="12.625" defaultRowHeight="15" customHeight="1"/>
  <cols>
    <col min="1" max="1" width="4.875" style="2" customWidth="1"/>
    <col min="2" max="2" width="23.375" style="2" customWidth="1"/>
    <col min="3" max="16" width="12.625" style="2"/>
    <col min="17" max="17" width="15.125" style="2" customWidth="1"/>
    <col min="18" max="16384" width="12.625" style="2"/>
  </cols>
  <sheetData>
    <row r="1" spans="1:14" ht="15" customHeight="1">
      <c r="C1" s="3">
        <v>23</v>
      </c>
      <c r="D1" s="3">
        <v>24</v>
      </c>
      <c r="E1" s="3">
        <v>25</v>
      </c>
      <c r="F1" s="3">
        <v>26</v>
      </c>
      <c r="G1" s="3">
        <v>27</v>
      </c>
      <c r="H1" s="3">
        <v>28</v>
      </c>
      <c r="I1" s="3">
        <v>29</v>
      </c>
      <c r="J1" s="3">
        <v>30</v>
      </c>
      <c r="K1" s="3">
        <v>1</v>
      </c>
      <c r="L1" s="3">
        <v>2</v>
      </c>
      <c r="M1" s="3">
        <v>3</v>
      </c>
      <c r="N1" s="3">
        <v>4</v>
      </c>
    </row>
    <row r="2" spans="1:14" ht="15" customHeight="1">
      <c r="A2" s="18" t="str">
        <f ca="1">RIGHT(CELL("filename",A2),LEN(CELL("filename",A2))-FIND("]",CELL("filename",A2)))</f>
        <v>地域分析BD</v>
      </c>
      <c r="B2" s="18"/>
    </row>
    <row r="3" spans="1:14" ht="15" customHeight="1">
      <c r="A3" s="36"/>
      <c r="B3" s="141" t="str">
        <f>地域分析!B2</f>
        <v>那 覇 市</v>
      </c>
      <c r="C3" s="15"/>
      <c r="D3" s="19" t="s">
        <v>236</v>
      </c>
    </row>
    <row r="4" spans="1:14" ht="15" customHeight="1">
      <c r="A4" s="77" t="s">
        <v>3</v>
      </c>
      <c r="B4" s="18"/>
    </row>
    <row r="5" spans="1:14" ht="15" customHeight="1">
      <c r="A5" s="27"/>
      <c r="B5" s="142"/>
      <c r="C5" s="78">
        <v>23</v>
      </c>
      <c r="D5" s="79">
        <f>C5+1</f>
        <v>24</v>
      </c>
      <c r="E5" s="79">
        <f t="shared" ref="E5:I5" si="0">D5+1</f>
        <v>25</v>
      </c>
      <c r="F5" s="79">
        <f t="shared" si="0"/>
        <v>26</v>
      </c>
      <c r="G5" s="79">
        <f t="shared" si="0"/>
        <v>27</v>
      </c>
      <c r="H5" s="79">
        <f t="shared" si="0"/>
        <v>28</v>
      </c>
      <c r="I5" s="79">
        <f t="shared" si="0"/>
        <v>29</v>
      </c>
      <c r="J5" s="79">
        <f>I5+1</f>
        <v>30</v>
      </c>
      <c r="K5" s="78">
        <v>1</v>
      </c>
      <c r="L5" s="79">
        <f>K5+1</f>
        <v>2</v>
      </c>
      <c r="M5" s="79">
        <f t="shared" ref="M5:N5" si="1">L5+1</f>
        <v>3</v>
      </c>
      <c r="N5" s="79">
        <f t="shared" si="1"/>
        <v>4</v>
      </c>
    </row>
    <row r="6" spans="1:14" ht="15" customHeight="1">
      <c r="A6" s="57"/>
      <c r="B6" s="143"/>
      <c r="C6" s="9" t="s">
        <v>5</v>
      </c>
      <c r="D6" s="9" t="s">
        <v>6</v>
      </c>
      <c r="E6" s="9" t="s">
        <v>7</v>
      </c>
      <c r="F6" s="9" t="s">
        <v>8</v>
      </c>
      <c r="G6" s="9" t="s">
        <v>9</v>
      </c>
      <c r="H6" s="9" t="s">
        <v>10</v>
      </c>
      <c r="I6" s="9" t="s">
        <v>11</v>
      </c>
      <c r="J6" s="9" t="s">
        <v>12</v>
      </c>
      <c r="K6" s="9" t="s">
        <v>1</v>
      </c>
      <c r="L6" s="9" t="s">
        <v>2</v>
      </c>
      <c r="M6" s="9" t="s">
        <v>0</v>
      </c>
      <c r="N6" s="9" t="s">
        <v>200</v>
      </c>
    </row>
    <row r="7" spans="1:14" ht="15" customHeight="1">
      <c r="A7" s="76"/>
      <c r="B7" s="144"/>
      <c r="C7" s="12">
        <v>2011</v>
      </c>
      <c r="D7" s="12">
        <v>2012</v>
      </c>
      <c r="E7" s="12">
        <v>2013</v>
      </c>
      <c r="F7" s="12">
        <v>2014</v>
      </c>
      <c r="G7" s="12">
        <v>2015</v>
      </c>
      <c r="H7" s="12">
        <v>2016</v>
      </c>
      <c r="I7" s="12">
        <v>2017</v>
      </c>
      <c r="J7" s="12">
        <v>2018</v>
      </c>
      <c r="K7" s="12">
        <v>2019</v>
      </c>
      <c r="L7" s="12">
        <v>2020</v>
      </c>
      <c r="M7" s="12">
        <v>2021</v>
      </c>
      <c r="N7" s="12">
        <v>2022</v>
      </c>
    </row>
    <row r="8" spans="1:14" ht="15" customHeight="1">
      <c r="A8" s="29" t="s">
        <v>13</v>
      </c>
      <c r="B8" s="2" t="s">
        <v>139</v>
      </c>
      <c r="C8" s="134" cm="1">
        <f t="array" aca="1" ref="C8" ca="1">INDIRECT("'"&amp;コード表!$C$3&amp;"'!"&amp;コード表!$D69&amp;コード表!C$88)</f>
        <v>502825</v>
      </c>
      <c r="D8" s="134" cm="1">
        <f t="array" aca="1" ref="D8" ca="1">INDIRECT("'"&amp;コード表!$C$3&amp;"'!"&amp;コード表!$D69&amp;コード表!D$88)</f>
        <v>500103</v>
      </c>
      <c r="E8" s="134" cm="1">
        <f t="array" aca="1" ref="E8" ca="1">INDIRECT("'"&amp;コード表!$C$3&amp;"'!"&amp;コード表!$D69&amp;コード表!E$88)</f>
        <v>504170</v>
      </c>
      <c r="F8" s="134" cm="1">
        <f t="array" aca="1" ref="F8" ca="1">INDIRECT("'"&amp;コード表!$C$3&amp;"'!"&amp;コード表!$D69&amp;コード表!F$88)</f>
        <v>521545</v>
      </c>
      <c r="G8" s="134" cm="1">
        <f t="array" aca="1" ref="G8" ca="1">INDIRECT("'"&amp;コード表!$C$3&amp;"'!"&amp;コード表!$D69&amp;コード表!G$88)</f>
        <v>537021</v>
      </c>
      <c r="H8" s="134" cm="1">
        <f t="array" aca="1" ref="H8" ca="1">INDIRECT("'"&amp;コード表!$C$3&amp;"'!"&amp;コード表!$D69&amp;コード表!H$88)</f>
        <v>567307</v>
      </c>
      <c r="I8" s="134" cm="1">
        <f t="array" aca="1" ref="I8" ca="1">INDIRECT("'"&amp;コード表!$C$3&amp;"'!"&amp;コード表!$D69&amp;コード表!I$88)</f>
        <v>590340</v>
      </c>
      <c r="J8" s="134" cm="1">
        <f t="array" aca="1" ref="J8" ca="1">INDIRECT("'"&amp;コード表!$C$3&amp;"'!"&amp;コード表!$D69&amp;コード表!J$88)</f>
        <v>603774</v>
      </c>
      <c r="K8" s="134" cm="1">
        <f t="array" aca="1" ref="K8" ca="1">INDIRECT("'"&amp;コード表!$C$3&amp;"'!"&amp;コード表!$D69&amp;コード表!K$88)</f>
        <v>608467</v>
      </c>
      <c r="L8" s="134" cm="1">
        <f t="array" aca="1" ref="L8" ca="1">INDIRECT("'"&amp;コード表!$C$3&amp;"'!"&amp;コード表!$D69&amp;コード表!L$88)</f>
        <v>603014</v>
      </c>
      <c r="M8" s="134" cm="1">
        <f t="array" aca="1" ref="M8" ca="1">INDIRECT("'"&amp;コード表!$C$3&amp;"'!"&amp;コード表!$D69&amp;コード表!M$88)</f>
        <v>638460</v>
      </c>
      <c r="N8" s="135" cm="1">
        <f t="array" aca="1" ref="N8" ca="1">INDIRECT("'"&amp;コード表!$C$3&amp;"'!"&amp;コード表!$D69&amp;コード表!N$88)</f>
        <v>634904</v>
      </c>
    </row>
    <row r="9" spans="1:14" ht="15" customHeight="1">
      <c r="A9" s="29" t="s">
        <v>14</v>
      </c>
      <c r="B9" s="2" t="s">
        <v>161</v>
      </c>
      <c r="C9" s="134" cm="1">
        <f t="array" aca="1" ref="C9" ca="1">INDIRECT("'"&amp;コード表!$C$3&amp;"'!"&amp;コード表!$D70&amp;コード表!C$88)</f>
        <v>429687</v>
      </c>
      <c r="D9" s="134" cm="1">
        <f t="array" aca="1" ref="D9" ca="1">INDIRECT("'"&amp;コード表!$C$3&amp;"'!"&amp;コード表!$D70&amp;コード表!D$88)</f>
        <v>426633</v>
      </c>
      <c r="E9" s="134" cm="1">
        <f t="array" aca="1" ref="E9" ca="1">INDIRECT("'"&amp;コード表!$C$3&amp;"'!"&amp;コード表!$D70&amp;コード表!E$88)</f>
        <v>430750</v>
      </c>
      <c r="F9" s="134" cm="1">
        <f t="array" aca="1" ref="F9" ca="1">INDIRECT("'"&amp;コード表!$C$3&amp;"'!"&amp;コード表!$D70&amp;コード表!F$88)</f>
        <v>447344</v>
      </c>
      <c r="G9" s="134" cm="1">
        <f t="array" aca="1" ref="G9" ca="1">INDIRECT("'"&amp;コード表!$C$3&amp;"'!"&amp;コード表!$D70&amp;コード表!G$88)</f>
        <v>459922</v>
      </c>
      <c r="H9" s="134" cm="1">
        <f t="array" aca="1" ref="H9" ca="1">INDIRECT("'"&amp;コード表!$C$3&amp;"'!"&amp;コード表!$D70&amp;コード表!H$88)</f>
        <v>488019</v>
      </c>
      <c r="I9" s="134" cm="1">
        <f t="array" aca="1" ref="I9" ca="1">INDIRECT("'"&amp;コード表!$C$3&amp;"'!"&amp;コード表!$D70&amp;コード表!I$88)</f>
        <v>508555</v>
      </c>
      <c r="J9" s="134" cm="1">
        <f t="array" aca="1" ref="J9" ca="1">INDIRECT("'"&amp;コード表!$C$3&amp;"'!"&amp;コード表!$D70&amp;コード表!J$88)</f>
        <v>517753</v>
      </c>
      <c r="K9" s="134" cm="1">
        <f t="array" aca="1" ref="K9" ca="1">INDIRECT("'"&amp;コード表!$C$3&amp;"'!"&amp;コード表!$D70&amp;コード表!K$88)</f>
        <v>519989</v>
      </c>
      <c r="L9" s="134" cm="1">
        <f t="array" aca="1" ref="L9" ca="1">INDIRECT("'"&amp;コード表!$C$3&amp;"'!"&amp;コード表!$D70&amp;コード表!L$88)</f>
        <v>516138</v>
      </c>
      <c r="M9" s="134" cm="1">
        <f t="array" aca="1" ref="M9" ca="1">INDIRECT("'"&amp;コード表!$C$3&amp;"'!"&amp;コード表!$D70&amp;コード表!M$88)</f>
        <v>547043</v>
      </c>
      <c r="N9" s="135" cm="1">
        <f t="array" aca="1" ref="N9" ca="1">INDIRECT("'"&amp;コード表!$C$3&amp;"'!"&amp;コード表!$D70&amp;コード表!N$88)</f>
        <v>540735</v>
      </c>
    </row>
    <row r="10" spans="1:14" ht="15" customHeight="1">
      <c r="A10" s="29" t="s">
        <v>15</v>
      </c>
      <c r="B10" s="2" t="s">
        <v>162</v>
      </c>
      <c r="C10" s="134" cm="1">
        <f t="array" aca="1" ref="C10" ca="1">INDIRECT("'"&amp;コード表!$C$3&amp;"'!"&amp;コード表!$D71&amp;コード表!C$88)</f>
        <v>73138</v>
      </c>
      <c r="D10" s="134" cm="1">
        <f t="array" aca="1" ref="D10" ca="1">INDIRECT("'"&amp;コード表!$C$3&amp;"'!"&amp;コード表!$D71&amp;コード表!D$88)</f>
        <v>73470</v>
      </c>
      <c r="E10" s="134" cm="1">
        <f t="array" aca="1" ref="E10" ca="1">INDIRECT("'"&amp;コード表!$C$3&amp;"'!"&amp;コード表!$D71&amp;コード表!E$88)</f>
        <v>73420</v>
      </c>
      <c r="F10" s="134" cm="1">
        <f t="array" aca="1" ref="F10" ca="1">INDIRECT("'"&amp;コード表!$C$3&amp;"'!"&amp;コード表!$D71&amp;コード表!F$88)</f>
        <v>74201</v>
      </c>
      <c r="G10" s="134" cm="1">
        <f t="array" aca="1" ref="G10" ca="1">INDIRECT("'"&amp;コード表!$C$3&amp;"'!"&amp;コード表!$D71&amp;コード表!G$88)</f>
        <v>77099</v>
      </c>
      <c r="H10" s="134" cm="1">
        <f t="array" aca="1" ref="H10" ca="1">INDIRECT("'"&amp;コード表!$C$3&amp;"'!"&amp;コード表!$D71&amp;コード表!H$88)</f>
        <v>79288</v>
      </c>
      <c r="I10" s="134" cm="1">
        <f t="array" aca="1" ref="I10" ca="1">INDIRECT("'"&amp;コード表!$C$3&amp;"'!"&amp;コード表!$D71&amp;コード表!I$88)</f>
        <v>81785</v>
      </c>
      <c r="J10" s="134" cm="1">
        <f t="array" aca="1" ref="J10" ca="1">INDIRECT("'"&amp;コード表!$C$3&amp;"'!"&amp;コード表!$D71&amp;コード表!J$88)</f>
        <v>86021</v>
      </c>
      <c r="K10" s="134" cm="1">
        <f t="array" aca="1" ref="K10" ca="1">INDIRECT("'"&amp;コード表!$C$3&amp;"'!"&amp;コード表!$D71&amp;コード表!K$88)</f>
        <v>88478</v>
      </c>
      <c r="L10" s="134" cm="1">
        <f t="array" aca="1" ref="L10" ca="1">INDIRECT("'"&amp;コード表!$C$3&amp;"'!"&amp;コード表!$D71&amp;コード表!L$88)</f>
        <v>86876</v>
      </c>
      <c r="M10" s="134" cm="1">
        <f t="array" aca="1" ref="M10" ca="1">INDIRECT("'"&amp;コード表!$C$3&amp;"'!"&amp;コード表!$D71&amp;コード表!M$88)</f>
        <v>91417</v>
      </c>
      <c r="N10" s="135" cm="1">
        <f t="array" aca="1" ref="N10" ca="1">INDIRECT("'"&amp;コード表!$C$3&amp;"'!"&amp;コード表!$D71&amp;コード表!N$88)</f>
        <v>94169</v>
      </c>
    </row>
    <row r="11" spans="1:14" ht="15" customHeight="1">
      <c r="A11" s="29" t="s">
        <v>16</v>
      </c>
      <c r="B11" s="2" t="s">
        <v>142</v>
      </c>
      <c r="C11" s="134" cm="1">
        <f t="array" aca="1" ref="C11" ca="1">INDIRECT("'"&amp;コード表!$C$3&amp;"'!"&amp;コード表!$D72&amp;コード表!C$88)</f>
        <v>51380</v>
      </c>
      <c r="D11" s="134" cm="1">
        <f t="array" aca="1" ref="D11" ca="1">INDIRECT("'"&amp;コード表!$C$3&amp;"'!"&amp;コード表!$D72&amp;コード表!D$88)</f>
        <v>49988</v>
      </c>
      <c r="E11" s="134" cm="1">
        <f t="array" aca="1" ref="E11" ca="1">INDIRECT("'"&amp;コード表!$C$3&amp;"'!"&amp;コード表!$D72&amp;コード表!E$88)</f>
        <v>49014</v>
      </c>
      <c r="F11" s="134" cm="1">
        <f t="array" aca="1" ref="F11" ca="1">INDIRECT("'"&amp;コード表!$C$3&amp;"'!"&amp;コード表!$D72&amp;コード表!F$88)</f>
        <v>51830</v>
      </c>
      <c r="G11" s="134" cm="1">
        <f t="array" aca="1" ref="G11" ca="1">INDIRECT("'"&amp;コード表!$C$3&amp;"'!"&amp;コード表!$D72&amp;コード表!G$88)</f>
        <v>51430</v>
      </c>
      <c r="H11" s="134" cm="1">
        <f t="array" aca="1" ref="H11" ca="1">INDIRECT("'"&amp;コード表!$C$3&amp;"'!"&amp;コード表!$D72&amp;コード表!H$88)</f>
        <v>53462</v>
      </c>
      <c r="I11" s="134" cm="1">
        <f t="array" aca="1" ref="I11" ca="1">INDIRECT("'"&amp;コード表!$C$3&amp;"'!"&amp;コード表!$D72&amp;コード表!I$88)</f>
        <v>47515</v>
      </c>
      <c r="J11" s="134" cm="1">
        <f t="array" aca="1" ref="J11" ca="1">INDIRECT("'"&amp;コード表!$C$3&amp;"'!"&amp;コード表!$D72&amp;コード表!J$88)</f>
        <v>53909</v>
      </c>
      <c r="K11" s="134" cm="1">
        <f t="array" aca="1" ref="K11" ca="1">INDIRECT("'"&amp;コード表!$C$3&amp;"'!"&amp;コード表!$D72&amp;コード表!K$88)</f>
        <v>54564</v>
      </c>
      <c r="L11" s="134" cm="1">
        <f t="array" aca="1" ref="L11" ca="1">INDIRECT("'"&amp;コード表!$C$3&amp;"'!"&amp;コード表!$D72&amp;コード表!L$88)</f>
        <v>55771</v>
      </c>
      <c r="M11" s="134" cm="1">
        <f t="array" aca="1" ref="M11" ca="1">INDIRECT("'"&amp;コード表!$C$3&amp;"'!"&amp;コード表!$D72&amp;コード表!M$88)</f>
        <v>56342</v>
      </c>
      <c r="N11" s="135" cm="1">
        <f t="array" aca="1" ref="N11" ca="1">INDIRECT("'"&amp;コード表!$C$3&amp;"'!"&amp;コード表!$D72&amp;コード表!N$88)</f>
        <v>60086</v>
      </c>
    </row>
    <row r="12" spans="1:14" ht="15" customHeight="1">
      <c r="A12" s="29" t="s">
        <v>17</v>
      </c>
      <c r="B12" s="2" t="s">
        <v>143</v>
      </c>
      <c r="C12" s="134" cm="1">
        <f t="array" aca="1" ref="C12" ca="1">INDIRECT("'"&amp;コード表!$C$3&amp;"'!"&amp;コード表!$D73&amp;コード表!C$88)</f>
        <v>182055</v>
      </c>
      <c r="D12" s="134" cm="1">
        <f t="array" aca="1" ref="D12" ca="1">INDIRECT("'"&amp;コード表!$C$3&amp;"'!"&amp;コード表!$D73&amp;コード表!D$88)</f>
        <v>186441</v>
      </c>
      <c r="E12" s="134" cm="1">
        <f t="array" aca="1" ref="E12" ca="1">INDIRECT("'"&amp;コード表!$C$3&amp;"'!"&amp;コード表!$D73&amp;コード表!E$88)</f>
        <v>226107</v>
      </c>
      <c r="F12" s="134" cm="1">
        <f t="array" aca="1" ref="F12" ca="1">INDIRECT("'"&amp;コード表!$C$3&amp;"'!"&amp;コード表!$D73&amp;コード表!F$88)</f>
        <v>196282</v>
      </c>
      <c r="G12" s="134" cm="1">
        <f t="array" aca="1" ref="G12" ca="1">INDIRECT("'"&amp;コード表!$C$3&amp;"'!"&amp;コード表!$D73&amp;コード表!G$88)</f>
        <v>225773</v>
      </c>
      <c r="H12" s="134" cm="1">
        <f t="array" aca="1" ref="H12" ca="1">INDIRECT("'"&amp;コード表!$C$3&amp;"'!"&amp;コード表!$D73&amp;コード表!H$88)</f>
        <v>228851</v>
      </c>
      <c r="I12" s="134" cm="1">
        <f t="array" aca="1" ref="I12" ca="1">INDIRECT("'"&amp;コード表!$C$3&amp;"'!"&amp;コード表!$D73&amp;コード表!I$88)</f>
        <v>216497</v>
      </c>
      <c r="J12" s="134" cm="1">
        <f t="array" aca="1" ref="J12" ca="1">INDIRECT("'"&amp;コード表!$C$3&amp;"'!"&amp;コード表!$D73&amp;コード表!J$88)</f>
        <v>209168</v>
      </c>
      <c r="K12" s="134" cm="1">
        <f t="array" aca="1" ref="K12" ca="1">INDIRECT("'"&amp;コード表!$C$3&amp;"'!"&amp;コード表!$D73&amp;コード表!K$88)</f>
        <v>208128</v>
      </c>
      <c r="L12" s="134" cm="1">
        <f t="array" aca="1" ref="L12" ca="1">INDIRECT("'"&amp;コード表!$C$3&amp;"'!"&amp;コード表!$D73&amp;コード表!L$88)</f>
        <v>118133</v>
      </c>
      <c r="M12" s="134" cm="1">
        <f t="array" aca="1" ref="M12" ca="1">INDIRECT("'"&amp;コード表!$C$3&amp;"'!"&amp;コード表!$D73&amp;コード表!M$88)</f>
        <v>113277</v>
      </c>
      <c r="N12" s="135" cm="1">
        <f t="array" aca="1" ref="N12" ca="1">INDIRECT("'"&amp;コード表!$C$3&amp;"'!"&amp;コード表!$D73&amp;コード表!N$88)</f>
        <v>123156</v>
      </c>
    </row>
    <row r="13" spans="1:14" ht="15" customHeight="1">
      <c r="A13" s="29" t="s">
        <v>18</v>
      </c>
      <c r="B13" s="2" t="s">
        <v>163</v>
      </c>
      <c r="C13" s="134" cm="1">
        <f t="array" aca="1" ref="C13" ca="1">INDIRECT("'"&amp;コード表!$C$3&amp;"'!"&amp;コード表!$D74&amp;コード表!C$88)</f>
        <v>121773</v>
      </c>
      <c r="D13" s="134" cm="1">
        <f t="array" aca="1" ref="D13" ca="1">INDIRECT("'"&amp;コード表!$C$3&amp;"'!"&amp;コード表!$D74&amp;コード表!D$88)</f>
        <v>125462</v>
      </c>
      <c r="E13" s="134" cm="1">
        <f t="array" aca="1" ref="E13" ca="1">INDIRECT("'"&amp;コード表!$C$3&amp;"'!"&amp;コード表!$D74&amp;コード表!E$88)</f>
        <v>160909</v>
      </c>
      <c r="F13" s="134" cm="1">
        <f t="array" aca="1" ref="F13" ca="1">INDIRECT("'"&amp;コード表!$C$3&amp;"'!"&amp;コード表!$D74&amp;コード表!F$88)</f>
        <v>138058</v>
      </c>
      <c r="G13" s="134" cm="1">
        <f t="array" aca="1" ref="G13" ca="1">INDIRECT("'"&amp;コード表!$C$3&amp;"'!"&amp;コード表!$D74&amp;コード表!G$88)</f>
        <v>160036</v>
      </c>
      <c r="H13" s="134" cm="1">
        <f t="array" aca="1" ref="H13" ca="1">INDIRECT("'"&amp;コード表!$C$3&amp;"'!"&amp;コード表!$D74&amp;コード表!H$88)</f>
        <v>158016</v>
      </c>
      <c r="I13" s="134" cm="1">
        <f t="array" aca="1" ref="I13" ca="1">INDIRECT("'"&amp;コード表!$C$3&amp;"'!"&amp;コード表!$D74&amp;コード表!I$88)</f>
        <v>150155</v>
      </c>
      <c r="J13" s="134" cm="1">
        <f t="array" aca="1" ref="J13" ca="1">INDIRECT("'"&amp;コード表!$C$3&amp;"'!"&amp;コード表!$D74&amp;コード表!J$88)</f>
        <v>141902</v>
      </c>
      <c r="K13" s="134" cm="1">
        <f t="array" aca="1" ref="K13" ca="1">INDIRECT("'"&amp;コード表!$C$3&amp;"'!"&amp;コード表!$D74&amp;コード表!K$88)</f>
        <v>140812</v>
      </c>
      <c r="L13" s="134" cm="1">
        <f t="array" aca="1" ref="L13" ca="1">INDIRECT("'"&amp;コード表!$C$3&amp;"'!"&amp;コード表!$D74&amp;コード表!L$88)</f>
        <v>53886</v>
      </c>
      <c r="M13" s="134" cm="1">
        <f t="array" aca="1" ref="M13" ca="1">INDIRECT("'"&amp;コード表!$C$3&amp;"'!"&amp;コード表!$D74&amp;コード表!M$88)</f>
        <v>33719</v>
      </c>
      <c r="N13" s="135" cm="1">
        <f t="array" aca="1" ref="N13" ca="1">INDIRECT("'"&amp;コード表!$C$3&amp;"'!"&amp;コード表!$D74&amp;コード表!N$88)</f>
        <v>60435</v>
      </c>
    </row>
    <row r="14" spans="1:14" ht="15" customHeight="1">
      <c r="A14" s="29" t="s">
        <v>19</v>
      </c>
      <c r="B14" s="2" t="s">
        <v>164</v>
      </c>
      <c r="C14" s="134" cm="1">
        <f t="array" aca="1" ref="C14" ca="1">INDIRECT("'"&amp;コード表!$C$3&amp;"'!"&amp;コード表!$D75&amp;コード表!C$88)</f>
        <v>92</v>
      </c>
      <c r="D14" s="134" cm="1">
        <f t="array" aca="1" ref="D14" ca="1">INDIRECT("'"&amp;コード表!$C$3&amp;"'!"&amp;コード表!$D75&amp;コード表!D$88)</f>
        <v>952</v>
      </c>
      <c r="E14" s="134" cm="1">
        <f t="array" aca="1" ref="E14" ca="1">INDIRECT("'"&amp;コード表!$C$3&amp;"'!"&amp;コード表!$D75&amp;コード表!E$88)</f>
        <v>1186</v>
      </c>
      <c r="F14" s="134" cm="1">
        <f t="array" aca="1" ref="F14" ca="1">INDIRECT("'"&amp;コード表!$C$3&amp;"'!"&amp;コード表!$D75&amp;コード表!F$88)</f>
        <v>-1287</v>
      </c>
      <c r="G14" s="134" cm="1">
        <f t="array" aca="1" ref="G14" ca="1">INDIRECT("'"&amp;コード表!$C$3&amp;"'!"&amp;コード表!$D75&amp;コード表!G$88)</f>
        <v>2073</v>
      </c>
      <c r="H14" s="134" cm="1">
        <f t="array" aca="1" ref="H14" ca="1">INDIRECT("'"&amp;コード表!$C$3&amp;"'!"&amp;コード表!$D75&amp;コード表!H$88)</f>
        <v>8511</v>
      </c>
      <c r="I14" s="134" cm="1">
        <f t="array" aca="1" ref="I14" ca="1">INDIRECT("'"&amp;コード表!$C$3&amp;"'!"&amp;コード表!$D75&amp;コード表!I$88)</f>
        <v>1761</v>
      </c>
      <c r="J14" s="134" cm="1">
        <f t="array" aca="1" ref="J14" ca="1">INDIRECT("'"&amp;コード表!$C$3&amp;"'!"&amp;コード表!$D75&amp;コード表!J$88)</f>
        <v>101</v>
      </c>
      <c r="K14" s="134" cm="1">
        <f t="array" aca="1" ref="K14" ca="1">INDIRECT("'"&amp;コード表!$C$3&amp;"'!"&amp;コード表!$D75&amp;コード表!K$88)</f>
        <v>985</v>
      </c>
      <c r="L14" s="134" cm="1">
        <f t="array" aca="1" ref="L14" ca="1">INDIRECT("'"&amp;コード表!$C$3&amp;"'!"&amp;コード表!$D75&amp;コード表!L$88)</f>
        <v>-1526</v>
      </c>
      <c r="M14" s="134" cm="1">
        <f t="array" aca="1" ref="M14" ca="1">INDIRECT("'"&amp;コード表!$C$3&amp;"'!"&amp;コード表!$D75&amp;コード表!M$88)</f>
        <v>2500</v>
      </c>
      <c r="N14" s="135" cm="1">
        <f t="array" aca="1" ref="N14" ca="1">INDIRECT("'"&amp;コード表!$C$3&amp;"'!"&amp;コード表!$D75&amp;コード表!N$88)</f>
        <v>-1237</v>
      </c>
    </row>
    <row r="15" spans="1:14" ht="15" customHeight="1" thickBot="1">
      <c r="A15" s="29" t="s">
        <v>20</v>
      </c>
      <c r="B15" s="2" t="s">
        <v>165</v>
      </c>
      <c r="C15" s="134" cm="1">
        <f t="array" aca="1" ref="C15" ca="1">INDIRECT("'"&amp;コード表!$C$3&amp;"'!"&amp;コード表!$D76&amp;コード表!C$88)</f>
        <v>60190</v>
      </c>
      <c r="D15" s="134" cm="1">
        <f t="array" aca="1" ref="D15" ca="1">INDIRECT("'"&amp;コード表!$C$3&amp;"'!"&amp;コード表!$D76&amp;コード表!D$88)</f>
        <v>60027</v>
      </c>
      <c r="E15" s="134" cm="1">
        <f t="array" aca="1" ref="E15" ca="1">INDIRECT("'"&amp;コード表!$C$3&amp;"'!"&amp;コード表!$D76&amp;コード表!E$88)</f>
        <v>64012</v>
      </c>
      <c r="F15" s="134" cm="1">
        <f t="array" aca="1" ref="F15" ca="1">INDIRECT("'"&amp;コード表!$C$3&amp;"'!"&amp;コード表!$D76&amp;コード表!F$88)</f>
        <v>59511</v>
      </c>
      <c r="G15" s="134" cm="1">
        <f t="array" aca="1" ref="G15" ca="1">INDIRECT("'"&amp;コード表!$C$3&amp;"'!"&amp;コード表!$D76&amp;コード表!G$88)</f>
        <v>63664</v>
      </c>
      <c r="H15" s="134" cm="1">
        <f t="array" aca="1" ref="H15" ca="1">INDIRECT("'"&amp;コード表!$C$3&amp;"'!"&amp;コード表!$D76&amp;コード表!H$88)</f>
        <v>62324</v>
      </c>
      <c r="I15" s="134" cm="1">
        <f t="array" aca="1" ref="I15" ca="1">INDIRECT("'"&amp;コード表!$C$3&amp;"'!"&amp;コード表!$D76&amp;コード表!I$88)</f>
        <v>64581</v>
      </c>
      <c r="J15" s="134" cm="1">
        <f t="array" aca="1" ref="J15" ca="1">INDIRECT("'"&amp;コード表!$C$3&amp;"'!"&amp;コード表!$D76&amp;コード表!J$88)</f>
        <v>67165</v>
      </c>
      <c r="K15" s="134" cm="1">
        <f t="array" aca="1" ref="K15" ca="1">INDIRECT("'"&amp;コード表!$C$3&amp;"'!"&amp;コード表!$D76&amp;コード表!K$88)</f>
        <v>66331</v>
      </c>
      <c r="L15" s="134" cm="1">
        <f t="array" aca="1" ref="L15" ca="1">INDIRECT("'"&amp;コード表!$C$3&amp;"'!"&amp;コード表!$D76&amp;コード表!L$88)</f>
        <v>65773</v>
      </c>
      <c r="M15" s="134" cm="1">
        <f t="array" aca="1" ref="M15" ca="1">INDIRECT("'"&amp;コード表!$C$3&amp;"'!"&amp;コード表!$D76&amp;コード表!M$88)</f>
        <v>77058</v>
      </c>
      <c r="N15" s="135" cm="1">
        <f t="array" aca="1" ref="N15" ca="1">INDIRECT("'"&amp;コード表!$C$3&amp;"'!"&amp;コード表!$D76&amp;コード表!N$88)</f>
        <v>63958</v>
      </c>
    </row>
    <row r="16" spans="1:14" ht="15" customHeight="1" thickTop="1">
      <c r="A16" s="118" t="s">
        <v>21</v>
      </c>
      <c r="B16" s="145" t="str">
        <f>IF(B3=コード表!B92,"県民所得","市町村民所得")</f>
        <v>市町村民所得</v>
      </c>
      <c r="C16" s="136" cm="1">
        <f t="array" aca="1" ref="C16" ca="1">INDIRECT("'"&amp;コード表!$C$3&amp;"'!"&amp;コード表!$D77&amp;コード表!C$88)</f>
        <v>736260</v>
      </c>
      <c r="D16" s="136" cm="1">
        <f t="array" aca="1" ref="D16" ca="1">INDIRECT("'"&amp;コード表!$C$3&amp;"'!"&amp;コード表!$D77&amp;コード表!D$88)</f>
        <v>736532</v>
      </c>
      <c r="E16" s="136" cm="1">
        <f t="array" aca="1" ref="E16" ca="1">INDIRECT("'"&amp;コード表!$C$3&amp;"'!"&amp;コード表!$D77&amp;コード表!E$88)</f>
        <v>779291</v>
      </c>
      <c r="F16" s="136" cm="1">
        <f t="array" aca="1" ref="F16" ca="1">INDIRECT("'"&amp;コード表!$C$3&amp;"'!"&amp;コード表!$D77&amp;コード表!F$88)</f>
        <v>769657</v>
      </c>
      <c r="G16" s="136" cm="1">
        <f t="array" aca="1" ref="G16" ca="1">INDIRECT("'"&amp;コード表!$C$3&amp;"'!"&amp;コード表!$D77&amp;コード表!G$88)</f>
        <v>814224</v>
      </c>
      <c r="H16" s="136" cm="1">
        <f t="array" aca="1" ref="H16" ca="1">INDIRECT("'"&amp;コード表!$C$3&amp;"'!"&amp;コード表!$D77&amp;コード表!H$88)</f>
        <v>849620</v>
      </c>
      <c r="I16" s="136" cm="1">
        <f t="array" aca="1" ref="I16" ca="1">INDIRECT("'"&amp;コード表!$C$3&amp;"'!"&amp;コード表!$D77&amp;コード表!I$88)</f>
        <v>854352</v>
      </c>
      <c r="J16" s="136" cm="1">
        <f t="array" aca="1" ref="J16" ca="1">INDIRECT("'"&amp;コード表!$C$3&amp;"'!"&amp;コード表!$D77&amp;コード表!J$88)</f>
        <v>866851</v>
      </c>
      <c r="K16" s="136" cm="1">
        <f t="array" aca="1" ref="K16" ca="1">INDIRECT("'"&amp;コード表!$C$3&amp;"'!"&amp;コード表!$D77&amp;コード表!K$88)</f>
        <v>871159</v>
      </c>
      <c r="L16" s="136" cm="1">
        <f t="array" aca="1" ref="L16" ca="1">INDIRECT("'"&amp;コード表!$C$3&amp;"'!"&amp;コード表!$D77&amp;コード表!L$88)</f>
        <v>776918</v>
      </c>
      <c r="M16" s="136" cm="1">
        <f t="array" aca="1" ref="M16" ca="1">INDIRECT("'"&amp;コード表!$C$3&amp;"'!"&amp;コード表!$D77&amp;コード表!M$88)</f>
        <v>808079</v>
      </c>
      <c r="N16" s="137" cm="1">
        <f t="array" aca="1" ref="N16" ca="1">INDIRECT("'"&amp;コード表!$C$3&amp;"'!"&amp;コード表!$D77&amp;コード表!N$88)</f>
        <v>818146</v>
      </c>
    </row>
    <row r="19" spans="1:18" ht="15" customHeight="1">
      <c r="A19" s="36"/>
      <c r="B19" s="141" t="str">
        <f>B3</f>
        <v>那 覇 市</v>
      </c>
      <c r="C19" s="113"/>
    </row>
    <row r="20" spans="1:18" ht="15" customHeight="1">
      <c r="A20" s="114" t="s">
        <v>237</v>
      </c>
      <c r="B20" s="18"/>
      <c r="C20" s="20"/>
      <c r="Q20" s="2" t="s">
        <v>264</v>
      </c>
    </row>
    <row r="21" spans="1:18" ht="15" customHeight="1">
      <c r="A21" s="21"/>
      <c r="B21" s="5"/>
      <c r="C21" s="79">
        <f>C5</f>
        <v>23</v>
      </c>
      <c r="D21" s="79">
        <f t="shared" ref="D21:L21" si="2">D5</f>
        <v>24</v>
      </c>
      <c r="E21" s="79">
        <f t="shared" si="2"/>
        <v>25</v>
      </c>
      <c r="F21" s="79">
        <f t="shared" si="2"/>
        <v>26</v>
      </c>
      <c r="G21" s="79">
        <f t="shared" si="2"/>
        <v>27</v>
      </c>
      <c r="H21" s="79">
        <f t="shared" si="2"/>
        <v>28</v>
      </c>
      <c r="I21" s="79">
        <f t="shared" si="2"/>
        <v>29</v>
      </c>
      <c r="J21" s="79">
        <f t="shared" si="2"/>
        <v>30</v>
      </c>
      <c r="K21" s="79">
        <f t="shared" si="2"/>
        <v>1</v>
      </c>
      <c r="L21" s="79">
        <f t="shared" si="2"/>
        <v>2</v>
      </c>
      <c r="M21" s="79">
        <f t="shared" ref="M21:N21" si="3">M5</f>
        <v>3</v>
      </c>
      <c r="N21" s="79">
        <f t="shared" si="3"/>
        <v>4</v>
      </c>
      <c r="Q21" s="19" t="str">
        <f>コード表!K93</f>
        <v>令和４年度</v>
      </c>
    </row>
    <row r="22" spans="1:18" ht="15" customHeight="1">
      <c r="A22" s="22"/>
      <c r="B22" s="8"/>
      <c r="C22" s="95" t="str">
        <f t="shared" ref="C22:L23" si="4">C6</f>
        <v>平成23年度</v>
      </c>
      <c r="D22" s="95" t="str">
        <f t="shared" si="4"/>
        <v>平成24年度</v>
      </c>
      <c r="E22" s="95" t="str">
        <f t="shared" si="4"/>
        <v>平成25年度</v>
      </c>
      <c r="F22" s="95" t="str">
        <f t="shared" si="4"/>
        <v>平成26年度</v>
      </c>
      <c r="G22" s="95" t="str">
        <f t="shared" si="4"/>
        <v>平成27年度</v>
      </c>
      <c r="H22" s="95" t="str">
        <f t="shared" si="4"/>
        <v>平成28年度</v>
      </c>
      <c r="I22" s="95" t="str">
        <f t="shared" si="4"/>
        <v>平成29年度</v>
      </c>
      <c r="J22" s="95" t="str">
        <f t="shared" si="4"/>
        <v>平成30年度</v>
      </c>
      <c r="K22" s="95" t="str">
        <f t="shared" si="4"/>
        <v>令和元年度</v>
      </c>
      <c r="L22" s="95" t="str">
        <f t="shared" si="4"/>
        <v>令和２年度</v>
      </c>
      <c r="M22" s="95" t="str">
        <f t="shared" ref="M22:N22" si="5">M6</f>
        <v>令和３年度</v>
      </c>
      <c r="N22" s="95" t="str">
        <f t="shared" si="5"/>
        <v>令和４年度</v>
      </c>
      <c r="Q22" s="2" t="s">
        <v>250</v>
      </c>
      <c r="R22" s="150">
        <f ca="1">地域分析!G12</f>
        <v>-17</v>
      </c>
    </row>
    <row r="23" spans="1:18" ht="15" customHeight="1">
      <c r="A23" s="23"/>
      <c r="B23" s="11"/>
      <c r="C23" s="96">
        <f t="shared" si="4"/>
        <v>2011</v>
      </c>
      <c r="D23" s="96">
        <f t="shared" si="4"/>
        <v>2012</v>
      </c>
      <c r="E23" s="96">
        <f t="shared" si="4"/>
        <v>2013</v>
      </c>
      <c r="F23" s="96">
        <f t="shared" si="4"/>
        <v>2014</v>
      </c>
      <c r="G23" s="96">
        <f t="shared" si="4"/>
        <v>2015</v>
      </c>
      <c r="H23" s="96">
        <f t="shared" si="4"/>
        <v>2016</v>
      </c>
      <c r="I23" s="96">
        <f t="shared" si="4"/>
        <v>2017</v>
      </c>
      <c r="J23" s="96">
        <f t="shared" si="4"/>
        <v>2018</v>
      </c>
      <c r="K23" s="96">
        <f t="shared" si="4"/>
        <v>2019</v>
      </c>
      <c r="L23" s="96">
        <f t="shared" si="4"/>
        <v>2020</v>
      </c>
      <c r="M23" s="96">
        <f t="shared" ref="M23:N23" si="6">M7</f>
        <v>2021</v>
      </c>
      <c r="N23" s="96">
        <f t="shared" si="6"/>
        <v>2022</v>
      </c>
      <c r="Q23" s="2" t="s">
        <v>249</v>
      </c>
      <c r="R23" s="150">
        <f ca="1">地域分析!G11</f>
        <v>-149.47999999999999</v>
      </c>
    </row>
    <row r="24" spans="1:18" ht="15" customHeight="1">
      <c r="A24" s="31" t="s">
        <v>13</v>
      </c>
      <c r="B24" s="146" t="s">
        <v>139</v>
      </c>
      <c r="C24" s="111"/>
      <c r="D24" s="109">
        <f ca="1">IF(C8="X","X",IF(D8="X","X",IF(C8&lt;&gt;0,ROUND((D8-C8)/ABS(C8)*100,3),"-")))</f>
        <v>-0.54100000000000004</v>
      </c>
      <c r="E24" s="109">
        <f t="shared" ref="E24:L24" ca="1" si="7">IF(D8="X","X",IF(E8="X","X",IF(D8&lt;&gt;0,ROUND((E8-D8)/ABS(D8)*100,3),"-")))</f>
        <v>0.81299999999999994</v>
      </c>
      <c r="F24" s="109">
        <f t="shared" ca="1" si="7"/>
        <v>3.4460000000000002</v>
      </c>
      <c r="G24" s="109">
        <f t="shared" ca="1" si="7"/>
        <v>2.9670000000000001</v>
      </c>
      <c r="H24" s="109">
        <f t="shared" ca="1" si="7"/>
        <v>5.64</v>
      </c>
      <c r="I24" s="109">
        <f t="shared" ca="1" si="7"/>
        <v>4.0599999999999996</v>
      </c>
      <c r="J24" s="109">
        <f t="shared" ca="1" si="7"/>
        <v>2.2759999999999998</v>
      </c>
      <c r="K24" s="109">
        <f t="shared" ca="1" si="7"/>
        <v>0.77700000000000002</v>
      </c>
      <c r="L24" s="109">
        <f t="shared" ca="1" si="7"/>
        <v>-0.89600000000000002</v>
      </c>
      <c r="M24" s="109">
        <f t="shared" ref="M24:M32" ca="1" si="8">IF(L8="X","X",IF(M8="X","X",IF(L8&lt;&gt;0,ROUND((M8-L8)/ABS(L8)*100,3),"-")))</f>
        <v>5.8780000000000001</v>
      </c>
      <c r="N24" s="110">
        <f t="shared" ref="N24:N32" ca="1" si="9">IF(M8="X","X",IF(N8="X","X",IF(M8&lt;&gt;0,ROUND((N8-M8)/ABS(M8)*100,3),"-")))</f>
        <v>-0.55700000000000005</v>
      </c>
      <c r="Q24" s="2" t="s">
        <v>265</v>
      </c>
      <c r="R24" s="150">
        <f ca="1">地域分析!G10</f>
        <v>79.230999999999995</v>
      </c>
    </row>
    <row r="25" spans="1:18" ht="15" customHeight="1">
      <c r="A25" s="29" t="s">
        <v>14</v>
      </c>
      <c r="B25" s="2" t="s">
        <v>161</v>
      </c>
      <c r="C25" s="112"/>
      <c r="D25" s="107">
        <f t="shared" ref="D25:L25" ca="1" si="10">IF(C9="X","X",IF(D9="X","X",IF(C9&lt;&gt;0,ROUND((D9-C9)/ABS(C9)*100,3),"-")))</f>
        <v>-0.71099999999999997</v>
      </c>
      <c r="E25" s="107">
        <f t="shared" ca="1" si="10"/>
        <v>0.96499999999999997</v>
      </c>
      <c r="F25" s="107">
        <f t="shared" ca="1" si="10"/>
        <v>3.8519999999999999</v>
      </c>
      <c r="G25" s="107">
        <f t="shared" ca="1" si="10"/>
        <v>2.8119999999999998</v>
      </c>
      <c r="H25" s="107">
        <f t="shared" ca="1" si="10"/>
        <v>6.109</v>
      </c>
      <c r="I25" s="107">
        <f t="shared" ca="1" si="10"/>
        <v>4.2080000000000002</v>
      </c>
      <c r="J25" s="107">
        <f t="shared" ca="1" si="10"/>
        <v>1.8089999999999999</v>
      </c>
      <c r="K25" s="107">
        <f t="shared" ca="1" si="10"/>
        <v>0.432</v>
      </c>
      <c r="L25" s="107">
        <f t="shared" ca="1" si="10"/>
        <v>-0.74099999999999999</v>
      </c>
      <c r="M25" s="107">
        <f t="shared" ca="1" si="8"/>
        <v>5.9880000000000004</v>
      </c>
      <c r="N25" s="108">
        <f t="shared" ca="1" si="9"/>
        <v>-1.153</v>
      </c>
      <c r="Q25" s="2" t="s">
        <v>253</v>
      </c>
      <c r="R25" s="150">
        <f ca="1">地域分析!G9</f>
        <v>8.7210000000000001</v>
      </c>
    </row>
    <row r="26" spans="1:18" ht="15" customHeight="1">
      <c r="A26" s="29" t="s">
        <v>15</v>
      </c>
      <c r="B26" s="2" t="s">
        <v>162</v>
      </c>
      <c r="C26" s="112"/>
      <c r="D26" s="107">
        <f t="shared" ref="D26:L26" ca="1" si="11">IF(C10="X","X",IF(D10="X","X",IF(C10&lt;&gt;0,ROUND((D10-C10)/ABS(C10)*100,3),"-")))</f>
        <v>0.45400000000000001</v>
      </c>
      <c r="E26" s="107">
        <f t="shared" ca="1" si="11"/>
        <v>-6.8000000000000005E-2</v>
      </c>
      <c r="F26" s="107">
        <f t="shared" ca="1" si="11"/>
        <v>1.0640000000000001</v>
      </c>
      <c r="G26" s="107">
        <f t="shared" ca="1" si="11"/>
        <v>3.9060000000000001</v>
      </c>
      <c r="H26" s="107">
        <f t="shared" ca="1" si="11"/>
        <v>2.839</v>
      </c>
      <c r="I26" s="107">
        <f t="shared" ca="1" si="11"/>
        <v>3.149</v>
      </c>
      <c r="J26" s="107">
        <f t="shared" ca="1" si="11"/>
        <v>5.1790000000000003</v>
      </c>
      <c r="K26" s="107">
        <f t="shared" ca="1" si="11"/>
        <v>2.8559999999999999</v>
      </c>
      <c r="L26" s="107">
        <f t="shared" ca="1" si="11"/>
        <v>-1.8109999999999999</v>
      </c>
      <c r="M26" s="107">
        <f t="shared" ca="1" si="8"/>
        <v>5.2270000000000003</v>
      </c>
      <c r="N26" s="108">
        <f t="shared" ca="1" si="9"/>
        <v>3.01</v>
      </c>
      <c r="Q26" s="2" t="s">
        <v>247</v>
      </c>
      <c r="R26" s="150">
        <f ca="1">地域分析!G8</f>
        <v>6.6449999999999996</v>
      </c>
    </row>
    <row r="27" spans="1:18" ht="15" customHeight="1">
      <c r="A27" s="29" t="s">
        <v>16</v>
      </c>
      <c r="B27" s="2" t="s">
        <v>142</v>
      </c>
      <c r="C27" s="112"/>
      <c r="D27" s="107">
        <f t="shared" ref="D27:L27" ca="1" si="12">IF(C11="X","X",IF(D11="X","X",IF(C11&lt;&gt;0,ROUND((D11-C11)/ABS(C11)*100,3),"-")))</f>
        <v>-2.7090000000000001</v>
      </c>
      <c r="E27" s="107">
        <f t="shared" ca="1" si="12"/>
        <v>-1.948</v>
      </c>
      <c r="F27" s="107">
        <f t="shared" ca="1" si="12"/>
        <v>5.7450000000000001</v>
      </c>
      <c r="G27" s="107">
        <f t="shared" ca="1" si="12"/>
        <v>-0.77200000000000002</v>
      </c>
      <c r="H27" s="107">
        <f t="shared" ca="1" si="12"/>
        <v>3.9510000000000001</v>
      </c>
      <c r="I27" s="107">
        <f t="shared" ca="1" si="12"/>
        <v>-11.124000000000001</v>
      </c>
      <c r="J27" s="107">
        <f t="shared" ca="1" si="12"/>
        <v>13.457000000000001</v>
      </c>
      <c r="K27" s="107">
        <f t="shared" ca="1" si="12"/>
        <v>1.2150000000000001</v>
      </c>
      <c r="L27" s="107">
        <f t="shared" ca="1" si="12"/>
        <v>2.2120000000000002</v>
      </c>
      <c r="M27" s="107">
        <f t="shared" ca="1" si="8"/>
        <v>1.024</v>
      </c>
      <c r="N27" s="108">
        <f t="shared" ca="1" si="9"/>
        <v>6.6449999999999996</v>
      </c>
      <c r="Q27" s="2" t="s">
        <v>246</v>
      </c>
      <c r="R27" s="150">
        <f ca="1">地域分析!G7</f>
        <v>3.01</v>
      </c>
    </row>
    <row r="28" spans="1:18" ht="15" customHeight="1">
      <c r="A28" s="29" t="s">
        <v>17</v>
      </c>
      <c r="B28" s="2" t="s">
        <v>143</v>
      </c>
      <c r="C28" s="112"/>
      <c r="D28" s="107">
        <f t="shared" ref="D28:L28" ca="1" si="13">IF(C12="X","X",IF(D12="X","X",IF(C12&lt;&gt;0,ROUND((D12-C12)/ABS(C12)*100,3),"-")))</f>
        <v>2.4089999999999998</v>
      </c>
      <c r="E28" s="107">
        <f t="shared" ca="1" si="13"/>
        <v>21.274999999999999</v>
      </c>
      <c r="F28" s="107">
        <f t="shared" ca="1" si="13"/>
        <v>-13.191000000000001</v>
      </c>
      <c r="G28" s="107">
        <f t="shared" ca="1" si="13"/>
        <v>15.025</v>
      </c>
      <c r="H28" s="107">
        <f t="shared" ca="1" si="13"/>
        <v>1.363</v>
      </c>
      <c r="I28" s="107">
        <f t="shared" ca="1" si="13"/>
        <v>-5.3979999999999997</v>
      </c>
      <c r="J28" s="107">
        <f t="shared" ca="1" si="13"/>
        <v>-3.3849999999999998</v>
      </c>
      <c r="K28" s="107">
        <f t="shared" ca="1" si="13"/>
        <v>-0.497</v>
      </c>
      <c r="L28" s="107">
        <f t="shared" ca="1" si="13"/>
        <v>-43.24</v>
      </c>
      <c r="M28" s="107">
        <f t="shared" ca="1" si="8"/>
        <v>-4.1109999999999998</v>
      </c>
      <c r="N28" s="108">
        <f t="shared" ca="1" si="9"/>
        <v>8.7210000000000001</v>
      </c>
      <c r="Q28" s="2" t="s">
        <v>245</v>
      </c>
      <c r="R28" s="150">
        <f ca="1">地域分析!G6</f>
        <v>-1.153</v>
      </c>
    </row>
    <row r="29" spans="1:18" ht="15" customHeight="1">
      <c r="A29" s="29" t="s">
        <v>18</v>
      </c>
      <c r="B29" s="2" t="s">
        <v>163</v>
      </c>
      <c r="C29" s="112"/>
      <c r="D29" s="107">
        <f t="shared" ref="D29:L29" ca="1" si="14">IF(C13="X","X",IF(D13="X","X",IF(C13&lt;&gt;0,ROUND((D13-C13)/ABS(C13)*100,3),"-")))</f>
        <v>3.0289999999999999</v>
      </c>
      <c r="E29" s="107">
        <f t="shared" ca="1" si="14"/>
        <v>28.253</v>
      </c>
      <c r="F29" s="107">
        <f t="shared" ca="1" si="14"/>
        <v>-14.201000000000001</v>
      </c>
      <c r="G29" s="107">
        <f t="shared" ca="1" si="14"/>
        <v>15.919</v>
      </c>
      <c r="H29" s="107">
        <f t="shared" ca="1" si="14"/>
        <v>-1.262</v>
      </c>
      <c r="I29" s="107">
        <f t="shared" ca="1" si="14"/>
        <v>-4.9749999999999996</v>
      </c>
      <c r="J29" s="107">
        <f t="shared" ca="1" si="14"/>
        <v>-5.4960000000000004</v>
      </c>
      <c r="K29" s="107">
        <f t="shared" ca="1" si="14"/>
        <v>-0.76800000000000002</v>
      </c>
      <c r="L29" s="107">
        <f t="shared" ca="1" si="14"/>
        <v>-61.731999999999999</v>
      </c>
      <c r="M29" s="107">
        <f t="shared" ca="1" si="8"/>
        <v>-37.424999999999997</v>
      </c>
      <c r="N29" s="108">
        <f t="shared" ca="1" si="9"/>
        <v>79.230999999999995</v>
      </c>
      <c r="Q29" s="2" t="s">
        <v>244</v>
      </c>
      <c r="R29" s="150">
        <f ca="1">地域分析!G5</f>
        <v>-0.55700000000000005</v>
      </c>
    </row>
    <row r="30" spans="1:18" ht="15" customHeight="1">
      <c r="A30" s="29" t="s">
        <v>19</v>
      </c>
      <c r="B30" s="2" t="s">
        <v>164</v>
      </c>
      <c r="C30" s="112"/>
      <c r="D30" s="107">
        <f t="shared" ref="D30:L30" ca="1" si="15">IF(C14="X","X",IF(D14="X","X",IF(C14&lt;&gt;0,ROUND((D14-C14)/ABS(C14)*100,3),"-")))</f>
        <v>934.78300000000002</v>
      </c>
      <c r="E30" s="107">
        <f t="shared" ca="1" si="15"/>
        <v>24.58</v>
      </c>
      <c r="F30" s="107">
        <f t="shared" ca="1" si="15"/>
        <v>-208.51599999999999</v>
      </c>
      <c r="G30" s="107">
        <f t="shared" ca="1" si="15"/>
        <v>261.072</v>
      </c>
      <c r="H30" s="107">
        <f t="shared" ca="1" si="15"/>
        <v>310.56400000000002</v>
      </c>
      <c r="I30" s="107">
        <f t="shared" ca="1" si="15"/>
        <v>-79.308999999999997</v>
      </c>
      <c r="J30" s="107">
        <f t="shared" ca="1" si="15"/>
        <v>-94.265000000000001</v>
      </c>
      <c r="K30" s="107">
        <f t="shared" ca="1" si="15"/>
        <v>875.24800000000005</v>
      </c>
      <c r="L30" s="107">
        <f t="shared" ca="1" si="15"/>
        <v>-254.92400000000001</v>
      </c>
      <c r="M30" s="107">
        <f t="shared" ca="1" si="8"/>
        <v>263.827</v>
      </c>
      <c r="N30" s="108">
        <f t="shared" ca="1" si="9"/>
        <v>-149.47999999999999</v>
      </c>
      <c r="Q30" s="2" t="s">
        <v>251</v>
      </c>
      <c r="R30" s="150">
        <f ca="1">地域分析!G13</f>
        <v>1.246</v>
      </c>
    </row>
    <row r="31" spans="1:18" ht="15" customHeight="1" thickBot="1">
      <c r="A31" s="29" t="s">
        <v>20</v>
      </c>
      <c r="B31" s="2" t="s">
        <v>165</v>
      </c>
      <c r="C31" s="112"/>
      <c r="D31" s="107">
        <f t="shared" ref="D31:L31" ca="1" si="16">IF(C15="X","X",IF(D15="X","X",IF(C15&lt;&gt;0,ROUND((D15-C15)/ABS(C15)*100,3),"-")))</f>
        <v>-0.27100000000000002</v>
      </c>
      <c r="E31" s="107">
        <f t="shared" ca="1" si="16"/>
        <v>6.6390000000000002</v>
      </c>
      <c r="F31" s="107">
        <f t="shared" ca="1" si="16"/>
        <v>-7.0309999999999997</v>
      </c>
      <c r="G31" s="107">
        <f t="shared" ca="1" si="16"/>
        <v>6.9790000000000001</v>
      </c>
      <c r="H31" s="107">
        <f t="shared" ca="1" si="16"/>
        <v>-2.105</v>
      </c>
      <c r="I31" s="107">
        <f t="shared" ca="1" si="16"/>
        <v>3.621</v>
      </c>
      <c r="J31" s="107">
        <f t="shared" ca="1" si="16"/>
        <v>4.0010000000000003</v>
      </c>
      <c r="K31" s="107">
        <f t="shared" ca="1" si="16"/>
        <v>-1.242</v>
      </c>
      <c r="L31" s="107">
        <f t="shared" ca="1" si="16"/>
        <v>-0.84099999999999997</v>
      </c>
      <c r="M31" s="107">
        <f t="shared" ca="1" si="8"/>
        <v>17.157</v>
      </c>
      <c r="N31" s="108">
        <f t="shared" ca="1" si="9"/>
        <v>-17</v>
      </c>
    </row>
    <row r="32" spans="1:18" ht="15" customHeight="1" thickTop="1">
      <c r="A32" s="118" t="s">
        <v>21</v>
      </c>
      <c r="B32" s="145" t="str">
        <f>B16</f>
        <v>市町村民所得</v>
      </c>
      <c r="C32" s="121"/>
      <c r="D32" s="119">
        <f t="shared" ref="D32:L32" ca="1" si="17">IF(C16="X","X",IF(D16="X","X",IF(C16&lt;&gt;0,ROUND((D16-C16)/ABS(C16)*100,3),"-")))</f>
        <v>3.6999999999999998E-2</v>
      </c>
      <c r="E32" s="119">
        <f t="shared" ca="1" si="17"/>
        <v>5.8049999999999997</v>
      </c>
      <c r="F32" s="119">
        <f t="shared" ca="1" si="17"/>
        <v>-1.236</v>
      </c>
      <c r="G32" s="119">
        <f t="shared" ca="1" si="17"/>
        <v>5.7910000000000004</v>
      </c>
      <c r="H32" s="119">
        <f t="shared" ca="1" si="17"/>
        <v>4.3470000000000004</v>
      </c>
      <c r="I32" s="119">
        <f t="shared" ca="1" si="17"/>
        <v>0.55700000000000005</v>
      </c>
      <c r="J32" s="119">
        <f t="shared" ca="1" si="17"/>
        <v>1.4630000000000001</v>
      </c>
      <c r="K32" s="119">
        <f t="shared" ca="1" si="17"/>
        <v>0.497</v>
      </c>
      <c r="L32" s="119">
        <f t="shared" ca="1" si="17"/>
        <v>-10.818</v>
      </c>
      <c r="M32" s="119">
        <f t="shared" ca="1" si="8"/>
        <v>4.0110000000000001</v>
      </c>
      <c r="N32" s="120">
        <f t="shared" ca="1" si="9"/>
        <v>1.246</v>
      </c>
    </row>
    <row r="35" spans="1:21" ht="15" customHeight="1">
      <c r="A35" s="36"/>
      <c r="B35" s="141" t="str">
        <f>B19</f>
        <v>那 覇 市</v>
      </c>
      <c r="C35" s="106"/>
    </row>
    <row r="36" spans="1:21" ht="15" customHeight="1">
      <c r="A36" s="1" t="s">
        <v>4</v>
      </c>
    </row>
    <row r="37" spans="1:21" ht="15" customHeight="1">
      <c r="A37" s="115"/>
      <c r="B37" s="5"/>
      <c r="C37" s="79">
        <f>C5</f>
        <v>23</v>
      </c>
      <c r="D37" s="79">
        <f t="shared" ref="D37:L37" si="18">D5</f>
        <v>24</v>
      </c>
      <c r="E37" s="79">
        <f t="shared" si="18"/>
        <v>25</v>
      </c>
      <c r="F37" s="79">
        <f t="shared" si="18"/>
        <v>26</v>
      </c>
      <c r="G37" s="79">
        <f t="shared" si="18"/>
        <v>27</v>
      </c>
      <c r="H37" s="79">
        <f t="shared" si="18"/>
        <v>28</v>
      </c>
      <c r="I37" s="79">
        <f t="shared" si="18"/>
        <v>29</v>
      </c>
      <c r="J37" s="79">
        <f t="shared" si="18"/>
        <v>30</v>
      </c>
      <c r="K37" s="79">
        <f t="shared" si="18"/>
        <v>1</v>
      </c>
      <c r="L37" s="79">
        <f t="shared" si="18"/>
        <v>2</v>
      </c>
      <c r="M37" s="79">
        <f t="shared" ref="M37:N37" si="19">M5</f>
        <v>3</v>
      </c>
      <c r="N37" s="79">
        <f t="shared" si="19"/>
        <v>4</v>
      </c>
    </row>
    <row r="38" spans="1:21" ht="15" customHeight="1">
      <c r="A38" s="116"/>
      <c r="B38" s="8"/>
      <c r="C38" s="95" t="str">
        <f t="shared" ref="C38:L39" si="20">C6</f>
        <v>平成23年度</v>
      </c>
      <c r="D38" s="95" t="str">
        <f t="shared" si="20"/>
        <v>平成24年度</v>
      </c>
      <c r="E38" s="95" t="str">
        <f t="shared" si="20"/>
        <v>平成25年度</v>
      </c>
      <c r="F38" s="95" t="str">
        <f t="shared" si="20"/>
        <v>平成26年度</v>
      </c>
      <c r="G38" s="95" t="str">
        <f t="shared" si="20"/>
        <v>平成27年度</v>
      </c>
      <c r="H38" s="95" t="str">
        <f t="shared" si="20"/>
        <v>平成28年度</v>
      </c>
      <c r="I38" s="95" t="str">
        <f t="shared" si="20"/>
        <v>平成29年度</v>
      </c>
      <c r="J38" s="95" t="str">
        <f t="shared" si="20"/>
        <v>平成30年度</v>
      </c>
      <c r="K38" s="95" t="str">
        <f t="shared" si="20"/>
        <v>令和元年度</v>
      </c>
      <c r="L38" s="95" t="str">
        <f t="shared" si="20"/>
        <v>令和２年度</v>
      </c>
      <c r="M38" s="95" t="str">
        <f t="shared" ref="M38:N38" si="21">M6</f>
        <v>令和３年度</v>
      </c>
      <c r="N38" s="95" t="str">
        <f t="shared" si="21"/>
        <v>令和４年度</v>
      </c>
      <c r="P38" s="132" t="s">
        <v>243</v>
      </c>
      <c r="T38" s="132" t="s">
        <v>252</v>
      </c>
    </row>
    <row r="39" spans="1:21" ht="15" customHeight="1">
      <c r="A39" s="117"/>
      <c r="B39" s="11"/>
      <c r="C39" s="96">
        <f t="shared" si="20"/>
        <v>2011</v>
      </c>
      <c r="D39" s="96">
        <f t="shared" si="20"/>
        <v>2012</v>
      </c>
      <c r="E39" s="96">
        <f t="shared" si="20"/>
        <v>2013</v>
      </c>
      <c r="F39" s="96">
        <f t="shared" si="20"/>
        <v>2014</v>
      </c>
      <c r="G39" s="96">
        <f t="shared" si="20"/>
        <v>2015</v>
      </c>
      <c r="H39" s="96">
        <f t="shared" si="20"/>
        <v>2016</v>
      </c>
      <c r="I39" s="96">
        <f t="shared" si="20"/>
        <v>2017</v>
      </c>
      <c r="J39" s="96">
        <f t="shared" si="20"/>
        <v>2018</v>
      </c>
      <c r="K39" s="96">
        <f t="shared" si="20"/>
        <v>2019</v>
      </c>
      <c r="L39" s="96">
        <f t="shared" si="20"/>
        <v>2020</v>
      </c>
      <c r="M39" s="96">
        <f t="shared" ref="M39:N39" si="22">M7</f>
        <v>2021</v>
      </c>
      <c r="N39" s="96">
        <f t="shared" si="22"/>
        <v>2022</v>
      </c>
      <c r="P39" s="133" t="str">
        <f>地域分析!E2</f>
        <v>令和４年度</v>
      </c>
      <c r="Q39" s="140">
        <f>コード表!K92</f>
        <v>4</v>
      </c>
      <c r="T39" s="21" t="s">
        <v>244</v>
      </c>
      <c r="U39" s="171">
        <f ca="1">P40</f>
        <v>77.602775054819062</v>
      </c>
    </row>
    <row r="40" spans="1:21" ht="15" customHeight="1">
      <c r="A40" s="31" t="s">
        <v>13</v>
      </c>
      <c r="B40" s="146" t="s">
        <v>139</v>
      </c>
      <c r="C40" s="109">
        <f ca="1">IF(C8="X","X",IF(C8=0,"-",ROUND(C8/C$16*100,1)))</f>
        <v>68.3</v>
      </c>
      <c r="D40" s="109">
        <f ca="1">IF(D8="X","X",IF(D8=0,"-",ROUND(D8/D$16*100,1)))</f>
        <v>67.900000000000006</v>
      </c>
      <c r="E40" s="109">
        <f t="shared" ref="E40:L40" ca="1" si="23">IF(E8="X","X",IF(E8=0,"-",ROUND(E8/E$16*100,1)))</f>
        <v>64.7</v>
      </c>
      <c r="F40" s="109">
        <f t="shared" ca="1" si="23"/>
        <v>67.8</v>
      </c>
      <c r="G40" s="109">
        <f t="shared" ca="1" si="23"/>
        <v>66</v>
      </c>
      <c r="H40" s="109">
        <f t="shared" ca="1" si="23"/>
        <v>66.8</v>
      </c>
      <c r="I40" s="109">
        <f t="shared" ca="1" si="23"/>
        <v>69.099999999999994</v>
      </c>
      <c r="J40" s="109">
        <f t="shared" ca="1" si="23"/>
        <v>69.7</v>
      </c>
      <c r="K40" s="109">
        <f t="shared" ca="1" si="23"/>
        <v>69.8</v>
      </c>
      <c r="L40" s="109">
        <f t="shared" ca="1" si="23"/>
        <v>77.599999999999994</v>
      </c>
      <c r="M40" s="109">
        <f t="shared" ref="M40:N40" ca="1" si="24">IF(M8="X","X",IF(M8=0,"-",ROUND(M8/M$16*100,1)))</f>
        <v>79</v>
      </c>
      <c r="N40" s="110">
        <f t="shared" ca="1" si="24"/>
        <v>77.599999999999994</v>
      </c>
      <c r="P40" s="173">
        <f ca="1">IF($R40="X","X",$R40/$R$48*100)</f>
        <v>77.602775054819062</v>
      </c>
      <c r="Q40" s="146" t="s">
        <v>244</v>
      </c>
      <c r="R40" s="153">
        <f ca="1">HLOOKUP($Q$39,$C$5:$N$16,4,FALSE)</f>
        <v>634904</v>
      </c>
      <c r="T40" s="22" t="s">
        <v>247</v>
      </c>
      <c r="U40" s="172">
        <f ca="1">P43</f>
        <v>7.3441659557096166</v>
      </c>
    </row>
    <row r="41" spans="1:21" ht="15" customHeight="1">
      <c r="A41" s="29" t="s">
        <v>14</v>
      </c>
      <c r="B41" s="2" t="s">
        <v>161</v>
      </c>
      <c r="C41" s="107">
        <f t="shared" ref="C41:L41" ca="1" si="25">IF(C9="X","X",IF(C9=0,"-",ROUND(C9/C$16*100,1)))</f>
        <v>58.4</v>
      </c>
      <c r="D41" s="107">
        <f t="shared" ca="1" si="25"/>
        <v>57.9</v>
      </c>
      <c r="E41" s="107">
        <f t="shared" ca="1" si="25"/>
        <v>55.3</v>
      </c>
      <c r="F41" s="107">
        <f t="shared" ca="1" si="25"/>
        <v>58.1</v>
      </c>
      <c r="G41" s="107">
        <f t="shared" ca="1" si="25"/>
        <v>56.5</v>
      </c>
      <c r="H41" s="107">
        <f t="shared" ca="1" si="25"/>
        <v>57.4</v>
      </c>
      <c r="I41" s="107">
        <f t="shared" ca="1" si="25"/>
        <v>59.5</v>
      </c>
      <c r="J41" s="107">
        <f t="shared" ca="1" si="25"/>
        <v>59.7</v>
      </c>
      <c r="K41" s="107">
        <f t="shared" ca="1" si="25"/>
        <v>59.7</v>
      </c>
      <c r="L41" s="107">
        <f t="shared" ca="1" si="25"/>
        <v>66.400000000000006</v>
      </c>
      <c r="M41" s="107">
        <f t="shared" ref="M41:N41" ca="1" si="26">IF(M9="X","X",IF(M9=0,"-",ROUND(M9/M$16*100,1)))</f>
        <v>67.7</v>
      </c>
      <c r="N41" s="108">
        <f t="shared" ca="1" si="26"/>
        <v>66.099999999999994</v>
      </c>
      <c r="P41" s="174">
        <f t="shared" ref="P41:P48" ca="1" si="27">IF($R41="X","X",$R41/$R$48*100)</f>
        <v>66.092726726036673</v>
      </c>
      <c r="Q41" s="2" t="s">
        <v>245</v>
      </c>
      <c r="R41" s="155">
        <f ca="1">HLOOKUP($Q$39,$C$5:$N$16,5,FALSE)</f>
        <v>540735</v>
      </c>
      <c r="T41" s="23" t="s">
        <v>253</v>
      </c>
      <c r="U41" s="139">
        <f ca="1">P44</f>
        <v>15.053058989471316</v>
      </c>
    </row>
    <row r="42" spans="1:21" ht="15" customHeight="1">
      <c r="A42" s="29" t="s">
        <v>15</v>
      </c>
      <c r="B42" s="2" t="s">
        <v>162</v>
      </c>
      <c r="C42" s="107">
        <f t="shared" ref="C42:L42" ca="1" si="28">IF(C10="X","X",IF(C10=0,"-",ROUND(C10/C$16*100,1)))</f>
        <v>9.9</v>
      </c>
      <c r="D42" s="107">
        <f t="shared" ca="1" si="28"/>
        <v>10</v>
      </c>
      <c r="E42" s="107">
        <f t="shared" ca="1" si="28"/>
        <v>9.4</v>
      </c>
      <c r="F42" s="107">
        <f t="shared" ca="1" si="28"/>
        <v>9.6</v>
      </c>
      <c r="G42" s="107">
        <f t="shared" ca="1" si="28"/>
        <v>9.5</v>
      </c>
      <c r="H42" s="107">
        <f t="shared" ca="1" si="28"/>
        <v>9.3000000000000007</v>
      </c>
      <c r="I42" s="107">
        <f t="shared" ca="1" si="28"/>
        <v>9.6</v>
      </c>
      <c r="J42" s="107">
        <f t="shared" ca="1" si="28"/>
        <v>9.9</v>
      </c>
      <c r="K42" s="107">
        <f t="shared" ca="1" si="28"/>
        <v>10.199999999999999</v>
      </c>
      <c r="L42" s="107">
        <f t="shared" ca="1" si="28"/>
        <v>11.2</v>
      </c>
      <c r="M42" s="107">
        <f t="shared" ref="M42:N42" ca="1" si="29">IF(M10="X","X",IF(M10=0,"-",ROUND(M10/M$16*100,1)))</f>
        <v>11.3</v>
      </c>
      <c r="N42" s="108">
        <f t="shared" ca="1" si="29"/>
        <v>11.5</v>
      </c>
      <c r="P42" s="174">
        <f t="shared" ca="1" si="27"/>
        <v>11.510048328782393</v>
      </c>
      <c r="Q42" s="2" t="s">
        <v>246</v>
      </c>
      <c r="R42" s="155">
        <f ca="1">HLOOKUP($Q$39,$C$5:$N$16,6,FALSE)</f>
        <v>94169</v>
      </c>
    </row>
    <row r="43" spans="1:21" ht="15" customHeight="1">
      <c r="A43" s="29" t="s">
        <v>16</v>
      </c>
      <c r="B43" s="2" t="s">
        <v>142</v>
      </c>
      <c r="C43" s="107">
        <f t="shared" ref="C43:L43" ca="1" si="30">IF(C11="X","X",IF(C11=0,"-",ROUND(C11/C$16*100,1)))</f>
        <v>7</v>
      </c>
      <c r="D43" s="107">
        <f t="shared" ca="1" si="30"/>
        <v>6.8</v>
      </c>
      <c r="E43" s="107">
        <f t="shared" ca="1" si="30"/>
        <v>6.3</v>
      </c>
      <c r="F43" s="107">
        <f t="shared" ca="1" si="30"/>
        <v>6.7</v>
      </c>
      <c r="G43" s="107">
        <f t="shared" ca="1" si="30"/>
        <v>6.3</v>
      </c>
      <c r="H43" s="107">
        <f t="shared" ca="1" si="30"/>
        <v>6.3</v>
      </c>
      <c r="I43" s="107">
        <f t="shared" ca="1" si="30"/>
        <v>5.6</v>
      </c>
      <c r="J43" s="107">
        <f t="shared" ca="1" si="30"/>
        <v>6.2</v>
      </c>
      <c r="K43" s="107">
        <f t="shared" ca="1" si="30"/>
        <v>6.3</v>
      </c>
      <c r="L43" s="107">
        <f t="shared" ca="1" si="30"/>
        <v>7.2</v>
      </c>
      <c r="M43" s="107">
        <f t="shared" ref="M43:N43" ca="1" si="31">IF(M11="X","X",IF(M11=0,"-",ROUND(M11/M$16*100,1)))</f>
        <v>7</v>
      </c>
      <c r="N43" s="108">
        <f t="shared" ca="1" si="31"/>
        <v>7.3</v>
      </c>
      <c r="P43" s="174">
        <f t="shared" ca="1" si="27"/>
        <v>7.3441659557096166</v>
      </c>
      <c r="Q43" s="2" t="s">
        <v>247</v>
      </c>
      <c r="R43" s="155">
        <f ca="1">HLOOKUP($Q$39,$C$5:$N$16,7,FALSE)</f>
        <v>60086</v>
      </c>
    </row>
    <row r="44" spans="1:21" ht="15" customHeight="1">
      <c r="A44" s="29" t="s">
        <v>17</v>
      </c>
      <c r="B44" s="2" t="s">
        <v>143</v>
      </c>
      <c r="C44" s="107">
        <f t="shared" ref="C44:L44" ca="1" si="32">IF(C12="X","X",IF(C12=0,"-",ROUND(C12/C$16*100,1)))</f>
        <v>24.7</v>
      </c>
      <c r="D44" s="107">
        <f t="shared" ca="1" si="32"/>
        <v>25.3</v>
      </c>
      <c r="E44" s="107">
        <f t="shared" ca="1" si="32"/>
        <v>29</v>
      </c>
      <c r="F44" s="107">
        <f t="shared" ca="1" si="32"/>
        <v>25.5</v>
      </c>
      <c r="G44" s="107">
        <f t="shared" ca="1" si="32"/>
        <v>27.7</v>
      </c>
      <c r="H44" s="107">
        <f t="shared" ca="1" si="32"/>
        <v>26.9</v>
      </c>
      <c r="I44" s="107">
        <f t="shared" ca="1" si="32"/>
        <v>25.3</v>
      </c>
      <c r="J44" s="107">
        <f t="shared" ca="1" si="32"/>
        <v>24.1</v>
      </c>
      <c r="K44" s="107">
        <f t="shared" ca="1" si="32"/>
        <v>23.9</v>
      </c>
      <c r="L44" s="107">
        <f t="shared" ca="1" si="32"/>
        <v>15.2</v>
      </c>
      <c r="M44" s="107">
        <f t="shared" ref="M44:N44" ca="1" si="33">IF(M12="X","X",IF(M12=0,"-",ROUND(M12/M$16*100,1)))</f>
        <v>14</v>
      </c>
      <c r="N44" s="108">
        <f t="shared" ca="1" si="33"/>
        <v>15.1</v>
      </c>
      <c r="P44" s="174">
        <f t="shared" ca="1" si="27"/>
        <v>15.053058989471316</v>
      </c>
      <c r="Q44" s="2" t="s">
        <v>253</v>
      </c>
      <c r="R44" s="155">
        <f ca="1">HLOOKUP($Q$39,$C$5:$N$16,8,FALSE)</f>
        <v>123156</v>
      </c>
    </row>
    <row r="45" spans="1:21" ht="15" customHeight="1">
      <c r="A45" s="29" t="s">
        <v>18</v>
      </c>
      <c r="B45" s="2" t="s">
        <v>163</v>
      </c>
      <c r="C45" s="107">
        <f t="shared" ref="C45:L45" ca="1" si="34">IF(C13="X","X",IF(C13=0,"-",ROUND(C13/C$16*100,1)))</f>
        <v>16.5</v>
      </c>
      <c r="D45" s="107">
        <f t="shared" ca="1" si="34"/>
        <v>17</v>
      </c>
      <c r="E45" s="107">
        <f t="shared" ca="1" si="34"/>
        <v>20.6</v>
      </c>
      <c r="F45" s="107">
        <f t="shared" ca="1" si="34"/>
        <v>17.899999999999999</v>
      </c>
      <c r="G45" s="107">
        <f t="shared" ca="1" si="34"/>
        <v>19.7</v>
      </c>
      <c r="H45" s="107">
        <f t="shared" ca="1" si="34"/>
        <v>18.600000000000001</v>
      </c>
      <c r="I45" s="107">
        <f t="shared" ca="1" si="34"/>
        <v>17.600000000000001</v>
      </c>
      <c r="J45" s="107">
        <f t="shared" ca="1" si="34"/>
        <v>16.399999999999999</v>
      </c>
      <c r="K45" s="107">
        <f t="shared" ca="1" si="34"/>
        <v>16.2</v>
      </c>
      <c r="L45" s="107">
        <f t="shared" ca="1" si="34"/>
        <v>6.9</v>
      </c>
      <c r="M45" s="107">
        <f t="shared" ref="M45:N45" ca="1" si="35">IF(M13="X","X",IF(M13=0,"-",ROUND(M13/M$16*100,1)))</f>
        <v>4.2</v>
      </c>
      <c r="N45" s="108">
        <f t="shared" ca="1" si="35"/>
        <v>7.4</v>
      </c>
      <c r="P45" s="174">
        <f t="shared" ca="1" si="27"/>
        <v>7.3868233787123563</v>
      </c>
      <c r="Q45" s="2" t="s">
        <v>248</v>
      </c>
      <c r="R45" s="155">
        <f ca="1">HLOOKUP($Q$39,$C$5:$N$16,9,FALSE)</f>
        <v>60435</v>
      </c>
    </row>
    <row r="46" spans="1:21" ht="15" customHeight="1">
      <c r="A46" s="29" t="s">
        <v>19</v>
      </c>
      <c r="B46" s="2" t="s">
        <v>164</v>
      </c>
      <c r="C46" s="107">
        <f t="shared" ref="C46:L46" ca="1" si="36">IF(C14="X","X",IF(C14=0,"-",ROUND(C14/C$16*100,1)))</f>
        <v>0</v>
      </c>
      <c r="D46" s="107">
        <f t="shared" ca="1" si="36"/>
        <v>0.1</v>
      </c>
      <c r="E46" s="107">
        <f t="shared" ca="1" si="36"/>
        <v>0.2</v>
      </c>
      <c r="F46" s="107">
        <f t="shared" ca="1" si="36"/>
        <v>-0.2</v>
      </c>
      <c r="G46" s="107">
        <f t="shared" ca="1" si="36"/>
        <v>0.3</v>
      </c>
      <c r="H46" s="107">
        <f t="shared" ca="1" si="36"/>
        <v>1</v>
      </c>
      <c r="I46" s="107">
        <f t="shared" ca="1" si="36"/>
        <v>0.2</v>
      </c>
      <c r="J46" s="107">
        <f t="shared" ca="1" si="36"/>
        <v>0</v>
      </c>
      <c r="K46" s="107">
        <f t="shared" ca="1" si="36"/>
        <v>0.1</v>
      </c>
      <c r="L46" s="107">
        <f t="shared" ca="1" si="36"/>
        <v>-0.2</v>
      </c>
      <c r="M46" s="107">
        <f t="shared" ref="M46:N46" ca="1" si="37">IF(M14="X","X",IF(M14=0,"-",ROUND(M14/M$16*100,1)))</f>
        <v>0.3</v>
      </c>
      <c r="N46" s="108">
        <f t="shared" ca="1" si="37"/>
        <v>-0.2</v>
      </c>
      <c r="P46" s="174">
        <f t="shared" ca="1" si="27"/>
        <v>-0.15119550789223438</v>
      </c>
      <c r="Q46" s="2" t="s">
        <v>249</v>
      </c>
      <c r="R46" s="155">
        <f ca="1">HLOOKUP($Q$39,$C$5:$N$16,10,FALSE)</f>
        <v>-1237</v>
      </c>
    </row>
    <row r="47" spans="1:21" ht="15" customHeight="1" thickBot="1">
      <c r="A47" s="29" t="s">
        <v>20</v>
      </c>
      <c r="B47" s="2" t="s">
        <v>165</v>
      </c>
      <c r="C47" s="107">
        <f t="shared" ref="C47:L47" ca="1" si="38">IF(C15="X","X",IF(C15=0,"-",ROUND(C15/C$16*100,1)))</f>
        <v>8.1999999999999993</v>
      </c>
      <c r="D47" s="107">
        <f t="shared" ca="1" si="38"/>
        <v>8.1</v>
      </c>
      <c r="E47" s="107">
        <f t="shared" ca="1" si="38"/>
        <v>8.1999999999999993</v>
      </c>
      <c r="F47" s="107">
        <f t="shared" ca="1" si="38"/>
        <v>7.7</v>
      </c>
      <c r="G47" s="107">
        <f t="shared" ca="1" si="38"/>
        <v>7.8</v>
      </c>
      <c r="H47" s="107">
        <f t="shared" ca="1" si="38"/>
        <v>7.3</v>
      </c>
      <c r="I47" s="107">
        <f t="shared" ca="1" si="38"/>
        <v>7.6</v>
      </c>
      <c r="J47" s="107">
        <f t="shared" ca="1" si="38"/>
        <v>7.7</v>
      </c>
      <c r="K47" s="107">
        <f t="shared" ca="1" si="38"/>
        <v>7.6</v>
      </c>
      <c r="L47" s="107">
        <f t="shared" ca="1" si="38"/>
        <v>8.5</v>
      </c>
      <c r="M47" s="107">
        <f t="shared" ref="M47:N47" ca="1" si="39">IF(M15="X","X",IF(M15=0,"-",ROUND(M15/M$16*100,1)))</f>
        <v>9.5</v>
      </c>
      <c r="N47" s="108">
        <f t="shared" ca="1" si="39"/>
        <v>7.8</v>
      </c>
      <c r="P47" s="174">
        <f t="shared" ca="1" si="27"/>
        <v>7.8174311186511938</v>
      </c>
      <c r="Q47" s="2" t="s">
        <v>250</v>
      </c>
      <c r="R47" s="155">
        <f ca="1">HLOOKUP($Q$39,$C$5:$N$16,11,FALSE)</f>
        <v>63958</v>
      </c>
    </row>
    <row r="48" spans="1:21" ht="15" customHeight="1" thickTop="1">
      <c r="A48" s="118" t="s">
        <v>21</v>
      </c>
      <c r="B48" s="145" t="str">
        <f>B16</f>
        <v>市町村民所得</v>
      </c>
      <c r="C48" s="119">
        <f t="shared" ref="C48:L48" ca="1" si="40">IF(C16="X","X",IF(C16=0,"-",ROUND(C16/C$16*100,1)))</f>
        <v>100</v>
      </c>
      <c r="D48" s="119">
        <f t="shared" ca="1" si="40"/>
        <v>100</v>
      </c>
      <c r="E48" s="119">
        <f t="shared" ca="1" si="40"/>
        <v>100</v>
      </c>
      <c r="F48" s="119">
        <f t="shared" ca="1" si="40"/>
        <v>100</v>
      </c>
      <c r="G48" s="119">
        <f t="shared" ca="1" si="40"/>
        <v>100</v>
      </c>
      <c r="H48" s="119">
        <f t="shared" ca="1" si="40"/>
        <v>100</v>
      </c>
      <c r="I48" s="119">
        <f t="shared" ca="1" si="40"/>
        <v>100</v>
      </c>
      <c r="J48" s="119">
        <f t="shared" ca="1" si="40"/>
        <v>100</v>
      </c>
      <c r="K48" s="119">
        <f t="shared" ca="1" si="40"/>
        <v>100</v>
      </c>
      <c r="L48" s="119">
        <f t="shared" ca="1" si="40"/>
        <v>100</v>
      </c>
      <c r="M48" s="119">
        <f t="shared" ref="M48:N48" ca="1" si="41">IF(M16="X","X",IF(M16=0,"-",ROUND(M16/M$16*100,1)))</f>
        <v>100</v>
      </c>
      <c r="N48" s="120">
        <f t="shared" ca="1" si="41"/>
        <v>100</v>
      </c>
      <c r="P48" s="175">
        <f t="shared" ca="1" si="27"/>
        <v>100</v>
      </c>
      <c r="Q48" s="149" t="s">
        <v>251</v>
      </c>
      <c r="R48" s="170">
        <f ca="1">HLOOKUP($Q$39,$C$5:$N$16,12,FALSE)</f>
        <v>818146</v>
      </c>
    </row>
    <row r="51" spans="1:14" ht="15" customHeight="1">
      <c r="A51" s="25"/>
      <c r="B51" s="141" t="str">
        <f>B3</f>
        <v>那 覇 市</v>
      </c>
      <c r="C51" s="15"/>
    </row>
    <row r="52" spans="1:14" ht="15" customHeight="1">
      <c r="A52" s="1" t="s">
        <v>170</v>
      </c>
    </row>
    <row r="53" spans="1:14" ht="15" customHeight="1">
      <c r="A53" s="21"/>
      <c r="B53" s="5"/>
      <c r="C53" s="79">
        <f>C5</f>
        <v>23</v>
      </c>
      <c r="D53" s="79">
        <f t="shared" ref="D53:L53" si="42">D5</f>
        <v>24</v>
      </c>
      <c r="E53" s="79">
        <f t="shared" si="42"/>
        <v>25</v>
      </c>
      <c r="F53" s="79">
        <f t="shared" si="42"/>
        <v>26</v>
      </c>
      <c r="G53" s="79">
        <f t="shared" si="42"/>
        <v>27</v>
      </c>
      <c r="H53" s="79">
        <f t="shared" si="42"/>
        <v>28</v>
      </c>
      <c r="I53" s="79">
        <f t="shared" si="42"/>
        <v>29</v>
      </c>
      <c r="J53" s="79">
        <f t="shared" si="42"/>
        <v>30</v>
      </c>
      <c r="K53" s="79">
        <f t="shared" si="42"/>
        <v>1</v>
      </c>
      <c r="L53" s="79">
        <f t="shared" si="42"/>
        <v>2</v>
      </c>
      <c r="M53" s="79">
        <f t="shared" ref="M53:N53" si="43">M5</f>
        <v>3</v>
      </c>
      <c r="N53" s="79">
        <f t="shared" si="43"/>
        <v>4</v>
      </c>
    </row>
    <row r="54" spans="1:14" ht="15" customHeight="1">
      <c r="A54" s="22"/>
      <c r="B54" s="8"/>
      <c r="C54" s="95" t="str">
        <f>C6</f>
        <v>平成23年度</v>
      </c>
      <c r="D54" s="95" t="str">
        <f t="shared" ref="D54:L54" si="44">D6</f>
        <v>平成24年度</v>
      </c>
      <c r="E54" s="95" t="str">
        <f t="shared" si="44"/>
        <v>平成25年度</v>
      </c>
      <c r="F54" s="95" t="str">
        <f t="shared" si="44"/>
        <v>平成26年度</v>
      </c>
      <c r="G54" s="95" t="str">
        <f t="shared" si="44"/>
        <v>平成27年度</v>
      </c>
      <c r="H54" s="95" t="str">
        <f t="shared" si="44"/>
        <v>平成28年度</v>
      </c>
      <c r="I54" s="95" t="str">
        <f t="shared" si="44"/>
        <v>平成29年度</v>
      </c>
      <c r="J54" s="95" t="str">
        <f t="shared" si="44"/>
        <v>平成30年度</v>
      </c>
      <c r="K54" s="95" t="str">
        <f t="shared" si="44"/>
        <v>令和元年度</v>
      </c>
      <c r="L54" s="95" t="str">
        <f t="shared" si="44"/>
        <v>令和２年度</v>
      </c>
      <c r="M54" s="95" t="str">
        <f t="shared" ref="M54:N54" si="45">M6</f>
        <v>令和３年度</v>
      </c>
      <c r="N54" s="95" t="str">
        <f t="shared" si="45"/>
        <v>令和４年度</v>
      </c>
    </row>
    <row r="55" spans="1:14" ht="15" customHeight="1">
      <c r="A55" s="23"/>
      <c r="B55" s="11"/>
      <c r="C55" s="96">
        <f>C7</f>
        <v>2011</v>
      </c>
      <c r="D55" s="96">
        <f t="shared" ref="D55:L55" si="46">D7</f>
        <v>2012</v>
      </c>
      <c r="E55" s="96">
        <f t="shared" si="46"/>
        <v>2013</v>
      </c>
      <c r="F55" s="96">
        <f t="shared" si="46"/>
        <v>2014</v>
      </c>
      <c r="G55" s="96">
        <f t="shared" si="46"/>
        <v>2015</v>
      </c>
      <c r="H55" s="96">
        <f t="shared" si="46"/>
        <v>2016</v>
      </c>
      <c r="I55" s="96">
        <f t="shared" si="46"/>
        <v>2017</v>
      </c>
      <c r="J55" s="96">
        <f t="shared" si="46"/>
        <v>2018</v>
      </c>
      <c r="K55" s="96">
        <f t="shared" si="46"/>
        <v>2019</v>
      </c>
      <c r="L55" s="96">
        <f t="shared" si="46"/>
        <v>2020</v>
      </c>
      <c r="M55" s="96">
        <f t="shared" ref="M55:N55" si="47">M7</f>
        <v>2021</v>
      </c>
      <c r="N55" s="96">
        <f t="shared" si="47"/>
        <v>2022</v>
      </c>
    </row>
    <row r="56" spans="1:14" ht="15" customHeight="1">
      <c r="A56" s="31" t="s">
        <v>13</v>
      </c>
      <c r="B56" s="146" t="s">
        <v>50</v>
      </c>
      <c r="C56" s="111"/>
      <c r="D56" s="109">
        <f ca="1">IF(C8="X","X",IF(D8="X","X",(D8-C8)/C$16*100))</f>
        <v>-0.36970635373373539</v>
      </c>
      <c r="E56" s="109">
        <f t="shared" ref="E56:L56" ca="1" si="48">IF(D8="X","X",IF(E8="X","X",(E8-D8)/D$16*100))</f>
        <v>0.55218238990295054</v>
      </c>
      <c r="F56" s="109">
        <f t="shared" ca="1" si="48"/>
        <v>2.2295907433808422</v>
      </c>
      <c r="G56" s="109">
        <f t="shared" ca="1" si="48"/>
        <v>2.01076583465102</v>
      </c>
      <c r="H56" s="109">
        <f t="shared" ca="1" si="48"/>
        <v>3.719615241014758</v>
      </c>
      <c r="I56" s="109">
        <f t="shared" ca="1" si="48"/>
        <v>2.7109766719239188</v>
      </c>
      <c r="J56" s="109">
        <f t="shared" ca="1" si="48"/>
        <v>1.572419798865105</v>
      </c>
      <c r="K56" s="109">
        <f t="shared" ca="1" si="48"/>
        <v>0.54138485160656213</v>
      </c>
      <c r="L56" s="109">
        <f t="shared" ca="1" si="48"/>
        <v>-0.62594773169995377</v>
      </c>
      <c r="M56" s="109">
        <f t="shared" ref="M56:M64" ca="1" si="49">IF(L8="X","X",IF(M8="X","X",(M8-L8)/L$16*100))</f>
        <v>4.5623862492566776</v>
      </c>
      <c r="N56" s="110">
        <f t="shared" ref="N56:N64" ca="1" si="50">IF(M8="X","X",IF(N8="X","X",(N8-M8)/M$16*100))</f>
        <v>-0.44005598462526557</v>
      </c>
    </row>
    <row r="57" spans="1:14" ht="15" customHeight="1">
      <c r="A57" s="29" t="s">
        <v>14</v>
      </c>
      <c r="B57" s="2" t="s">
        <v>161</v>
      </c>
      <c r="C57" s="112"/>
      <c r="D57" s="107">
        <f t="shared" ref="D57:L64" ca="1" si="51">IF(C9="X","X",IF(D9="X","X",(D9-C9)/C$16*100))</f>
        <v>-0.41479911987613072</v>
      </c>
      <c r="E57" s="107">
        <f t="shared" ca="1" si="51"/>
        <v>0.5589709612073881</v>
      </c>
      <c r="F57" s="107">
        <f t="shared" ca="1" si="51"/>
        <v>2.1293714414769322</v>
      </c>
      <c r="G57" s="107">
        <f t="shared" ca="1" si="51"/>
        <v>1.6342344706797962</v>
      </c>
      <c r="H57" s="107">
        <f t="shared" ca="1" si="51"/>
        <v>3.4507703039949695</v>
      </c>
      <c r="I57" s="107">
        <f t="shared" ca="1" si="51"/>
        <v>2.4170805771992185</v>
      </c>
      <c r="J57" s="107">
        <f t="shared" ca="1" si="51"/>
        <v>1.0766054272711951</v>
      </c>
      <c r="K57" s="107">
        <f t="shared" ca="1" si="51"/>
        <v>0.25794513705354211</v>
      </c>
      <c r="L57" s="107">
        <f t="shared" ca="1" si="51"/>
        <v>-0.44205477989666642</v>
      </c>
      <c r="M57" s="107">
        <f t="shared" ca="1" si="49"/>
        <v>3.9778972813089668</v>
      </c>
      <c r="N57" s="108">
        <f t="shared" ca="1" si="50"/>
        <v>-0.7806167466299706</v>
      </c>
    </row>
    <row r="58" spans="1:14" ht="15" customHeight="1">
      <c r="A58" s="29" t="s">
        <v>15</v>
      </c>
      <c r="B58" s="2" t="s">
        <v>162</v>
      </c>
      <c r="C58" s="112"/>
      <c r="D58" s="107">
        <f t="shared" ca="1" si="51"/>
        <v>4.5092766142395345E-2</v>
      </c>
      <c r="E58" s="107">
        <f t="shared" ca="1" si="51"/>
        <v>-6.7885713044375526E-3</v>
      </c>
      <c r="F58" s="107">
        <f t="shared" ca="1" si="51"/>
        <v>0.1002193019039101</v>
      </c>
      <c r="G58" s="107">
        <f t="shared" ca="1" si="51"/>
        <v>0.37653136397122355</v>
      </c>
      <c r="H58" s="107">
        <f t="shared" ca="1" si="51"/>
        <v>0.26884493701978818</v>
      </c>
      <c r="I58" s="107">
        <f t="shared" ca="1" si="51"/>
        <v>0.29389609472470046</v>
      </c>
      <c r="J58" s="107">
        <f t="shared" ca="1" si="51"/>
        <v>0.49581437159390979</v>
      </c>
      <c r="K58" s="107">
        <f t="shared" ca="1" si="51"/>
        <v>0.28343971455302003</v>
      </c>
      <c r="L58" s="107">
        <f t="shared" ca="1" si="51"/>
        <v>-0.18389295180328735</v>
      </c>
      <c r="M58" s="107">
        <f t="shared" ca="1" si="49"/>
        <v>0.58448896794771132</v>
      </c>
      <c r="N58" s="108">
        <f t="shared" ca="1" si="50"/>
        <v>0.34056076200470498</v>
      </c>
    </row>
    <row r="59" spans="1:14" ht="15" customHeight="1">
      <c r="A59" s="29" t="s">
        <v>16</v>
      </c>
      <c r="B59" s="2" t="s">
        <v>53</v>
      </c>
      <c r="C59" s="112"/>
      <c r="D59" s="107">
        <f t="shared" ca="1" si="51"/>
        <v>-0.18906364599462147</v>
      </c>
      <c r="E59" s="107">
        <f t="shared" ca="1" si="51"/>
        <v>-0.13224136901044353</v>
      </c>
      <c r="F59" s="107">
        <f t="shared" ca="1" si="51"/>
        <v>0.36135410263945045</v>
      </c>
      <c r="G59" s="107">
        <f t="shared" ca="1" si="51"/>
        <v>-5.1971202756552592E-2</v>
      </c>
      <c r="H59" s="107">
        <f t="shared" ca="1" si="51"/>
        <v>0.24956277388040637</v>
      </c>
      <c r="I59" s="107">
        <f t="shared" ca="1" si="51"/>
        <v>-0.69995998210964894</v>
      </c>
      <c r="J59" s="107">
        <f t="shared" ca="1" si="51"/>
        <v>0.74840346835964566</v>
      </c>
      <c r="K59" s="107">
        <f t="shared" ca="1" si="51"/>
        <v>7.556085186496872E-2</v>
      </c>
      <c r="L59" s="107">
        <f t="shared" ca="1" si="51"/>
        <v>0.1385510566957352</v>
      </c>
      <c r="M59" s="107">
        <f t="shared" ca="1" si="49"/>
        <v>7.3495529772768811E-2</v>
      </c>
      <c r="N59" s="108">
        <f t="shared" ca="1" si="50"/>
        <v>0.46332103668081953</v>
      </c>
    </row>
    <row r="60" spans="1:14" ht="15" customHeight="1">
      <c r="A60" s="29" t="s">
        <v>17</v>
      </c>
      <c r="B60" s="2" t="s">
        <v>54</v>
      </c>
      <c r="C60" s="112"/>
      <c r="D60" s="107">
        <f t="shared" ca="1" si="51"/>
        <v>0.5957134707847771</v>
      </c>
      <c r="E60" s="107">
        <f t="shared" ca="1" si="51"/>
        <v>5.3855093872364002</v>
      </c>
      <c r="F60" s="107">
        <f t="shared" ca="1" si="51"/>
        <v>-3.827196772450856</v>
      </c>
      <c r="G60" s="107">
        <f t="shared" ca="1" si="51"/>
        <v>3.8317068512337316</v>
      </c>
      <c r="H60" s="107">
        <f t="shared" ca="1" si="51"/>
        <v>0.37802865059246599</v>
      </c>
      <c r="I60" s="107">
        <f t="shared" ca="1" si="51"/>
        <v>-1.4540618158706247</v>
      </c>
      <c r="J60" s="107">
        <f t="shared" ca="1" si="51"/>
        <v>-0.85784313725490202</v>
      </c>
      <c r="K60" s="107">
        <f t="shared" ca="1" si="51"/>
        <v>-0.11997448235048468</v>
      </c>
      <c r="L60" s="107">
        <f t="shared" ca="1" si="51"/>
        <v>-10.330490760010514</v>
      </c>
      <c r="M60" s="107">
        <f t="shared" ca="1" si="49"/>
        <v>-0.62503378734950155</v>
      </c>
      <c r="N60" s="108">
        <f t="shared" ca="1" si="50"/>
        <v>1.2225289854086048</v>
      </c>
    </row>
    <row r="61" spans="1:14" ht="15" customHeight="1">
      <c r="A61" s="29" t="s">
        <v>18</v>
      </c>
      <c r="B61" s="2" t="s">
        <v>163</v>
      </c>
      <c r="C61" s="112"/>
      <c r="D61" s="107">
        <f t="shared" ca="1" si="51"/>
        <v>0.50104582620270011</v>
      </c>
      <c r="E61" s="107">
        <f t="shared" ca="1" si="51"/>
        <v>4.8126897405679587</v>
      </c>
      <c r="F61" s="107">
        <f t="shared" ca="1" si="51"/>
        <v>-2.9322807526328418</v>
      </c>
      <c r="G61" s="107">
        <f t="shared" ca="1" si="51"/>
        <v>2.8555577354587824</v>
      </c>
      <c r="H61" s="107">
        <f t="shared" ca="1" si="51"/>
        <v>-0.24808897797166379</v>
      </c>
      <c r="I61" s="107">
        <f t="shared" ca="1" si="51"/>
        <v>-0.92523716485016838</v>
      </c>
      <c r="J61" s="107">
        <f t="shared" ca="1" si="51"/>
        <v>-0.96599528063374351</v>
      </c>
      <c r="K61" s="107">
        <f t="shared" ca="1" si="51"/>
        <v>-0.1257424863096426</v>
      </c>
      <c r="L61" s="107">
        <f t="shared" ca="1" si="51"/>
        <v>-9.9782014534660153</v>
      </c>
      <c r="M61" s="107">
        <f t="shared" ca="1" si="49"/>
        <v>-2.5957694377012763</v>
      </c>
      <c r="N61" s="108">
        <f t="shared" ca="1" si="50"/>
        <v>3.3061123974264897</v>
      </c>
    </row>
    <row r="62" spans="1:14" ht="15" customHeight="1">
      <c r="A62" s="29" t="s">
        <v>19</v>
      </c>
      <c r="B62" s="2" t="s">
        <v>164</v>
      </c>
      <c r="C62" s="112"/>
      <c r="D62" s="107">
        <f t="shared" ca="1" si="51"/>
        <v>0.1168065628989759</v>
      </c>
      <c r="E62" s="107">
        <f t="shared" ca="1" si="51"/>
        <v>3.1770513704767751E-2</v>
      </c>
      <c r="F62" s="107">
        <f t="shared" ca="1" si="51"/>
        <v>-0.31733973573414809</v>
      </c>
      <c r="G62" s="107">
        <f t="shared" ca="1" si="51"/>
        <v>0.43655810315504179</v>
      </c>
      <c r="H62" s="107">
        <f t="shared" ca="1" si="51"/>
        <v>0.79069150504038199</v>
      </c>
      <c r="I62" s="107">
        <f t="shared" ca="1" si="51"/>
        <v>-0.79447282314446466</v>
      </c>
      <c r="J62" s="107">
        <f t="shared" ca="1" si="51"/>
        <v>-0.19429930520441224</v>
      </c>
      <c r="K62" s="107">
        <f t="shared" ca="1" si="51"/>
        <v>0.10197830999791198</v>
      </c>
      <c r="L62" s="107">
        <f t="shared" ca="1" si="51"/>
        <v>-0.28823670535459084</v>
      </c>
      <c r="M62" s="107">
        <f t="shared" ca="1" si="49"/>
        <v>0.51820140606859411</v>
      </c>
      <c r="N62" s="108">
        <f t="shared" ca="1" si="50"/>
        <v>-0.46245478474258089</v>
      </c>
    </row>
    <row r="63" spans="1:14" ht="15" customHeight="1" thickBot="1">
      <c r="A63" s="29" t="s">
        <v>20</v>
      </c>
      <c r="B63" s="2" t="s">
        <v>165</v>
      </c>
      <c r="C63" s="112"/>
      <c r="D63" s="107">
        <f t="shared" ca="1" si="51"/>
        <v>-2.2138918316898921E-2</v>
      </c>
      <c r="E63" s="107">
        <f t="shared" ca="1" si="51"/>
        <v>0.54104913296367296</v>
      </c>
      <c r="F63" s="107">
        <f t="shared" ca="1" si="51"/>
        <v>-0.57757628408386597</v>
      </c>
      <c r="G63" s="107">
        <f t="shared" ca="1" si="51"/>
        <v>0.53959101261990727</v>
      </c>
      <c r="H63" s="107">
        <f t="shared" ca="1" si="51"/>
        <v>-0.16457387647625224</v>
      </c>
      <c r="I63" s="107">
        <f t="shared" ca="1" si="51"/>
        <v>0.26564817212400837</v>
      </c>
      <c r="J63" s="107">
        <f t="shared" ca="1" si="51"/>
        <v>0.30245144858325373</v>
      </c>
      <c r="K63" s="107">
        <f t="shared" ca="1" si="51"/>
        <v>-9.6210306038754065E-2</v>
      </c>
      <c r="L63" s="107">
        <f t="shared" ca="1" si="51"/>
        <v>-6.4052601189909075E-2</v>
      </c>
      <c r="M63" s="107">
        <f t="shared" ca="1" si="49"/>
        <v>1.4525342442831803</v>
      </c>
      <c r="N63" s="108">
        <f t="shared" ca="1" si="50"/>
        <v>-1.6211286272753034</v>
      </c>
    </row>
    <row r="64" spans="1:14" ht="15" customHeight="1" thickTop="1">
      <c r="A64" s="118" t="s">
        <v>21</v>
      </c>
      <c r="B64" s="145" t="str">
        <f>B16</f>
        <v>市町村民所得</v>
      </c>
      <c r="C64" s="121"/>
      <c r="D64" s="119">
        <f t="shared" ca="1" si="51"/>
        <v>3.6943471056420291E-2</v>
      </c>
      <c r="E64" s="119">
        <f t="shared" ca="1" si="51"/>
        <v>5.8054504081289062</v>
      </c>
      <c r="F64" s="119">
        <f t="shared" ca="1" si="51"/>
        <v>-1.2362519264305631</v>
      </c>
      <c r="G64" s="119">
        <f t="shared" ca="1" si="51"/>
        <v>5.7905014831281987</v>
      </c>
      <c r="H64" s="119">
        <f t="shared" ca="1" si="51"/>
        <v>4.3472066654876302</v>
      </c>
      <c r="I64" s="119">
        <f t="shared" ca="1" si="51"/>
        <v>0.5569548739436454</v>
      </c>
      <c r="J64" s="119">
        <f t="shared" ca="1" si="51"/>
        <v>1.4629801299698484</v>
      </c>
      <c r="K64" s="119">
        <f t="shared" ca="1" si="51"/>
        <v>0.49697122112104619</v>
      </c>
      <c r="L64" s="119">
        <f t="shared" ca="1" si="51"/>
        <v>-10.817887435014734</v>
      </c>
      <c r="M64" s="119">
        <f t="shared" ca="1" si="49"/>
        <v>4.0108479916799462</v>
      </c>
      <c r="N64" s="120">
        <f t="shared" ca="1" si="50"/>
        <v>1.2457940374641587</v>
      </c>
    </row>
    <row r="66" spans="1:19" ht="15" customHeight="1">
      <c r="A66" s="138" t="s">
        <v>254</v>
      </c>
    </row>
    <row r="67" spans="1:19" ht="15" customHeight="1">
      <c r="A67" s="25"/>
      <c r="B67" s="147" t="s">
        <v>159</v>
      </c>
      <c r="C67" s="15"/>
    </row>
    <row r="68" spans="1:19" ht="15" customHeight="1">
      <c r="A68" s="1" t="s">
        <v>3</v>
      </c>
      <c r="Q68" s="132" t="s">
        <v>257</v>
      </c>
    </row>
    <row r="69" spans="1:19" ht="15" customHeight="1">
      <c r="A69" s="21"/>
      <c r="B69" s="5"/>
      <c r="C69" s="79">
        <f>C21</f>
        <v>23</v>
      </c>
      <c r="D69" s="79">
        <f t="shared" ref="D69:N69" si="52">D21</f>
        <v>24</v>
      </c>
      <c r="E69" s="79">
        <f t="shared" si="52"/>
        <v>25</v>
      </c>
      <c r="F69" s="79">
        <f t="shared" si="52"/>
        <v>26</v>
      </c>
      <c r="G69" s="79">
        <f t="shared" si="52"/>
        <v>27</v>
      </c>
      <c r="H69" s="79">
        <f t="shared" si="52"/>
        <v>28</v>
      </c>
      <c r="I69" s="79">
        <f t="shared" si="52"/>
        <v>29</v>
      </c>
      <c r="J69" s="79">
        <f t="shared" si="52"/>
        <v>30</v>
      </c>
      <c r="K69" s="79">
        <f t="shared" si="52"/>
        <v>1</v>
      </c>
      <c r="L69" s="79">
        <f t="shared" si="52"/>
        <v>2</v>
      </c>
      <c r="M69" s="79">
        <f t="shared" si="52"/>
        <v>3</v>
      </c>
      <c r="N69" s="79">
        <f t="shared" si="52"/>
        <v>4</v>
      </c>
      <c r="Q69" s="19" t="str">
        <f>地域分析!E2</f>
        <v>令和４年度</v>
      </c>
      <c r="R69" s="17">
        <f>コード表!K92</f>
        <v>4</v>
      </c>
    </row>
    <row r="70" spans="1:19" ht="15" customHeight="1">
      <c r="A70" s="22"/>
      <c r="B70" s="8"/>
      <c r="C70" s="95" t="str">
        <f>C22</f>
        <v>平成23年度</v>
      </c>
      <c r="D70" s="95" t="str">
        <f t="shared" ref="D70:N70" si="53">D22</f>
        <v>平成24年度</v>
      </c>
      <c r="E70" s="95" t="str">
        <f t="shared" si="53"/>
        <v>平成25年度</v>
      </c>
      <c r="F70" s="95" t="str">
        <f t="shared" si="53"/>
        <v>平成26年度</v>
      </c>
      <c r="G70" s="95" t="str">
        <f t="shared" si="53"/>
        <v>平成27年度</v>
      </c>
      <c r="H70" s="95" t="str">
        <f t="shared" si="53"/>
        <v>平成28年度</v>
      </c>
      <c r="I70" s="95" t="str">
        <f t="shared" si="53"/>
        <v>平成29年度</v>
      </c>
      <c r="J70" s="95" t="str">
        <f t="shared" si="53"/>
        <v>平成30年度</v>
      </c>
      <c r="K70" s="95" t="str">
        <f t="shared" si="53"/>
        <v>令和元年度</v>
      </c>
      <c r="L70" s="95" t="str">
        <f t="shared" si="53"/>
        <v>令和２年度</v>
      </c>
      <c r="M70" s="95" t="str">
        <f t="shared" si="53"/>
        <v>令和３年度</v>
      </c>
      <c r="N70" s="95" t="str">
        <f t="shared" si="53"/>
        <v>令和４年度</v>
      </c>
      <c r="Q70" s="2" t="s">
        <v>258</v>
      </c>
    </row>
    <row r="71" spans="1:19" ht="15" customHeight="1">
      <c r="A71" s="23"/>
      <c r="B71" s="11"/>
      <c r="C71" s="96">
        <f>C23</f>
        <v>2011</v>
      </c>
      <c r="D71" s="96">
        <f t="shared" ref="D71:N71" si="54">D23</f>
        <v>2012</v>
      </c>
      <c r="E71" s="96">
        <f t="shared" si="54"/>
        <v>2013</v>
      </c>
      <c r="F71" s="96">
        <f t="shared" si="54"/>
        <v>2014</v>
      </c>
      <c r="G71" s="96">
        <f t="shared" si="54"/>
        <v>2015</v>
      </c>
      <c r="H71" s="96">
        <f t="shared" si="54"/>
        <v>2016</v>
      </c>
      <c r="I71" s="96">
        <f t="shared" si="54"/>
        <v>2017</v>
      </c>
      <c r="J71" s="96">
        <f t="shared" si="54"/>
        <v>2018</v>
      </c>
      <c r="K71" s="96">
        <f t="shared" si="54"/>
        <v>2019</v>
      </c>
      <c r="L71" s="96">
        <f t="shared" si="54"/>
        <v>2020</v>
      </c>
      <c r="M71" s="96">
        <f t="shared" si="54"/>
        <v>2021</v>
      </c>
      <c r="N71" s="96">
        <f t="shared" si="54"/>
        <v>2022</v>
      </c>
      <c r="Q71" s="21" t="s">
        <v>259</v>
      </c>
      <c r="R71" s="151">
        <f ca="1">HLOOKUP(R69,C69:N80,12,FALSE)</f>
        <v>3302047</v>
      </c>
    </row>
    <row r="72" spans="1:19" ht="15" customHeight="1">
      <c r="A72" s="31" t="s">
        <v>13</v>
      </c>
      <c r="B72" s="146" t="s">
        <v>50</v>
      </c>
      <c r="C72" s="158" cm="1">
        <f t="array" aca="1" ref="C72" ca="1">INDIRECT("'"&amp;コード表!$C$3&amp;"'!"&amp;コード表!$D69&amp;コード表!C$13)</f>
        <v>2000036</v>
      </c>
      <c r="D72" s="152" cm="1">
        <f t="array" aca="1" ref="D72" ca="1">INDIRECT("'"&amp;コード表!$C$3&amp;"'!"&amp;コード表!$D69&amp;コード表!D$13)</f>
        <v>1994573</v>
      </c>
      <c r="E72" s="152" cm="1">
        <f t="array" aca="1" ref="E72" ca="1">INDIRECT("'"&amp;コード表!$C$3&amp;"'!"&amp;コード表!$D69&amp;コード表!E$13)</f>
        <v>2020221</v>
      </c>
      <c r="F72" s="152" cm="1">
        <f t="array" aca="1" ref="F72" ca="1">INDIRECT("'"&amp;コード表!$C$3&amp;"'!"&amp;コード表!$D69&amp;コード表!F$13)</f>
        <v>2092067</v>
      </c>
      <c r="G72" s="152" cm="1">
        <f t="array" aca="1" ref="G72" ca="1">INDIRECT("'"&amp;コード表!$C$3&amp;"'!"&amp;コード表!$D69&amp;コード表!G$13)</f>
        <v>2173102</v>
      </c>
      <c r="H72" s="152" cm="1">
        <f t="array" aca="1" ref="H72" ca="1">INDIRECT("'"&amp;コード表!$C$3&amp;"'!"&amp;コード表!$D69&amp;コード表!H$13)</f>
        <v>2285262</v>
      </c>
      <c r="I72" s="152" cm="1">
        <f t="array" aca="1" ref="I72" ca="1">INDIRECT("'"&amp;コード表!$C$3&amp;"'!"&amp;コード表!$D69&amp;コード表!I$13)</f>
        <v>2379506</v>
      </c>
      <c r="J72" s="152" cm="1">
        <f t="array" aca="1" ref="J72" ca="1">INDIRECT("'"&amp;コード表!$C$3&amp;"'!"&amp;コード表!$D69&amp;コード表!J$13)</f>
        <v>2414345</v>
      </c>
      <c r="K72" s="152" cm="1">
        <f t="array" aca="1" ref="K72" ca="1">INDIRECT("'"&amp;コード表!$C$3&amp;"'!"&amp;コード表!$D69&amp;コード表!K$13)</f>
        <v>2435967</v>
      </c>
      <c r="L72" s="152" cm="1">
        <f t="array" aca="1" ref="L72" ca="1">INDIRECT("'"&amp;コード表!$C$3&amp;"'!"&amp;コード表!$D69&amp;コード表!L$13)</f>
        <v>2436223</v>
      </c>
      <c r="M72" s="152" cm="1">
        <f t="array" aca="1" ref="M72" ca="1">INDIRECT("'"&amp;コード表!$C$3&amp;"'!"&amp;コード表!$D69&amp;コード表!M$13)</f>
        <v>2567985</v>
      </c>
      <c r="N72" s="153" cm="1">
        <f t="array" aca="1" ref="N72" ca="1">INDIRECT("'"&amp;コード表!$C$3&amp;"'!"&amp;コード表!$D69&amp;コード表!N$13)</f>
        <v>2547515</v>
      </c>
      <c r="Q72" s="22" t="s">
        <v>260</v>
      </c>
      <c r="R72" s="148">
        <f ca="1">地域分析!E13</f>
        <v>818146</v>
      </c>
    </row>
    <row r="73" spans="1:19" ht="15" customHeight="1">
      <c r="A73" s="29" t="s">
        <v>14</v>
      </c>
      <c r="B73" s="2" t="s">
        <v>161</v>
      </c>
      <c r="C73" s="159" cm="1">
        <f t="array" aca="1" ref="C73" ca="1">INDIRECT("'"&amp;コード表!$C$3&amp;"'!"&amp;コード表!$D70&amp;コード表!C$13)</f>
        <v>1713777</v>
      </c>
      <c r="D73" s="154" cm="1">
        <f t="array" aca="1" ref="D73" ca="1">INDIRECT("'"&amp;コード表!$C$3&amp;"'!"&amp;コード表!$D70&amp;コード表!D$13)</f>
        <v>1705796</v>
      </c>
      <c r="E73" s="154" cm="1">
        <f t="array" aca="1" ref="E73" ca="1">INDIRECT("'"&amp;コード表!$C$3&amp;"'!"&amp;コード表!$D70&amp;コード表!E$13)</f>
        <v>1729824</v>
      </c>
      <c r="F73" s="154" cm="1">
        <f t="array" aca="1" ref="F73" ca="1">INDIRECT("'"&amp;コード表!$C$3&amp;"'!"&amp;コード表!$D70&amp;コード表!F$13)</f>
        <v>1797804</v>
      </c>
      <c r="G73" s="154" cm="1">
        <f t="array" aca="1" ref="G73" ca="1">INDIRECT("'"&amp;コード表!$C$3&amp;"'!"&amp;コード表!$D70&amp;コード表!G$13)</f>
        <v>1864528</v>
      </c>
      <c r="H73" s="154" cm="1">
        <f t="array" aca="1" ref="H73" ca="1">INDIRECT("'"&amp;コード表!$C$3&amp;"'!"&amp;コード表!$D70&amp;コード表!H$13)</f>
        <v>1968795</v>
      </c>
      <c r="I73" s="154" cm="1">
        <f t="array" aca="1" ref="I73" ca="1">INDIRECT("'"&amp;コード表!$C$3&amp;"'!"&amp;コード表!$D70&amp;コード表!I$13)</f>
        <v>2052566</v>
      </c>
      <c r="J73" s="154" cm="1">
        <f t="array" aca="1" ref="J73" ca="1">INDIRECT("'"&amp;コード表!$C$3&amp;"'!"&amp;コード表!$D70&amp;コード表!J$13)</f>
        <v>2073650</v>
      </c>
      <c r="K73" s="154" cm="1">
        <f t="array" aca="1" ref="K73" ca="1">INDIRECT("'"&amp;コード表!$C$3&amp;"'!"&amp;コード表!$D70&amp;コード表!K$13)</f>
        <v>2084661</v>
      </c>
      <c r="L73" s="154" cm="1">
        <f t="array" aca="1" ref="L73" ca="1">INDIRECT("'"&amp;コード表!$C$3&amp;"'!"&amp;コード表!$D70&amp;コード表!L$13)</f>
        <v>2089236</v>
      </c>
      <c r="M73" s="154" cm="1">
        <f t="array" aca="1" ref="M73" ca="1">INDIRECT("'"&amp;コード表!$C$3&amp;"'!"&amp;コード表!$D70&amp;コード表!M$13)</f>
        <v>2204399</v>
      </c>
      <c r="N73" s="155" cm="1">
        <f t="array" aca="1" ref="N73" ca="1">INDIRECT("'"&amp;コード表!$C$3&amp;"'!"&amp;コード表!$D70&amp;コード表!N$13)</f>
        <v>2173341</v>
      </c>
      <c r="Q73" s="176" t="str">
        <f>地域分析!B2</f>
        <v>那 覇 市</v>
      </c>
      <c r="R73" s="177">
        <f ca="1">R72/R71</f>
        <v>0.24776933823170899</v>
      </c>
    </row>
    <row r="74" spans="1:19" ht="15" customHeight="1">
      <c r="A74" s="29" t="s">
        <v>15</v>
      </c>
      <c r="B74" s="2" t="s">
        <v>162</v>
      </c>
      <c r="C74" s="159" cm="1">
        <f t="array" aca="1" ref="C74" ca="1">INDIRECT("'"&amp;コード表!$C$3&amp;"'!"&amp;コード表!$D71&amp;コード表!C$13)</f>
        <v>286259</v>
      </c>
      <c r="D74" s="154" cm="1">
        <f t="array" aca="1" ref="D74" ca="1">INDIRECT("'"&amp;コード表!$C$3&amp;"'!"&amp;コード表!$D71&amp;コード表!D$13)</f>
        <v>288777</v>
      </c>
      <c r="E74" s="154" cm="1">
        <f t="array" aca="1" ref="E74" ca="1">INDIRECT("'"&amp;コード表!$C$3&amp;"'!"&amp;コード表!$D71&amp;コード表!E$13)</f>
        <v>290397</v>
      </c>
      <c r="F74" s="154" cm="1">
        <f t="array" aca="1" ref="F74" ca="1">INDIRECT("'"&amp;コード表!$C$3&amp;"'!"&amp;コード表!$D71&amp;コード表!F$13)</f>
        <v>294263</v>
      </c>
      <c r="G74" s="154" cm="1">
        <f t="array" aca="1" ref="G74" ca="1">INDIRECT("'"&amp;コード表!$C$3&amp;"'!"&amp;コード表!$D71&amp;コード表!G$13)</f>
        <v>308574</v>
      </c>
      <c r="H74" s="154" cm="1">
        <f t="array" aca="1" ref="H74" ca="1">INDIRECT("'"&amp;コード表!$C$3&amp;"'!"&amp;コード表!$D71&amp;コード表!H$13)</f>
        <v>316467</v>
      </c>
      <c r="I74" s="154" cm="1">
        <f t="array" aca="1" ref="I74" ca="1">INDIRECT("'"&amp;コード表!$C$3&amp;"'!"&amp;コード表!$D71&amp;コード表!I$13)</f>
        <v>326940</v>
      </c>
      <c r="J74" s="154" cm="1">
        <f t="array" aca="1" ref="J74" ca="1">INDIRECT("'"&amp;コード表!$C$3&amp;"'!"&amp;コード表!$D71&amp;コード表!J$13)</f>
        <v>340695</v>
      </c>
      <c r="K74" s="154" cm="1">
        <f t="array" aca="1" ref="K74" ca="1">INDIRECT("'"&amp;コード表!$C$3&amp;"'!"&amp;コード表!$D71&amp;コード表!K$13)</f>
        <v>351306</v>
      </c>
      <c r="L74" s="154" cm="1">
        <f t="array" aca="1" ref="L74" ca="1">INDIRECT("'"&amp;コード表!$C$3&amp;"'!"&amp;コード表!$D71&amp;コード表!L$13)</f>
        <v>346987</v>
      </c>
      <c r="M74" s="154" cm="1">
        <f t="array" aca="1" ref="M74" ca="1">INDIRECT("'"&amp;コード表!$C$3&amp;"'!"&amp;コード表!$D71&amp;コード表!M$13)</f>
        <v>363586</v>
      </c>
      <c r="N74" s="155" cm="1">
        <f t="array" aca="1" ref="N74" ca="1">INDIRECT("'"&amp;コード表!$C$3&amp;"'!"&amp;コード表!$D71&amp;コード表!N$13)</f>
        <v>374174</v>
      </c>
      <c r="Q74" s="23" t="s">
        <v>261</v>
      </c>
      <c r="R74" s="178">
        <f ca="1">IF((1-R73)=0,NA(),(1-R73))</f>
        <v>0.75223066176829101</v>
      </c>
    </row>
    <row r="75" spans="1:19" ht="15" customHeight="1">
      <c r="A75" s="29" t="s">
        <v>16</v>
      </c>
      <c r="B75" s="2" t="s">
        <v>53</v>
      </c>
      <c r="C75" s="159" cm="1">
        <f t="array" aca="1" ref="C75" ca="1">INDIRECT("'"&amp;コード表!$C$3&amp;"'!"&amp;コード表!$D72&amp;コード表!C$13)</f>
        <v>232526</v>
      </c>
      <c r="D75" s="154" cm="1">
        <f t="array" aca="1" ref="D75" ca="1">INDIRECT("'"&amp;コード表!$C$3&amp;"'!"&amp;コード表!$D72&amp;コード表!D$13)</f>
        <v>228220</v>
      </c>
      <c r="E75" s="154" cm="1">
        <f t="array" aca="1" ref="E75" ca="1">INDIRECT("'"&amp;コード表!$C$3&amp;"'!"&amp;コード表!$D72&amp;コード表!E$13)</f>
        <v>227082</v>
      </c>
      <c r="F75" s="154" cm="1">
        <f t="array" aca="1" ref="F75" ca="1">INDIRECT("'"&amp;コード表!$C$3&amp;"'!"&amp;コード表!$D72&amp;コード表!F$13)</f>
        <v>237405</v>
      </c>
      <c r="G75" s="154" cm="1">
        <f t="array" aca="1" ref="G75" ca="1">INDIRECT("'"&amp;コード表!$C$3&amp;"'!"&amp;コード表!$D72&amp;コード表!G$13)</f>
        <v>243883</v>
      </c>
      <c r="H75" s="154" cm="1">
        <f t="array" aca="1" ref="H75" ca="1">INDIRECT("'"&amp;コード表!$C$3&amp;"'!"&amp;コード表!$D72&amp;コード表!H$13)</f>
        <v>251258</v>
      </c>
      <c r="I75" s="154" cm="1">
        <f t="array" aca="1" ref="I75" ca="1">INDIRECT("'"&amp;コード表!$C$3&amp;"'!"&amp;コード表!$D72&amp;コード表!I$13)</f>
        <v>242826</v>
      </c>
      <c r="J75" s="154" cm="1">
        <f t="array" aca="1" ref="J75" ca="1">INDIRECT("'"&amp;コード表!$C$3&amp;"'!"&amp;コード表!$D72&amp;コード表!J$13)</f>
        <v>251645</v>
      </c>
      <c r="K75" s="154" cm="1">
        <f t="array" aca="1" ref="K75" ca="1">INDIRECT("'"&amp;コード表!$C$3&amp;"'!"&amp;コード表!$D72&amp;コード表!K$13)</f>
        <v>255650</v>
      </c>
      <c r="L75" s="154" cm="1">
        <f t="array" aca="1" ref="L75" ca="1">INDIRECT("'"&amp;コード表!$C$3&amp;"'!"&amp;コード表!$D72&amp;コード表!L$13)</f>
        <v>261334</v>
      </c>
      <c r="M75" s="154" cm="1">
        <f t="array" aca="1" ref="M75" ca="1">INDIRECT("'"&amp;コード表!$C$3&amp;"'!"&amp;コード表!$D72&amp;コード表!M$13)</f>
        <v>263655</v>
      </c>
      <c r="N75" s="155" cm="1">
        <f t="array" aca="1" ref="N75" ca="1">INDIRECT("'"&amp;コード表!$C$3&amp;"'!"&amp;コード表!$D72&amp;コード表!N$13)</f>
        <v>276760</v>
      </c>
    </row>
    <row r="76" spans="1:19" ht="15" customHeight="1" thickBot="1">
      <c r="A76" s="29" t="s">
        <v>17</v>
      </c>
      <c r="B76" s="2" t="s">
        <v>54</v>
      </c>
      <c r="C76" s="159" cm="1">
        <f t="array" aca="1" ref="C76" ca="1">INDIRECT("'"&amp;コード表!$C$3&amp;"'!"&amp;コード表!$D73&amp;コード表!C$13)</f>
        <v>619785</v>
      </c>
      <c r="D76" s="154" cm="1">
        <f t="array" aca="1" ref="D76" ca="1">INDIRECT("'"&amp;コード表!$C$3&amp;"'!"&amp;コード表!$D73&amp;コード表!D$13)</f>
        <v>627401</v>
      </c>
      <c r="E76" s="154" cm="1">
        <f t="array" aca="1" ref="E76" ca="1">INDIRECT("'"&amp;コード表!$C$3&amp;"'!"&amp;コード表!$D73&amp;コード表!E$13)</f>
        <v>733988</v>
      </c>
      <c r="F76" s="154" cm="1">
        <f t="array" aca="1" ref="F76" ca="1">INDIRECT("'"&amp;コード表!$C$3&amp;"'!"&amp;コード表!$D73&amp;コード表!F$13)</f>
        <v>654661</v>
      </c>
      <c r="G76" s="154" cm="1">
        <f t="array" aca="1" ref="G76" ca="1">INDIRECT("'"&amp;コード表!$C$3&amp;"'!"&amp;コード表!$D73&amp;コード表!G$13)</f>
        <v>734367</v>
      </c>
      <c r="H76" s="154" cm="1">
        <f t="array" aca="1" ref="H76" ca="1">INDIRECT("'"&amp;コード表!$C$3&amp;"'!"&amp;コード表!$D73&amp;コード表!H$13)</f>
        <v>755689</v>
      </c>
      <c r="I76" s="154" cm="1">
        <f t="array" aca="1" ref="I76" ca="1">INDIRECT("'"&amp;コード表!$C$3&amp;"'!"&amp;コード表!$D73&amp;コード表!I$13)</f>
        <v>728652</v>
      </c>
      <c r="J76" s="154" cm="1">
        <f t="array" aca="1" ref="J76" ca="1">INDIRECT("'"&amp;コード表!$C$3&amp;"'!"&amp;コード表!$D73&amp;コード表!J$13)</f>
        <v>711833</v>
      </c>
      <c r="K76" s="154" cm="1">
        <f t="array" aca="1" ref="K76" ca="1">INDIRECT("'"&amp;コード表!$C$3&amp;"'!"&amp;コード表!$D73&amp;コード表!K$13)</f>
        <v>721719</v>
      </c>
      <c r="L76" s="154" cm="1">
        <f t="array" aca="1" ref="L76" ca="1">INDIRECT("'"&amp;コード表!$C$3&amp;"'!"&amp;コード表!$D73&amp;コード表!L$13)</f>
        <v>465830</v>
      </c>
      <c r="M76" s="154" cm="1">
        <f t="array" aca="1" ref="M76" ca="1">INDIRECT("'"&amp;コード表!$C$3&amp;"'!"&amp;コード表!$D73&amp;コード表!M$13)</f>
        <v>458167</v>
      </c>
      <c r="N76" s="155" cm="1">
        <f t="array" aca="1" ref="N76" ca="1">INDIRECT("'"&amp;コード表!$C$3&amp;"'!"&amp;コード表!$D73&amp;コード表!N$13)</f>
        <v>477772</v>
      </c>
      <c r="Q76" s="2" t="s">
        <v>262</v>
      </c>
      <c r="S76" s="2" t="s">
        <v>263</v>
      </c>
    </row>
    <row r="77" spans="1:19" ht="15" customHeight="1" thickBot="1">
      <c r="A77" s="29" t="s">
        <v>18</v>
      </c>
      <c r="B77" s="2" t="s">
        <v>163</v>
      </c>
      <c r="C77" s="159" cm="1">
        <f t="array" aca="1" ref="C77" ca="1">INDIRECT("'"&amp;コード表!$C$3&amp;"'!"&amp;コード表!$D74&amp;コード表!C$13)</f>
        <v>333130</v>
      </c>
      <c r="D77" s="154" cm="1">
        <f t="array" aca="1" ref="D77" ca="1">INDIRECT("'"&amp;コード表!$C$3&amp;"'!"&amp;コード表!$D74&amp;コード表!D$13)</f>
        <v>333561</v>
      </c>
      <c r="E77" s="154" cm="1">
        <f t="array" aca="1" ref="E77" ca="1">INDIRECT("'"&amp;コード表!$C$3&amp;"'!"&amp;コード表!$D74&amp;コード表!E$13)</f>
        <v>425507</v>
      </c>
      <c r="F77" s="154" cm="1">
        <f t="array" aca="1" ref="F77" ca="1">INDIRECT("'"&amp;コード表!$C$3&amp;"'!"&amp;コード表!$D74&amp;コード表!F$13)</f>
        <v>360762</v>
      </c>
      <c r="G77" s="154" cm="1">
        <f t="array" aca="1" ref="G77" ca="1">INDIRECT("'"&amp;コード表!$C$3&amp;"'!"&amp;コード表!$D74&amp;コード表!G$13)</f>
        <v>419194</v>
      </c>
      <c r="H77" s="154" cm="1">
        <f t="array" aca="1" ref="H77" ca="1">INDIRECT("'"&amp;コード表!$C$3&amp;"'!"&amp;コード表!$D74&amp;コード表!H$13)</f>
        <v>423964</v>
      </c>
      <c r="I77" s="154" cm="1">
        <f t="array" aca="1" ref="I77" ca="1">INDIRECT("'"&amp;コード表!$C$3&amp;"'!"&amp;コード表!$D74&amp;コード表!I$13)</f>
        <v>403513</v>
      </c>
      <c r="J77" s="154" cm="1">
        <f t="array" aca="1" ref="J77" ca="1">INDIRECT("'"&amp;コード表!$C$3&amp;"'!"&amp;コード表!$D74&amp;コード表!J$13)</f>
        <v>377113</v>
      </c>
      <c r="K77" s="154" cm="1">
        <f t="array" aca="1" ref="K77" ca="1">INDIRECT("'"&amp;コード表!$C$3&amp;"'!"&amp;コード表!$D74&amp;コード表!K$13)</f>
        <v>390045</v>
      </c>
      <c r="L77" s="154" cm="1">
        <f t="array" aca="1" ref="L77" ca="1">INDIRECT("'"&amp;コード表!$C$3&amp;"'!"&amp;コード表!$D74&amp;コード表!L$13)</f>
        <v>152306</v>
      </c>
      <c r="M77" s="154" cm="1">
        <f t="array" aca="1" ref="M77" ca="1">INDIRECT("'"&amp;コード表!$C$3&amp;"'!"&amp;コード表!$D74&amp;コード表!M$13)</f>
        <v>93995</v>
      </c>
      <c r="N77" s="155" cm="1">
        <f t="array" aca="1" ref="N77" ca="1">INDIRECT("'"&amp;コード表!$C$3&amp;"'!"&amp;コード表!$D74&amp;コード表!N$13)</f>
        <v>172262</v>
      </c>
      <c r="Q77" s="180" t="str">
        <f>VLOOKUP(Q73,コード表!B92:C139,2,FALSE)</f>
        <v>那　　覇</v>
      </c>
      <c r="R77" s="151">
        <f ca="1">VLOOKUP(Q77,B87:N93,S77,FALSE)</f>
        <v>818146</v>
      </c>
      <c r="S77" s="179">
        <f>HLOOKUP(R69,C83:N86,4,FALSE)</f>
        <v>13</v>
      </c>
    </row>
    <row r="78" spans="1:19" ht="15" customHeight="1">
      <c r="A78" s="29" t="s">
        <v>19</v>
      </c>
      <c r="B78" s="2" t="s">
        <v>164</v>
      </c>
      <c r="C78" s="159" cm="1">
        <f t="array" aca="1" ref="C78" ca="1">INDIRECT("'"&amp;コード表!$C$3&amp;"'!"&amp;コード表!$D75&amp;コード表!C$13)</f>
        <v>12997</v>
      </c>
      <c r="D78" s="154" cm="1">
        <f t="array" aca="1" ref="D78" ca="1">INDIRECT("'"&amp;コード表!$C$3&amp;"'!"&amp;コード表!$D75&amp;コード表!D$13)</f>
        <v>12323</v>
      </c>
      <c r="E78" s="154" cm="1">
        <f t="array" aca="1" ref="E78" ca="1">INDIRECT("'"&amp;コード表!$C$3&amp;"'!"&amp;コード表!$D75&amp;コード表!E$13)</f>
        <v>13667</v>
      </c>
      <c r="F78" s="154" cm="1">
        <f t="array" aca="1" ref="F78" ca="1">INDIRECT("'"&amp;コード表!$C$3&amp;"'!"&amp;コード表!$D75&amp;コード表!F$13)</f>
        <v>14752</v>
      </c>
      <c r="G78" s="154" cm="1">
        <f t="array" aca="1" ref="G78" ca="1">INDIRECT("'"&amp;コード表!$C$3&amp;"'!"&amp;コード表!$D75&amp;コード表!G$13)</f>
        <v>16252</v>
      </c>
      <c r="H78" s="154" cm="1">
        <f t="array" aca="1" ref="H78" ca="1">INDIRECT("'"&amp;コード表!$C$3&amp;"'!"&amp;コード表!$D75&amp;コード表!H$13)</f>
        <v>20540</v>
      </c>
      <c r="I78" s="154" cm="1">
        <f t="array" aca="1" ref="I78" ca="1">INDIRECT("'"&amp;コード表!$C$3&amp;"'!"&amp;コード表!$D75&amp;コード表!I$13)</f>
        <v>14420</v>
      </c>
      <c r="J78" s="154" cm="1">
        <f t="array" aca="1" ref="J78" ca="1">INDIRECT("'"&amp;コード表!$C$3&amp;"'!"&amp;コード表!$D75&amp;コード表!J$13)</f>
        <v>11566</v>
      </c>
      <c r="K78" s="154" cm="1">
        <f t="array" aca="1" ref="K78" ca="1">INDIRECT("'"&amp;コード表!$C$3&amp;"'!"&amp;コード表!$D75&amp;コード表!K$13)</f>
        <v>13192</v>
      </c>
      <c r="L78" s="154" cm="1">
        <f t="array" aca="1" ref="L78" ca="1">INDIRECT("'"&amp;コード表!$C$3&amp;"'!"&amp;コード表!$D75&amp;コード表!L$13)</f>
        <v>4164</v>
      </c>
      <c r="M78" s="154" cm="1">
        <f t="array" aca="1" ref="M78" ca="1">INDIRECT("'"&amp;コード表!$C$3&amp;"'!"&amp;コード表!$D75&amp;コード表!M$13)</f>
        <v>8928</v>
      </c>
      <c r="N78" s="155" cm="1">
        <f t="array" aca="1" ref="N78" ca="1">INDIRECT("'"&amp;コード表!$C$3&amp;"'!"&amp;コード表!$D75&amp;コード表!N$13)</f>
        <v>3593</v>
      </c>
      <c r="Q78" s="176" t="str">
        <f>地域分析!B2</f>
        <v>那 覇 市</v>
      </c>
      <c r="R78" s="181">
        <f ca="1">R72/R77</f>
        <v>1</v>
      </c>
    </row>
    <row r="79" spans="1:19" ht="15" customHeight="1" thickBot="1">
      <c r="A79" s="29" t="s">
        <v>20</v>
      </c>
      <c r="B79" s="2" t="s">
        <v>165</v>
      </c>
      <c r="C79" s="159" cm="1">
        <f t="array" aca="1" ref="C79" ca="1">INDIRECT("'"&amp;コード表!$C$3&amp;"'!"&amp;コード表!$D76&amp;コード表!C$13)</f>
        <v>273658</v>
      </c>
      <c r="D79" s="154" cm="1">
        <f t="array" aca="1" ref="D79" ca="1">INDIRECT("'"&amp;コード表!$C$3&amp;"'!"&amp;コード表!$D76&amp;コード表!D$13)</f>
        <v>281517</v>
      </c>
      <c r="E79" s="154" cm="1">
        <f t="array" aca="1" ref="E79" ca="1">INDIRECT("'"&amp;コード表!$C$3&amp;"'!"&amp;コード表!$D76&amp;コード表!E$13)</f>
        <v>294814</v>
      </c>
      <c r="F79" s="154" cm="1">
        <f t="array" aca="1" ref="F79" ca="1">INDIRECT("'"&amp;コード表!$C$3&amp;"'!"&amp;コード表!$D76&amp;コード表!F$13)</f>
        <v>279147</v>
      </c>
      <c r="G79" s="154" cm="1">
        <f t="array" aca="1" ref="G79" ca="1">INDIRECT("'"&amp;コード表!$C$3&amp;"'!"&amp;コード表!$D76&amp;コード表!G$13)</f>
        <v>298921</v>
      </c>
      <c r="H79" s="154" cm="1">
        <f t="array" aca="1" ref="H79" ca="1">INDIRECT("'"&amp;コード表!$C$3&amp;"'!"&amp;コード表!$D76&amp;コード表!H$13)</f>
        <v>311185</v>
      </c>
      <c r="I79" s="154" cm="1">
        <f t="array" aca="1" ref="I79" ca="1">INDIRECT("'"&amp;コード表!$C$3&amp;"'!"&amp;コード表!$D76&amp;コード表!I$13)</f>
        <v>310719</v>
      </c>
      <c r="J79" s="154" cm="1">
        <f t="array" aca="1" ref="J79" ca="1">INDIRECT("'"&amp;コード表!$C$3&amp;"'!"&amp;コード表!$D76&amp;コード表!J$13)</f>
        <v>323154</v>
      </c>
      <c r="K79" s="154" cm="1">
        <f t="array" aca="1" ref="K79" ca="1">INDIRECT("'"&amp;コード表!$C$3&amp;"'!"&amp;コード表!$D76&amp;コード表!K$13)</f>
        <v>318482</v>
      </c>
      <c r="L79" s="154" cm="1">
        <f t="array" aca="1" ref="L79" ca="1">INDIRECT("'"&amp;コード表!$C$3&amp;"'!"&amp;コード表!$D76&amp;コード表!L$13)</f>
        <v>309360</v>
      </c>
      <c r="M79" s="154" cm="1">
        <f t="array" aca="1" ref="M79" ca="1">INDIRECT("'"&amp;コード表!$C$3&amp;"'!"&amp;コード表!$D76&amp;コード表!M$13)</f>
        <v>355244</v>
      </c>
      <c r="N79" s="155" cm="1">
        <f t="array" aca="1" ref="N79" ca="1">INDIRECT("'"&amp;コード表!$C$3&amp;"'!"&amp;コード表!$D76&amp;コード表!N$13)</f>
        <v>301917</v>
      </c>
      <c r="Q79" s="23" t="s">
        <v>261</v>
      </c>
      <c r="R79" s="182" t="e">
        <f ca="1">IF((1-R78)=0,NA(),(1-R78))</f>
        <v>#N/A</v>
      </c>
    </row>
    <row r="80" spans="1:19" ht="15" customHeight="1" thickTop="1">
      <c r="A80" s="118" t="s">
        <v>21</v>
      </c>
      <c r="B80" s="145" t="str">
        <f>B32</f>
        <v>市町村民所得</v>
      </c>
      <c r="C80" s="160" cm="1">
        <f t="array" aca="1" ref="C80" ca="1">INDIRECT("'"&amp;コード表!$C$3&amp;"'!"&amp;コード表!$D77&amp;コード表!C$13)</f>
        <v>2852347</v>
      </c>
      <c r="D80" s="156" cm="1">
        <f t="array" aca="1" ref="D80" ca="1">INDIRECT("'"&amp;コード表!$C$3&amp;"'!"&amp;コード表!$D77&amp;コード表!D$13)</f>
        <v>2850194</v>
      </c>
      <c r="E80" s="156" cm="1">
        <f t="array" aca="1" ref="E80" ca="1">INDIRECT("'"&amp;コード表!$C$3&amp;"'!"&amp;コード表!$D77&amp;コード表!E$13)</f>
        <v>2981291</v>
      </c>
      <c r="F80" s="156" cm="1">
        <f t="array" aca="1" ref="F80" ca="1">INDIRECT("'"&amp;コード表!$C$3&amp;"'!"&amp;コード表!$D77&amp;コード表!F$13)</f>
        <v>2984133</v>
      </c>
      <c r="G80" s="156" cm="1">
        <f t="array" aca="1" ref="G80" ca="1">INDIRECT("'"&amp;コード表!$C$3&amp;"'!"&amp;コード表!$D77&amp;コード表!G$13)</f>
        <v>3151352</v>
      </c>
      <c r="H80" s="156" cm="1">
        <f t="array" aca="1" ref="H80" ca="1">INDIRECT("'"&amp;コード表!$C$3&amp;"'!"&amp;コード表!$D77&amp;コード表!H$13)</f>
        <v>3292209</v>
      </c>
      <c r="I80" s="156" cm="1">
        <f t="array" aca="1" ref="I80" ca="1">INDIRECT("'"&amp;コード表!$C$3&amp;"'!"&amp;コード表!$D77&amp;コード表!I$13)</f>
        <v>3350984</v>
      </c>
      <c r="J80" s="156" cm="1">
        <f t="array" aca="1" ref="J80" ca="1">INDIRECT("'"&amp;コード表!$C$3&amp;"'!"&amp;コード表!$D77&amp;コード表!J$13)</f>
        <v>3377823</v>
      </c>
      <c r="K80" s="156" cm="1">
        <f t="array" aca="1" ref="K80" ca="1">INDIRECT("'"&amp;コード表!$C$3&amp;"'!"&amp;コード表!$D77&amp;コード表!K$13)</f>
        <v>3413336</v>
      </c>
      <c r="L80" s="156" cm="1">
        <f t="array" aca="1" ref="L80" ca="1">INDIRECT("'"&amp;コード表!$C$3&amp;"'!"&amp;コード表!$D77&amp;コード表!L$13)</f>
        <v>3163387</v>
      </c>
      <c r="M80" s="156" cm="1">
        <f t="array" aca="1" ref="M80" ca="1">INDIRECT("'"&amp;コード表!$C$3&amp;"'!"&amp;コード表!$D77&amp;コード表!M$13)</f>
        <v>3289807</v>
      </c>
      <c r="N80" s="157" cm="1">
        <f t="array" aca="1" ref="N80" ca="1">INDIRECT("'"&amp;コード表!$C$3&amp;"'!"&amp;コード表!$D77&amp;コード表!N$13)</f>
        <v>3302047</v>
      </c>
    </row>
    <row r="82" spans="1:14" ht="15" customHeight="1">
      <c r="A82" s="1" t="s">
        <v>255</v>
      </c>
    </row>
    <row r="83" spans="1:14" ht="15" customHeight="1">
      <c r="A83" s="21"/>
      <c r="B83" s="5"/>
      <c r="C83" s="79">
        <f>C5</f>
        <v>23</v>
      </c>
      <c r="D83" s="79">
        <f t="shared" ref="D83:N83" si="55">D5</f>
        <v>24</v>
      </c>
      <c r="E83" s="79">
        <f t="shared" si="55"/>
        <v>25</v>
      </c>
      <c r="F83" s="79">
        <f t="shared" si="55"/>
        <v>26</v>
      </c>
      <c r="G83" s="79">
        <f t="shared" si="55"/>
        <v>27</v>
      </c>
      <c r="H83" s="79">
        <f t="shared" si="55"/>
        <v>28</v>
      </c>
      <c r="I83" s="79">
        <f t="shared" si="55"/>
        <v>29</v>
      </c>
      <c r="J83" s="79">
        <f t="shared" si="55"/>
        <v>30</v>
      </c>
      <c r="K83" s="79">
        <f t="shared" si="55"/>
        <v>1</v>
      </c>
      <c r="L83" s="79">
        <f t="shared" si="55"/>
        <v>2</v>
      </c>
      <c r="M83" s="79">
        <f t="shared" si="55"/>
        <v>3</v>
      </c>
      <c r="N83" s="79">
        <f t="shared" si="55"/>
        <v>4</v>
      </c>
    </row>
    <row r="84" spans="1:14" ht="15" customHeight="1">
      <c r="A84" s="22"/>
      <c r="B84" s="8"/>
      <c r="C84" s="95" t="str">
        <f t="shared" ref="C84:N85" si="56">C6</f>
        <v>平成23年度</v>
      </c>
      <c r="D84" s="95" t="str">
        <f t="shared" si="56"/>
        <v>平成24年度</v>
      </c>
      <c r="E84" s="95" t="str">
        <f t="shared" si="56"/>
        <v>平成25年度</v>
      </c>
      <c r="F84" s="95" t="str">
        <f t="shared" si="56"/>
        <v>平成26年度</v>
      </c>
      <c r="G84" s="95" t="str">
        <f t="shared" si="56"/>
        <v>平成27年度</v>
      </c>
      <c r="H84" s="95" t="str">
        <f t="shared" si="56"/>
        <v>平成28年度</v>
      </c>
      <c r="I84" s="95" t="str">
        <f t="shared" si="56"/>
        <v>平成29年度</v>
      </c>
      <c r="J84" s="95" t="str">
        <f t="shared" si="56"/>
        <v>平成30年度</v>
      </c>
      <c r="K84" s="95" t="str">
        <f t="shared" si="56"/>
        <v>令和元年度</v>
      </c>
      <c r="L84" s="95" t="str">
        <f t="shared" si="56"/>
        <v>令和２年度</v>
      </c>
      <c r="M84" s="95" t="str">
        <f t="shared" si="56"/>
        <v>令和３年度</v>
      </c>
      <c r="N84" s="95" t="str">
        <f t="shared" si="56"/>
        <v>令和４年度</v>
      </c>
    </row>
    <row r="85" spans="1:14" ht="15" customHeight="1">
      <c r="A85" s="23"/>
      <c r="B85" s="11"/>
      <c r="C85" s="96">
        <f t="shared" si="56"/>
        <v>2011</v>
      </c>
      <c r="D85" s="96">
        <f t="shared" si="56"/>
        <v>2012</v>
      </c>
      <c r="E85" s="96">
        <f t="shared" si="56"/>
        <v>2013</v>
      </c>
      <c r="F85" s="96">
        <f t="shared" si="56"/>
        <v>2014</v>
      </c>
      <c r="G85" s="96">
        <f t="shared" si="56"/>
        <v>2015</v>
      </c>
      <c r="H85" s="96">
        <f t="shared" si="56"/>
        <v>2016</v>
      </c>
      <c r="I85" s="96">
        <f t="shared" si="56"/>
        <v>2017</v>
      </c>
      <c r="J85" s="96">
        <f t="shared" si="56"/>
        <v>2018</v>
      </c>
      <c r="K85" s="96">
        <f t="shared" si="56"/>
        <v>2019</v>
      </c>
      <c r="L85" s="96">
        <f t="shared" si="56"/>
        <v>2020</v>
      </c>
      <c r="M85" s="96">
        <f t="shared" si="56"/>
        <v>2021</v>
      </c>
      <c r="N85" s="96">
        <f t="shared" si="56"/>
        <v>2022</v>
      </c>
    </row>
    <row r="86" spans="1:14" ht="15" customHeight="1" thickBot="1">
      <c r="A86" s="161"/>
      <c r="B86" s="164" t="s">
        <v>256</v>
      </c>
      <c r="C86" s="162">
        <v>2</v>
      </c>
      <c r="D86" s="163">
        <f>C86+1</f>
        <v>3</v>
      </c>
      <c r="E86" s="163">
        <f t="shared" ref="E86:N86" si="57">D86+1</f>
        <v>4</v>
      </c>
      <c r="F86" s="163">
        <f t="shared" si="57"/>
        <v>5</v>
      </c>
      <c r="G86" s="163">
        <f t="shared" si="57"/>
        <v>6</v>
      </c>
      <c r="H86" s="163">
        <f t="shared" si="57"/>
        <v>7</v>
      </c>
      <c r="I86" s="163">
        <f t="shared" si="57"/>
        <v>8</v>
      </c>
      <c r="J86" s="163">
        <f t="shared" si="57"/>
        <v>9</v>
      </c>
      <c r="K86" s="163">
        <f t="shared" si="57"/>
        <v>10</v>
      </c>
      <c r="L86" s="163">
        <f t="shared" si="57"/>
        <v>11</v>
      </c>
      <c r="M86" s="163">
        <f t="shared" si="57"/>
        <v>12</v>
      </c>
      <c r="N86" s="163">
        <f t="shared" si="57"/>
        <v>13</v>
      </c>
    </row>
    <row r="87" spans="1:14" ht="15" customHeight="1" thickTop="1">
      <c r="A87" s="167"/>
      <c r="B87" s="165" t="s">
        <v>159</v>
      </c>
      <c r="C87" s="166" cm="1">
        <f t="array" aca="1" ref="C87" ca="1">INDIRECT("'"&amp;コード表!$C$3&amp;"'!"&amp;コード表!$D$77&amp;コード表!C$13)</f>
        <v>2852347</v>
      </c>
      <c r="D87" s="166" cm="1">
        <f t="array" aca="1" ref="D87" ca="1">INDIRECT("'"&amp;コード表!$C$3&amp;"'!"&amp;コード表!$D$77&amp;コード表!D$13)</f>
        <v>2850194</v>
      </c>
      <c r="E87" s="166" cm="1">
        <f t="array" aca="1" ref="E87" ca="1">INDIRECT("'"&amp;コード表!$C$3&amp;"'!"&amp;コード表!$D$77&amp;コード表!E$13)</f>
        <v>2981291</v>
      </c>
      <c r="F87" s="166" cm="1">
        <f t="array" aca="1" ref="F87" ca="1">INDIRECT("'"&amp;コード表!$C$3&amp;"'!"&amp;コード表!$D$77&amp;コード表!F$13)</f>
        <v>2984133</v>
      </c>
      <c r="G87" s="166" cm="1">
        <f t="array" aca="1" ref="G87" ca="1">INDIRECT("'"&amp;コード表!$C$3&amp;"'!"&amp;コード表!$D$77&amp;コード表!G$13)</f>
        <v>3151352</v>
      </c>
      <c r="H87" s="166" cm="1">
        <f t="array" aca="1" ref="H87" ca="1">INDIRECT("'"&amp;コード表!$C$3&amp;"'!"&amp;コード表!$D$77&amp;コード表!H$13)</f>
        <v>3292209</v>
      </c>
      <c r="I87" s="166" cm="1">
        <f t="array" aca="1" ref="I87" ca="1">INDIRECT("'"&amp;コード表!$C$3&amp;"'!"&amp;コード表!$D$77&amp;コード表!I$13)</f>
        <v>3350984</v>
      </c>
      <c r="J87" s="166" cm="1">
        <f t="array" aca="1" ref="J87" ca="1">INDIRECT("'"&amp;コード表!$C$3&amp;"'!"&amp;コード表!$D$77&amp;コード表!J$13)</f>
        <v>3377823</v>
      </c>
      <c r="K87" s="166" cm="1">
        <f t="array" aca="1" ref="K87" ca="1">INDIRECT("'"&amp;コード表!$C$3&amp;"'!"&amp;コード表!$D$77&amp;コード表!K$13)</f>
        <v>3413336</v>
      </c>
      <c r="L87" s="166" cm="1">
        <f t="array" aca="1" ref="L87" ca="1">INDIRECT("'"&amp;コード表!$C$3&amp;"'!"&amp;コード表!$D$77&amp;コード表!L$13)</f>
        <v>3163387</v>
      </c>
      <c r="M87" s="166" cm="1">
        <f t="array" aca="1" ref="M87" ca="1">INDIRECT("'"&amp;コード表!$C$3&amp;"'!"&amp;コード表!$D$77&amp;コード表!M$13)</f>
        <v>3289807</v>
      </c>
      <c r="N87" s="168" cm="1">
        <f t="array" aca="1" ref="N87" ca="1">INDIRECT("'"&amp;コード表!$C$3&amp;"'!"&amp;コード表!$D$77&amp;コード表!N$13)</f>
        <v>3302047</v>
      </c>
    </row>
    <row r="88" spans="1:14" ht="15" customHeight="1">
      <c r="A88" s="22"/>
      <c r="B88" s="2" t="s">
        <v>100</v>
      </c>
      <c r="C88" s="154" cm="1">
        <f t="array" aca="1" ref="C88" ca="1">INDIRECT("'"&amp;コード表!$C$3&amp;"'!"&amp;コード表!$D$77&amp;コード表!C55)</f>
        <v>241345</v>
      </c>
      <c r="D88" s="154" cm="1">
        <f t="array" aca="1" ref="D88" ca="1">INDIRECT("'"&amp;コード表!$C$3&amp;"'!"&amp;コード表!$D$77&amp;コード表!D55)</f>
        <v>243129</v>
      </c>
      <c r="E88" s="154" cm="1">
        <f t="array" aca="1" ref="E88" ca="1">INDIRECT("'"&amp;コード表!$C$3&amp;"'!"&amp;コード表!$D$77&amp;コード表!E55)</f>
        <v>255657</v>
      </c>
      <c r="F88" s="154" cm="1">
        <f t="array" aca="1" ref="F88" ca="1">INDIRECT("'"&amp;コード表!$C$3&amp;"'!"&amp;コード表!$D$77&amp;コード表!F55)</f>
        <v>254354</v>
      </c>
      <c r="G88" s="154" cm="1">
        <f t="array" aca="1" ref="G88" ca="1">INDIRECT("'"&amp;コード表!$C$3&amp;"'!"&amp;コード表!$D$77&amp;コード表!G55)</f>
        <v>269784</v>
      </c>
      <c r="H88" s="154" cm="1">
        <f t="array" aca="1" ref="H88" ca="1">INDIRECT("'"&amp;コード表!$C$3&amp;"'!"&amp;コード表!$D$77&amp;コード表!H55)</f>
        <v>282892</v>
      </c>
      <c r="I88" s="154" cm="1">
        <f t="array" aca="1" ref="I88" ca="1">INDIRECT("'"&amp;コード表!$C$3&amp;"'!"&amp;コード表!$D$77&amp;コード表!I55)</f>
        <v>286104</v>
      </c>
      <c r="J88" s="154" cm="1">
        <f t="array" aca="1" ref="J88" ca="1">INDIRECT("'"&amp;コード表!$C$3&amp;"'!"&amp;コード表!$D$77&amp;コード表!J55)</f>
        <v>284811</v>
      </c>
      <c r="K88" s="154" cm="1">
        <f t="array" aca="1" ref="K88" ca="1">INDIRECT("'"&amp;コード表!$C$3&amp;"'!"&amp;コード表!$D$77&amp;コード表!K55)</f>
        <v>285437</v>
      </c>
      <c r="L88" s="154" cm="1">
        <f t="array" aca="1" ref="L88" ca="1">INDIRECT("'"&amp;コード表!$C$3&amp;"'!"&amp;コード表!$D$77&amp;コード表!L55)</f>
        <v>265875</v>
      </c>
      <c r="M88" s="154" cm="1">
        <f t="array" aca="1" ref="M88" ca="1">INDIRECT("'"&amp;コード表!$C$3&amp;"'!"&amp;コード表!$D$77&amp;コード表!M55)</f>
        <v>276299</v>
      </c>
      <c r="N88" s="155" cm="1">
        <f t="array" aca="1" ref="N88" ca="1">INDIRECT("'"&amp;コード表!$C$3&amp;"'!"&amp;コード表!$D$77&amp;コード表!N55)</f>
        <v>274609</v>
      </c>
    </row>
    <row r="89" spans="1:14" ht="15" customHeight="1">
      <c r="A89" s="22"/>
      <c r="B89" s="2" t="s">
        <v>101</v>
      </c>
      <c r="C89" s="154" cm="1">
        <f t="array" aca="1" ref="C89" ca="1">INDIRECT("'"&amp;コード表!$C$3&amp;"'!"&amp;コード表!$D$77&amp;コード表!C56)</f>
        <v>1193577</v>
      </c>
      <c r="D89" s="154" cm="1">
        <f t="array" aca="1" ref="D89" ca="1">INDIRECT("'"&amp;コード表!$C$3&amp;"'!"&amp;コード表!$D$77&amp;コード表!D56)</f>
        <v>1185907</v>
      </c>
      <c r="E89" s="154" cm="1">
        <f t="array" aca="1" ref="E89" ca="1">INDIRECT("'"&amp;コード表!$C$3&amp;"'!"&amp;コード表!$D$77&amp;コード表!E56)</f>
        <v>1228544</v>
      </c>
      <c r="F89" s="154" cm="1">
        <f t="array" aca="1" ref="F89" ca="1">INDIRECT("'"&amp;コード表!$C$3&amp;"'!"&amp;コード表!$D$77&amp;コード表!F56)</f>
        <v>1228935</v>
      </c>
      <c r="G89" s="154" cm="1">
        <f t="array" aca="1" ref="G89" ca="1">INDIRECT("'"&amp;コード表!$C$3&amp;"'!"&amp;コード表!$D$77&amp;コード表!G56)</f>
        <v>1296213</v>
      </c>
      <c r="H89" s="154" cm="1">
        <f t="array" aca="1" ref="H89" ca="1">INDIRECT("'"&amp;コード表!$C$3&amp;"'!"&amp;コード表!$D$77&amp;コード表!H56)</f>
        <v>1346039</v>
      </c>
      <c r="I89" s="154" cm="1">
        <f t="array" aca="1" ref="I89" ca="1">INDIRECT("'"&amp;コード表!$C$3&amp;"'!"&amp;コード表!$D$77&amp;コード表!I56)</f>
        <v>1379836</v>
      </c>
      <c r="J89" s="154" cm="1">
        <f t="array" aca="1" ref="J89" ca="1">INDIRECT("'"&amp;コード表!$C$3&amp;"'!"&amp;コード表!$D$77&amp;コード表!J56)</f>
        <v>1388846</v>
      </c>
      <c r="K89" s="154" cm="1">
        <f t="array" aca="1" ref="K89" ca="1">INDIRECT("'"&amp;コード表!$C$3&amp;"'!"&amp;コード表!$D$77&amp;コード表!K56)</f>
        <v>1405664</v>
      </c>
      <c r="L89" s="154" cm="1">
        <f t="array" aca="1" ref="L89" ca="1">INDIRECT("'"&amp;コード表!$C$3&amp;"'!"&amp;コード表!$D$77&amp;コード表!L56)</f>
        <v>1325117</v>
      </c>
      <c r="M89" s="154" cm="1">
        <f t="array" aca="1" ref="M89" ca="1">INDIRECT("'"&amp;コード表!$C$3&amp;"'!"&amp;コード表!$D$77&amp;コード表!M56)</f>
        <v>1376377</v>
      </c>
      <c r="N89" s="155" cm="1">
        <f t="array" aca="1" ref="N89" ca="1">INDIRECT("'"&amp;コード表!$C$3&amp;"'!"&amp;コード表!$D$77&amp;コード表!N56)</f>
        <v>1379691</v>
      </c>
    </row>
    <row r="90" spans="1:14" ht="15" customHeight="1">
      <c r="A90" s="22"/>
      <c r="B90" s="2" t="s">
        <v>102</v>
      </c>
      <c r="C90" s="154" cm="1">
        <f t="array" aca="1" ref="C90" ca="1">INDIRECT("'"&amp;コード表!$C$3&amp;"'!"&amp;コード表!$D$77&amp;コード表!C57)</f>
        <v>473571</v>
      </c>
      <c r="D90" s="154" cm="1">
        <f t="array" aca="1" ref="D90" ca="1">INDIRECT("'"&amp;コード表!$C$3&amp;"'!"&amp;コード表!$D$77&amp;コード表!D57)</f>
        <v>476134</v>
      </c>
      <c r="E90" s="154" cm="1">
        <f t="array" aca="1" ref="E90" ca="1">INDIRECT("'"&amp;コード表!$C$3&amp;"'!"&amp;コード表!$D$77&amp;コード表!E57)</f>
        <v>499519</v>
      </c>
      <c r="F90" s="154" cm="1">
        <f t="array" aca="1" ref="F90" ca="1">INDIRECT("'"&amp;コード表!$C$3&amp;"'!"&amp;コード表!$D$77&amp;コード表!F57)</f>
        <v>511766</v>
      </c>
      <c r="G90" s="154" cm="1">
        <f t="array" aca="1" ref="G90" ca="1">INDIRECT("'"&amp;コード表!$C$3&amp;"'!"&amp;コード表!$D$77&amp;コード表!G57)</f>
        <v>540996</v>
      </c>
      <c r="H90" s="154" cm="1">
        <f t="array" aca="1" ref="H90" ca="1">INDIRECT("'"&amp;コード表!$C$3&amp;"'!"&amp;コード表!$D$77&amp;コード表!H57)</f>
        <v>570659</v>
      </c>
      <c r="I90" s="154" cm="1">
        <f t="array" aca="1" ref="I90" ca="1">INDIRECT("'"&amp;コード表!$C$3&amp;"'!"&amp;コード表!$D$77&amp;コード表!I57)</f>
        <v>588357</v>
      </c>
      <c r="J90" s="154" cm="1">
        <f t="array" aca="1" ref="J90" ca="1">INDIRECT("'"&amp;コード表!$C$3&amp;"'!"&amp;コード表!$D$77&amp;コード表!J57)</f>
        <v>596813</v>
      </c>
      <c r="K90" s="154" cm="1">
        <f t="array" aca="1" ref="K90" ca="1">INDIRECT("'"&amp;コード表!$C$3&amp;"'!"&amp;コード表!$D$77&amp;コード表!K57)</f>
        <v>605062</v>
      </c>
      <c r="L90" s="154" cm="1">
        <f t="array" aca="1" ref="L90" ca="1">INDIRECT("'"&amp;コード表!$C$3&amp;"'!"&amp;コード表!$D$77&amp;コード表!L57)</f>
        <v>571864</v>
      </c>
      <c r="M90" s="154" cm="1">
        <f t="array" aca="1" ref="M90" ca="1">INDIRECT("'"&amp;コード表!$C$3&amp;"'!"&amp;コード表!$D$77&amp;コード表!M57)</f>
        <v>594793</v>
      </c>
      <c r="N90" s="155" cm="1">
        <f t="array" aca="1" ref="N90" ca="1">INDIRECT("'"&amp;コード表!$C$3&amp;"'!"&amp;コード表!$D$77&amp;コード表!N57)</f>
        <v>595508</v>
      </c>
    </row>
    <row r="91" spans="1:14" ht="15" customHeight="1">
      <c r="A91" s="22"/>
      <c r="B91" s="2" t="s">
        <v>103</v>
      </c>
      <c r="C91" s="154" cm="1">
        <f t="array" aca="1" ref="C91" ca="1">INDIRECT("'"&amp;コード表!$C$3&amp;"'!"&amp;コード表!$D$77&amp;コード表!C58)</f>
        <v>736260</v>
      </c>
      <c r="D91" s="154" cm="1">
        <f t="array" aca="1" ref="D91" ca="1">INDIRECT("'"&amp;コード表!$C$3&amp;"'!"&amp;コード表!$D$77&amp;コード表!D58)</f>
        <v>736532</v>
      </c>
      <c r="E91" s="154" cm="1">
        <f t="array" aca="1" ref="E91" ca="1">INDIRECT("'"&amp;コード表!$C$3&amp;"'!"&amp;コード表!$D$77&amp;コード表!E58)</f>
        <v>779291</v>
      </c>
      <c r="F91" s="154" cm="1">
        <f t="array" aca="1" ref="F91" ca="1">INDIRECT("'"&amp;コード表!$C$3&amp;"'!"&amp;コード表!$D$77&amp;コード表!F58)</f>
        <v>769657</v>
      </c>
      <c r="G91" s="154" cm="1">
        <f t="array" aca="1" ref="G91" ca="1">INDIRECT("'"&amp;コード表!$C$3&amp;"'!"&amp;コード表!$D$77&amp;コード表!G58)</f>
        <v>814224</v>
      </c>
      <c r="H91" s="154" cm="1">
        <f t="array" aca="1" ref="H91" ca="1">INDIRECT("'"&amp;コード表!$C$3&amp;"'!"&amp;コード表!$D$77&amp;コード表!H58)</f>
        <v>849620</v>
      </c>
      <c r="I91" s="154" cm="1">
        <f t="array" aca="1" ref="I91" ca="1">INDIRECT("'"&amp;コード表!$C$3&amp;"'!"&amp;コード表!$D$77&amp;コード表!I58)</f>
        <v>854352</v>
      </c>
      <c r="J91" s="154" cm="1">
        <f t="array" aca="1" ref="J91" ca="1">INDIRECT("'"&amp;コード表!$C$3&amp;"'!"&amp;コード表!$D$77&amp;コード表!J58)</f>
        <v>866851</v>
      </c>
      <c r="K91" s="154" cm="1">
        <f t="array" aca="1" ref="K91" ca="1">INDIRECT("'"&amp;コード表!$C$3&amp;"'!"&amp;コード表!$D$77&amp;コード表!K58)</f>
        <v>871159</v>
      </c>
      <c r="L91" s="154" cm="1">
        <f t="array" aca="1" ref="L91" ca="1">INDIRECT("'"&amp;コード表!$C$3&amp;"'!"&amp;コード表!$D$77&amp;コード表!L58)</f>
        <v>776918</v>
      </c>
      <c r="M91" s="154" cm="1">
        <f t="array" aca="1" ref="M91" ca="1">INDIRECT("'"&amp;コード表!$C$3&amp;"'!"&amp;コード表!$D$77&amp;コード表!M58)</f>
        <v>808079</v>
      </c>
      <c r="N91" s="155" cm="1">
        <f t="array" aca="1" ref="N91" ca="1">INDIRECT("'"&amp;コード表!$C$3&amp;"'!"&amp;コード表!$D$77&amp;コード表!N58)</f>
        <v>818146</v>
      </c>
    </row>
    <row r="92" spans="1:14" ht="15" customHeight="1">
      <c r="A92" s="22"/>
      <c r="B92" s="2" t="s">
        <v>104</v>
      </c>
      <c r="C92" s="154" cm="1">
        <f t="array" aca="1" ref="C92" ca="1">INDIRECT("'"&amp;コード表!$C$3&amp;"'!"&amp;コード表!$D$77&amp;コード表!C59)</f>
        <v>101899</v>
      </c>
      <c r="D92" s="154" cm="1">
        <f t="array" aca="1" ref="D92" ca="1">INDIRECT("'"&amp;コード表!$C$3&amp;"'!"&amp;コード表!$D$77&amp;コード表!D59)</f>
        <v>101489</v>
      </c>
      <c r="E92" s="154" cm="1">
        <f t="array" aca="1" ref="E92" ca="1">INDIRECT("'"&amp;コード表!$C$3&amp;"'!"&amp;コード表!$D$77&amp;コード表!E59)</f>
        <v>105261</v>
      </c>
      <c r="F92" s="154" cm="1">
        <f t="array" aca="1" ref="F92" ca="1">INDIRECT("'"&amp;コード表!$C$3&amp;"'!"&amp;コード表!$D$77&amp;コード表!F59)</f>
        <v>105406</v>
      </c>
      <c r="G92" s="154" cm="1">
        <f t="array" aca="1" ref="G92" ca="1">INDIRECT("'"&amp;コード表!$C$3&amp;"'!"&amp;コード表!$D$77&amp;コード表!G59)</f>
        <v>108645</v>
      </c>
      <c r="H92" s="154" cm="1">
        <f t="array" aca="1" ref="H92" ca="1">INDIRECT("'"&amp;コード表!$C$3&amp;"'!"&amp;コード表!$D$77&amp;コード表!H59)</f>
        <v>115200</v>
      </c>
      <c r="I92" s="154" cm="1">
        <f t="array" aca="1" ref="I92" ca="1">INDIRECT("'"&amp;コード表!$C$3&amp;"'!"&amp;コード表!$D$77&amp;コード表!I59)</f>
        <v>115733</v>
      </c>
      <c r="J92" s="154" cm="1">
        <f t="array" aca="1" ref="J92" ca="1">INDIRECT("'"&amp;コード表!$C$3&amp;"'!"&amp;コード表!$D$77&amp;コード表!J59)</f>
        <v>115689</v>
      </c>
      <c r="K92" s="154" cm="1">
        <f t="array" aca="1" ref="K92" ca="1">INDIRECT("'"&amp;コード表!$C$3&amp;"'!"&amp;コード表!$D$77&amp;コード表!K59)</f>
        <v>122872</v>
      </c>
      <c r="L92" s="154" cm="1">
        <f t="array" aca="1" ref="L92" ca="1">INDIRECT("'"&amp;コード表!$C$3&amp;"'!"&amp;コード表!$D$77&amp;コード表!L59)</f>
        <v>114928</v>
      </c>
      <c r="M92" s="154" cm="1">
        <f t="array" aca="1" ref="M92" ca="1">INDIRECT("'"&amp;コード表!$C$3&amp;"'!"&amp;コード表!$D$77&amp;コード表!M59)</f>
        <v>121103</v>
      </c>
      <c r="N92" s="155" cm="1">
        <f t="array" aca="1" ref="N92" ca="1">INDIRECT("'"&amp;コード表!$C$3&amp;"'!"&amp;コード表!$D$77&amp;コード表!N59)</f>
        <v>120067</v>
      </c>
    </row>
    <row r="93" spans="1:14" ht="15" customHeight="1">
      <c r="A93" s="23"/>
      <c r="B93" s="149" t="s">
        <v>105</v>
      </c>
      <c r="C93" s="169" cm="1">
        <f t="array" aca="1" ref="C93" ca="1">INDIRECT("'"&amp;コード表!$C$3&amp;"'!"&amp;コード表!$D$77&amp;コード表!C60)</f>
        <v>105695</v>
      </c>
      <c r="D93" s="169" cm="1">
        <f t="array" aca="1" ref="D93" ca="1">INDIRECT("'"&amp;コード表!$C$3&amp;"'!"&amp;コード表!$D$77&amp;コード表!D60)</f>
        <v>107003</v>
      </c>
      <c r="E93" s="169" cm="1">
        <f t="array" aca="1" ref="E93" ca="1">INDIRECT("'"&amp;コード表!$C$3&amp;"'!"&amp;コード表!$D$77&amp;コード表!E60)</f>
        <v>113019</v>
      </c>
      <c r="F93" s="169" cm="1">
        <f t="array" aca="1" ref="F93" ca="1">INDIRECT("'"&amp;コード表!$C$3&amp;"'!"&amp;コード表!$D$77&amp;コード表!F60)</f>
        <v>114015</v>
      </c>
      <c r="G93" s="169" cm="1">
        <f t="array" aca="1" ref="G93" ca="1">INDIRECT("'"&amp;コード表!$C$3&amp;"'!"&amp;コード表!$D$77&amp;コード表!G60)</f>
        <v>121490</v>
      </c>
      <c r="H93" s="169" cm="1">
        <f t="array" aca="1" ref="H93" ca="1">INDIRECT("'"&amp;コード表!$C$3&amp;"'!"&amp;コード表!$D$77&amp;コード表!H60)</f>
        <v>127799</v>
      </c>
      <c r="I93" s="169" cm="1">
        <f t="array" aca="1" ref="I93" ca="1">INDIRECT("'"&amp;コード表!$C$3&amp;"'!"&amp;コード表!$D$77&amp;コード表!I60)</f>
        <v>126602</v>
      </c>
      <c r="J93" s="169" cm="1">
        <f t="array" aca="1" ref="J93" ca="1">INDIRECT("'"&amp;コード表!$C$3&amp;"'!"&amp;コード表!$D$77&amp;コード表!J60)</f>
        <v>124813</v>
      </c>
      <c r="K93" s="169" cm="1">
        <f t="array" aca="1" ref="K93" ca="1">INDIRECT("'"&amp;コード表!$C$3&amp;"'!"&amp;コード表!$D$77&amp;コード表!K60)</f>
        <v>123142</v>
      </c>
      <c r="L93" s="169" cm="1">
        <f t="array" aca="1" ref="L93" ca="1">INDIRECT("'"&amp;コード表!$C$3&amp;"'!"&amp;コード表!$D$77&amp;コード表!L60)</f>
        <v>108685</v>
      </c>
      <c r="M93" s="169" cm="1">
        <f t="array" aca="1" ref="M93" ca="1">INDIRECT("'"&amp;コード表!$C$3&amp;"'!"&amp;コード表!$D$77&amp;コード表!M60)</f>
        <v>113156</v>
      </c>
      <c r="N93" s="170" cm="1">
        <f t="array" aca="1" ref="N93" ca="1">INDIRECT("'"&amp;コード表!$C$3&amp;"'!"&amp;コード表!$D$77&amp;コード表!N60)</f>
        <v>114026</v>
      </c>
    </row>
    <row r="95" spans="1:14" ht="15" customHeight="1">
      <c r="A95" s="1" t="s">
        <v>272</v>
      </c>
    </row>
    <row r="96" spans="1:14" ht="15" customHeight="1">
      <c r="A96" s="194">
        <f>INDEX('１人当たり市町村民所得〔統計表〕'!P6:P53,MATCH(地域分析BD!B100,'１人当たり市町村民所得〔統計表〕'!B6:B53,0))</f>
        <v>7</v>
      </c>
      <c r="B96" s="79" t="str">
        <f>地域分析!B2</f>
        <v>那 覇 市</v>
      </c>
    </row>
    <row r="97" spans="1:14" ht="15" customHeight="1">
      <c r="A97" s="21"/>
      <c r="B97" s="5"/>
      <c r="C97" s="195">
        <f>C5</f>
        <v>23</v>
      </c>
      <c r="D97" s="197">
        <f t="shared" ref="D97:N97" si="58">D5</f>
        <v>24</v>
      </c>
      <c r="E97" s="197">
        <f t="shared" si="58"/>
        <v>25</v>
      </c>
      <c r="F97" s="197">
        <f t="shared" si="58"/>
        <v>26</v>
      </c>
      <c r="G97" s="197">
        <f t="shared" si="58"/>
        <v>27</v>
      </c>
      <c r="H97" s="197">
        <f t="shared" si="58"/>
        <v>28</v>
      </c>
      <c r="I97" s="197">
        <f t="shared" si="58"/>
        <v>29</v>
      </c>
      <c r="J97" s="197">
        <f t="shared" si="58"/>
        <v>30</v>
      </c>
      <c r="K97" s="197">
        <f t="shared" si="58"/>
        <v>1</v>
      </c>
      <c r="L97" s="197">
        <f t="shared" si="58"/>
        <v>2</v>
      </c>
      <c r="M97" s="197">
        <f t="shared" si="58"/>
        <v>3</v>
      </c>
      <c r="N97" s="197">
        <f t="shared" si="58"/>
        <v>4</v>
      </c>
    </row>
    <row r="98" spans="1:14" ht="15" customHeight="1">
      <c r="A98" s="22"/>
      <c r="B98" s="8"/>
      <c r="C98" s="88" t="str">
        <f>C6</f>
        <v>平成23年度</v>
      </c>
      <c r="D98" s="95" t="str">
        <f t="shared" ref="D98:N98" si="59">D6</f>
        <v>平成24年度</v>
      </c>
      <c r="E98" s="95" t="str">
        <f t="shared" si="59"/>
        <v>平成25年度</v>
      </c>
      <c r="F98" s="95" t="str">
        <f t="shared" si="59"/>
        <v>平成26年度</v>
      </c>
      <c r="G98" s="95" t="str">
        <f t="shared" si="59"/>
        <v>平成27年度</v>
      </c>
      <c r="H98" s="95" t="str">
        <f t="shared" si="59"/>
        <v>平成28年度</v>
      </c>
      <c r="I98" s="95" t="str">
        <f t="shared" si="59"/>
        <v>平成29年度</v>
      </c>
      <c r="J98" s="95" t="str">
        <f t="shared" si="59"/>
        <v>平成30年度</v>
      </c>
      <c r="K98" s="95" t="str">
        <f t="shared" si="59"/>
        <v>令和元年度</v>
      </c>
      <c r="L98" s="95" t="str">
        <f t="shared" si="59"/>
        <v>令和２年度</v>
      </c>
      <c r="M98" s="95" t="str">
        <f t="shared" si="59"/>
        <v>令和３年度</v>
      </c>
      <c r="N98" s="95" t="str">
        <f t="shared" si="59"/>
        <v>令和４年度</v>
      </c>
    </row>
    <row r="99" spans="1:14" ht="15" customHeight="1">
      <c r="A99" s="23"/>
      <c r="B99" s="11"/>
      <c r="C99" s="196" t="s">
        <v>270</v>
      </c>
      <c r="D99" s="198" t="s">
        <v>213</v>
      </c>
      <c r="E99" s="198" t="s">
        <v>214</v>
      </c>
      <c r="F99" s="198" t="s">
        <v>215</v>
      </c>
      <c r="G99" s="198" t="s">
        <v>216</v>
      </c>
      <c r="H99" s="198" t="s">
        <v>217</v>
      </c>
      <c r="I99" s="198" t="s">
        <v>218</v>
      </c>
      <c r="J99" s="198" t="s">
        <v>219</v>
      </c>
      <c r="K99" s="198" t="s">
        <v>271</v>
      </c>
      <c r="L99" s="198" t="s">
        <v>221</v>
      </c>
      <c r="M99" s="198" t="s">
        <v>222</v>
      </c>
      <c r="N99" s="198" t="s">
        <v>223</v>
      </c>
    </row>
    <row r="100" spans="1:14" ht="15" customHeight="1">
      <c r="A100" s="22"/>
      <c r="B100" s="202" t="str">
        <f>地域分析!B2</f>
        <v>那 覇 市</v>
      </c>
      <c r="C100" s="199" cm="1">
        <f t="array" aca="1" ref="C100" ca="1">INDIRECT("'"&amp;コード表!$C$142&amp;"'!"&amp;'１人当たり市町村民所得〔統計表〕'!C$1&amp;$A$96)</f>
        <v>2321</v>
      </c>
      <c r="D100" s="199" cm="1">
        <f t="array" aca="1" ref="D100" ca="1">INDIRECT("'"&amp;コード表!$C$142&amp;"'!"&amp;'１人当たり市町村民所得〔統計表〕'!D$1&amp;$A$96)</f>
        <v>2315</v>
      </c>
      <c r="E100" s="199" cm="1">
        <f t="array" aca="1" ref="E100" ca="1">INDIRECT("'"&amp;コード表!$C$142&amp;"'!"&amp;'１人当たり市町村民所得〔統計表〕'!E$1&amp;$A$96)</f>
        <v>2446</v>
      </c>
      <c r="F100" s="199" cm="1">
        <f t="array" aca="1" ref="F100" ca="1">INDIRECT("'"&amp;コード表!$C$142&amp;"'!"&amp;'１人当たり市町村民所得〔統計表〕'!F$1&amp;$A$96)</f>
        <v>2413</v>
      </c>
      <c r="G100" s="199" cm="1">
        <f t="array" aca="1" ref="G100" ca="1">INDIRECT("'"&amp;コード表!$C$142&amp;"'!"&amp;'１人当たり市町村民所得〔統計表〕'!G$1&amp;$A$96)</f>
        <v>2549</v>
      </c>
      <c r="H100" s="199" cm="1">
        <f t="array" aca="1" ref="H100" ca="1">INDIRECT("'"&amp;コード表!$C$142&amp;"'!"&amp;'１人当たり市町村民所得〔統計表〕'!H$1&amp;$A$96)</f>
        <v>2654</v>
      </c>
      <c r="I100" s="199" cm="1">
        <f t="array" aca="1" ref="I100" ca="1">INDIRECT("'"&amp;コード表!$C$142&amp;"'!"&amp;'１人当たり市町村民所得〔統計表〕'!I$1&amp;$A$96)</f>
        <v>2675</v>
      </c>
      <c r="J100" s="199" cm="1">
        <f t="array" aca="1" ref="J100" ca="1">INDIRECT("'"&amp;コード表!$C$142&amp;"'!"&amp;'１人当たり市町村民所得〔統計表〕'!J$1&amp;$A$96)</f>
        <v>2718</v>
      </c>
      <c r="K100" s="199" cm="1">
        <f t="array" aca="1" ref="K100" ca="1">INDIRECT("'"&amp;コード表!$C$142&amp;"'!"&amp;'１人当たり市町村民所得〔統計表〕'!K$1&amp;$A$96)</f>
        <v>2735</v>
      </c>
      <c r="L100" s="199" cm="1">
        <f t="array" aca="1" ref="L100" ca="1">INDIRECT("'"&amp;コード表!$C$142&amp;"'!"&amp;'１人当たり市町村民所得〔統計表〕'!L$1&amp;$A$96)</f>
        <v>2446</v>
      </c>
      <c r="M100" s="199" cm="1">
        <f t="array" aca="1" ref="M100" ca="1">INDIRECT("'"&amp;コード表!$C$142&amp;"'!"&amp;'１人当たり市町村民所得〔統計表〕'!M$1&amp;$A$96)</f>
        <v>2561</v>
      </c>
      <c r="N100" s="148" cm="1">
        <f t="array" aca="1" ref="N100" ca="1">INDIRECT("'"&amp;コード表!$C$142&amp;"'!"&amp;'１人当たり市町村民所得〔統計表〕'!N$1&amp;$A$96)</f>
        <v>2605</v>
      </c>
    </row>
    <row r="101" spans="1:14" ht="15" customHeight="1">
      <c r="A101" s="22"/>
      <c r="B101" s="8" t="s">
        <v>106</v>
      </c>
      <c r="C101" s="199" cm="1">
        <f t="array" aca="1" ref="C101" ca="1">INDIRECT("'"&amp;コード表!$C$142&amp;"'!"&amp;'１人当たり市町村民所得〔統計表〕'!C$1&amp;'１人当たり市町村民所得〔統計表〕'!$P$6)</f>
        <v>2034</v>
      </c>
      <c r="D101" s="199" cm="1">
        <f t="array" aca="1" ref="D101" ca="1">INDIRECT("'"&amp;コード表!$C$142&amp;"'!"&amp;'１人当たり市町村民所得〔統計表〕'!D$1&amp;'１人当たり市町村民所得〔統計表〕'!$P$6)</f>
        <v>2020</v>
      </c>
      <c r="E101" s="199" cm="1">
        <f t="array" aca="1" ref="E101" ca="1">INDIRECT("'"&amp;コード表!$C$142&amp;"'!"&amp;'１人当たり市町村民所得〔統計表〕'!E$1&amp;'１人当たり市町村民所得〔統計表〕'!$P$6)</f>
        <v>2101</v>
      </c>
      <c r="F101" s="199" cm="1">
        <f t="array" aca="1" ref="F101" ca="1">INDIRECT("'"&amp;コード表!$C$142&amp;"'!"&amp;'１人当たり市町村民所得〔統計表〕'!F$1&amp;'１人当たり市町村民所得〔統計表〕'!$P$6)</f>
        <v>2093</v>
      </c>
      <c r="G101" s="199" cm="1">
        <f t="array" aca="1" ref="G101" ca="1">INDIRECT("'"&amp;コード表!$C$142&amp;"'!"&amp;'１人当たり市町村民所得〔統計表〕'!G$1&amp;'１人当たり市町村民所得〔統計表〕'!$P$6)</f>
        <v>2198</v>
      </c>
      <c r="H101" s="199" cm="1">
        <f t="array" aca="1" ref="H101" ca="1">INDIRECT("'"&amp;コード表!$C$142&amp;"'!"&amp;'１人当たり市町村民所得〔統計表〕'!H$1&amp;'１人当たり市町村民所得〔統計表〕'!$P$6)</f>
        <v>2284</v>
      </c>
      <c r="I101" s="199" cm="1">
        <f t="array" aca="1" ref="I101" ca="1">INDIRECT("'"&amp;コード表!$C$142&amp;"'!"&amp;'１人当たり市町村民所得〔統計表〕'!I$1&amp;'１人当たり市町村民所得〔統計表〕'!$P$6)</f>
        <v>2315</v>
      </c>
      <c r="J101" s="199" cm="1">
        <f t="array" aca="1" ref="J101" ca="1">INDIRECT("'"&amp;コード表!$C$142&amp;"'!"&amp;'１人当たり市町村民所得〔統計表〕'!J$1&amp;'１人当たり市町村民所得〔統計表〕'!$P$6)</f>
        <v>2323</v>
      </c>
      <c r="K101" s="199" cm="1">
        <f t="array" aca="1" ref="K101" ca="1">INDIRECT("'"&amp;コード表!$C$142&amp;"'!"&amp;'１人当たり市町村民所得〔統計表〕'!K$1&amp;'１人当たり市町村民所得〔統計表〕'!$P$6)</f>
        <v>2335</v>
      </c>
      <c r="L101" s="199" cm="1">
        <f t="array" aca="1" ref="L101" ca="1">INDIRECT("'"&amp;コード表!$C$142&amp;"'!"&amp;'１人当たり市町村民所得〔統計表〕'!L$1&amp;'１人当たり市町村民所得〔統計表〕'!$P$6)</f>
        <v>2156</v>
      </c>
      <c r="M101" s="199" cm="1">
        <f t="array" aca="1" ref="M101" ca="1">INDIRECT("'"&amp;コード表!$C$142&amp;"'!"&amp;'１人当たり市町村民所得〔統計表〕'!M$1&amp;'１人当たり市町村民所得〔統計表〕'!$P$6)</f>
        <v>2240</v>
      </c>
      <c r="N101" s="148" cm="1">
        <f t="array" aca="1" ref="N101" ca="1">INDIRECT("'"&amp;コード表!$C$142&amp;"'!"&amp;'１人当たり市町村民所得〔統計表〕'!N$1&amp;'１人当たり市町村民所得〔統計表〕'!$P$6)</f>
        <v>2249</v>
      </c>
    </row>
    <row r="102" spans="1:14" ht="15" customHeight="1">
      <c r="A102" s="22"/>
      <c r="B102" s="8" t="s">
        <v>273</v>
      </c>
      <c r="C102" s="107">
        <f ca="1">C100/C101*100</f>
        <v>114.11012782694199</v>
      </c>
      <c r="D102" s="107">
        <f t="shared" ref="D102:N102" ca="1" si="60">D100/D101*100</f>
        <v>114.6039603960396</v>
      </c>
      <c r="E102" s="107">
        <f t="shared" ca="1" si="60"/>
        <v>116.42075202284627</v>
      </c>
      <c r="F102" s="107">
        <f t="shared" ca="1" si="60"/>
        <v>115.28905876731963</v>
      </c>
      <c r="G102" s="107">
        <f t="shared" ca="1" si="60"/>
        <v>115.96906278434942</v>
      </c>
      <c r="H102" s="107">
        <f t="shared" ca="1" si="60"/>
        <v>116.19964973730296</v>
      </c>
      <c r="I102" s="107">
        <f t="shared" ca="1" si="60"/>
        <v>115.55075593952483</v>
      </c>
      <c r="J102" s="107">
        <f t="shared" ca="1" si="60"/>
        <v>117.00387430047353</v>
      </c>
      <c r="K102" s="107">
        <f t="shared" ca="1" si="60"/>
        <v>117.13062098501071</v>
      </c>
      <c r="L102" s="107">
        <f t="shared" ca="1" si="60"/>
        <v>113.4508348794063</v>
      </c>
      <c r="M102" s="107">
        <f t="shared" ca="1" si="60"/>
        <v>114.33035714285715</v>
      </c>
      <c r="N102" s="108">
        <f t="shared" ca="1" si="60"/>
        <v>115.82925744775456</v>
      </c>
    </row>
    <row r="103" spans="1:14" ht="15" customHeight="1">
      <c r="A103" s="22"/>
      <c r="B103" s="202" t="str">
        <f>B100&amp;"の対前年度増加率"</f>
        <v>那 覇 市の対前年度増加率</v>
      </c>
      <c r="D103" s="107">
        <f ca="1">ROUND((D100-C100)/ABS(C100)*100,3)</f>
        <v>-0.25900000000000001</v>
      </c>
      <c r="E103" s="107">
        <f t="shared" ref="E103:N103" ca="1" si="61">ROUND((E100-D100)/ABS(D100)*100,3)</f>
        <v>5.6589999999999998</v>
      </c>
      <c r="F103" s="107">
        <f t="shared" ca="1" si="61"/>
        <v>-1.349</v>
      </c>
      <c r="G103" s="107">
        <f t="shared" ca="1" si="61"/>
        <v>5.6360000000000001</v>
      </c>
      <c r="H103" s="107">
        <f t="shared" ca="1" si="61"/>
        <v>4.1189999999999998</v>
      </c>
      <c r="I103" s="107">
        <f t="shared" ca="1" si="61"/>
        <v>0.79100000000000004</v>
      </c>
      <c r="J103" s="107">
        <f t="shared" ca="1" si="61"/>
        <v>1.607</v>
      </c>
      <c r="K103" s="107">
        <f t="shared" ca="1" si="61"/>
        <v>0.625</v>
      </c>
      <c r="L103" s="107">
        <f t="shared" ca="1" si="61"/>
        <v>-10.567</v>
      </c>
      <c r="M103" s="107">
        <f t="shared" ca="1" si="61"/>
        <v>4.702</v>
      </c>
      <c r="N103" s="108">
        <f t="shared" ca="1" si="61"/>
        <v>1.718</v>
      </c>
    </row>
    <row r="104" spans="1:14" ht="15" customHeight="1">
      <c r="A104" s="23"/>
      <c r="B104" s="11" t="s">
        <v>274</v>
      </c>
      <c r="C104" s="149"/>
      <c r="D104" s="200">
        <f ca="1">ROUND((D101-C101)/ABS(C101)*100,3)</f>
        <v>-0.68799999999999994</v>
      </c>
      <c r="E104" s="200">
        <f t="shared" ref="E104:N104" ca="1" si="62">ROUND((E101-D101)/ABS(D101)*100,3)</f>
        <v>4.01</v>
      </c>
      <c r="F104" s="200">
        <f t="shared" ca="1" si="62"/>
        <v>-0.38100000000000001</v>
      </c>
      <c r="G104" s="200">
        <f t="shared" ca="1" si="62"/>
        <v>5.0170000000000003</v>
      </c>
      <c r="H104" s="200">
        <f t="shared" ca="1" si="62"/>
        <v>3.9129999999999998</v>
      </c>
      <c r="I104" s="200">
        <f t="shared" ca="1" si="62"/>
        <v>1.357</v>
      </c>
      <c r="J104" s="200">
        <f t="shared" ca="1" si="62"/>
        <v>0.34599999999999997</v>
      </c>
      <c r="K104" s="200">
        <f t="shared" ca="1" si="62"/>
        <v>0.51700000000000002</v>
      </c>
      <c r="L104" s="200">
        <f t="shared" ca="1" si="62"/>
        <v>-7.6660000000000004</v>
      </c>
      <c r="M104" s="200">
        <f t="shared" ca="1" si="62"/>
        <v>3.8959999999999999</v>
      </c>
      <c r="N104" s="201">
        <f t="shared" ca="1" si="62"/>
        <v>0.40200000000000002</v>
      </c>
    </row>
  </sheetData>
  <phoneticPr fontId="1"/>
  <pageMargins left="0.7" right="0.7" top="0.75" bottom="0.75" header="0.3" footer="0.3"/>
  <pageSetup paperSize="9" scale="28" orientation="portrait" r:id="rId1"/>
  <rowBreaks count="2" manualBreakCount="2">
    <brk id="33" max="13" man="1"/>
    <brk id="65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7EFB8-820C-44D5-82E8-4F36DB597371}">
  <dimension ref="A1:O142"/>
  <sheetViews>
    <sheetView showGridLines="0" view="pageBreakPreview" topLeftCell="A70" zoomScaleNormal="100" zoomScaleSheetLayoutView="100" workbookViewId="0">
      <selection activeCell="B92" sqref="B92"/>
    </sheetView>
  </sheetViews>
  <sheetFormatPr defaultColWidth="12.625" defaultRowHeight="16.5" customHeight="1"/>
  <cols>
    <col min="1" max="1" width="3.625" style="2" customWidth="1"/>
    <col min="2" max="2" width="20.375" style="2" customWidth="1"/>
    <col min="3" max="14" width="11.625" style="2" customWidth="1"/>
    <col min="15" max="16" width="10.625" style="2" customWidth="1"/>
    <col min="17" max="16384" width="12.625" style="2"/>
  </cols>
  <sheetData>
    <row r="1" spans="1:14" ht="16.5" customHeight="1">
      <c r="A1" s="75" t="s">
        <v>136</v>
      </c>
      <c r="B1" s="18"/>
    </row>
    <row r="3" spans="1:14" ht="16.5" customHeight="1">
      <c r="B3" s="1" t="s">
        <v>47</v>
      </c>
      <c r="C3" s="74" t="str">
        <f ca="1">市町村民所得〔統計表〕!A1</f>
        <v>市町村民所得〔統計表〕</v>
      </c>
      <c r="D3" s="15"/>
    </row>
    <row r="5" spans="1:14" ht="16.5" customHeight="1" thickBot="1">
      <c r="B5" s="1" t="s">
        <v>238</v>
      </c>
    </row>
    <row r="6" spans="1:14" ht="16.5" customHeight="1">
      <c r="C6" s="83">
        <v>6</v>
      </c>
      <c r="D6" s="19" t="str">
        <f ca="1">"　←"&amp;$C$3</f>
        <v>　←市町村民所得〔統計表〕</v>
      </c>
      <c r="F6" s="2" t="s">
        <v>151</v>
      </c>
    </row>
    <row r="7" spans="1:14" ht="16.5" customHeight="1" thickBot="1">
      <c r="C7" s="84">
        <v>60</v>
      </c>
      <c r="D7" s="19" t="str">
        <f ca="1">"　←"&amp;$C$3</f>
        <v>　←市町村民所得〔統計表〕</v>
      </c>
      <c r="F7" s="2" t="s">
        <v>152</v>
      </c>
    </row>
    <row r="9" spans="1:14" ht="16.5" customHeight="1">
      <c r="B9" s="80" t="s">
        <v>153</v>
      </c>
      <c r="C9" s="17">
        <f>C6</f>
        <v>6</v>
      </c>
      <c r="D9" s="17">
        <f>C7-C6</f>
        <v>54</v>
      </c>
      <c r="E9" s="17">
        <f>D9</f>
        <v>54</v>
      </c>
      <c r="F9" s="17">
        <f t="shared" ref="F9:L9" si="0">E9</f>
        <v>54</v>
      </c>
      <c r="G9" s="17">
        <f t="shared" si="0"/>
        <v>54</v>
      </c>
      <c r="H9" s="17">
        <f t="shared" si="0"/>
        <v>54</v>
      </c>
      <c r="I9" s="17">
        <f t="shared" si="0"/>
        <v>54</v>
      </c>
      <c r="J9" s="17">
        <f t="shared" si="0"/>
        <v>54</v>
      </c>
      <c r="K9" s="17">
        <f t="shared" si="0"/>
        <v>54</v>
      </c>
      <c r="L9" s="17">
        <f t="shared" si="0"/>
        <v>54</v>
      </c>
      <c r="M9" s="17">
        <f t="shared" ref="M9" si="1">L9</f>
        <v>54</v>
      </c>
      <c r="N9" s="17">
        <f t="shared" ref="N9" si="2">M9</f>
        <v>54</v>
      </c>
    </row>
    <row r="10" spans="1:14" ht="16.5" customHeight="1">
      <c r="B10" s="4"/>
      <c r="C10" s="78">
        <v>23</v>
      </c>
      <c r="D10" s="79">
        <f>C10+1</f>
        <v>24</v>
      </c>
      <c r="E10" s="79">
        <f t="shared" ref="E10:J10" si="3">D10+1</f>
        <v>25</v>
      </c>
      <c r="F10" s="79">
        <f t="shared" si="3"/>
        <v>26</v>
      </c>
      <c r="G10" s="79">
        <f t="shared" si="3"/>
        <v>27</v>
      </c>
      <c r="H10" s="79">
        <f t="shared" si="3"/>
        <v>28</v>
      </c>
      <c r="I10" s="79">
        <f t="shared" si="3"/>
        <v>29</v>
      </c>
      <c r="J10" s="79">
        <f t="shared" si="3"/>
        <v>30</v>
      </c>
      <c r="K10" s="78">
        <v>1</v>
      </c>
      <c r="L10" s="79">
        <f>K10+1</f>
        <v>2</v>
      </c>
      <c r="M10" s="79">
        <f t="shared" ref="M10:N10" si="4">L10+1</f>
        <v>3</v>
      </c>
      <c r="N10" s="79">
        <f t="shared" si="4"/>
        <v>4</v>
      </c>
    </row>
    <row r="11" spans="1:14" ht="16.5" customHeight="1">
      <c r="B11" s="7"/>
      <c r="C11" s="9" t="s">
        <v>5</v>
      </c>
      <c r="D11" s="9" t="s">
        <v>6</v>
      </c>
      <c r="E11" s="9" t="s">
        <v>7</v>
      </c>
      <c r="F11" s="9" t="s">
        <v>8</v>
      </c>
      <c r="G11" s="9" t="s">
        <v>9</v>
      </c>
      <c r="H11" s="9" t="s">
        <v>10</v>
      </c>
      <c r="I11" s="9" t="s">
        <v>11</v>
      </c>
      <c r="J11" s="9" t="s">
        <v>12</v>
      </c>
      <c r="K11" s="9" t="s">
        <v>45</v>
      </c>
      <c r="L11" s="9" t="s">
        <v>2</v>
      </c>
      <c r="M11" s="9" t="s">
        <v>0</v>
      </c>
      <c r="N11" s="9" t="s">
        <v>200</v>
      </c>
    </row>
    <row r="12" spans="1:14" ht="16.5" customHeight="1">
      <c r="B12" s="10"/>
      <c r="C12" s="82">
        <v>2011</v>
      </c>
      <c r="D12" s="85">
        <f>C12+1</f>
        <v>2012</v>
      </c>
      <c r="E12" s="85">
        <f t="shared" ref="E12:L12" si="5">D12+1</f>
        <v>2013</v>
      </c>
      <c r="F12" s="85">
        <f t="shared" si="5"/>
        <v>2014</v>
      </c>
      <c r="G12" s="85">
        <f t="shared" si="5"/>
        <v>2015</v>
      </c>
      <c r="H12" s="85">
        <f t="shared" si="5"/>
        <v>2016</v>
      </c>
      <c r="I12" s="85">
        <f t="shared" si="5"/>
        <v>2017</v>
      </c>
      <c r="J12" s="85">
        <f t="shared" si="5"/>
        <v>2018</v>
      </c>
      <c r="K12" s="85">
        <f t="shared" si="5"/>
        <v>2019</v>
      </c>
      <c r="L12" s="85">
        <f t="shared" si="5"/>
        <v>2020</v>
      </c>
      <c r="M12" s="85">
        <f t="shared" ref="M12" si="6">L12+1</f>
        <v>2021</v>
      </c>
      <c r="N12" s="85">
        <f t="shared" ref="N12" si="7">M12+1</f>
        <v>2022</v>
      </c>
    </row>
    <row r="13" spans="1:14" ht="16.5" customHeight="1">
      <c r="B13" s="16" t="s">
        <v>106</v>
      </c>
      <c r="C13" s="91">
        <f>C9</f>
        <v>6</v>
      </c>
      <c r="D13" s="91">
        <f>C13+D$9</f>
        <v>60</v>
      </c>
      <c r="E13" s="91">
        <f t="shared" ref="E13:L13" si="8">D13+E$9</f>
        <v>114</v>
      </c>
      <c r="F13" s="91">
        <f t="shared" si="8"/>
        <v>168</v>
      </c>
      <c r="G13" s="91">
        <f t="shared" si="8"/>
        <v>222</v>
      </c>
      <c r="H13" s="91">
        <f t="shared" si="8"/>
        <v>276</v>
      </c>
      <c r="I13" s="91">
        <f t="shared" si="8"/>
        <v>330</v>
      </c>
      <c r="J13" s="91">
        <f t="shared" si="8"/>
        <v>384</v>
      </c>
      <c r="K13" s="91">
        <f t="shared" si="8"/>
        <v>438</v>
      </c>
      <c r="L13" s="91">
        <f t="shared" si="8"/>
        <v>492</v>
      </c>
      <c r="M13" s="91">
        <f t="shared" ref="M13:M60" si="9">L13+M$9</f>
        <v>546</v>
      </c>
      <c r="N13" s="81">
        <f t="shared" ref="N13:N60" si="10">M13+N$9</f>
        <v>600</v>
      </c>
    </row>
    <row r="14" spans="1:14" ht="16.5" customHeight="1">
      <c r="B14" s="9" t="s">
        <v>59</v>
      </c>
      <c r="C14" s="17">
        <f>C13+1</f>
        <v>7</v>
      </c>
      <c r="D14" s="17">
        <f>C14+D$9</f>
        <v>61</v>
      </c>
      <c r="E14" s="17">
        <f t="shared" ref="E14:L14" si="11">D14+E$9</f>
        <v>115</v>
      </c>
      <c r="F14" s="17">
        <f t="shared" si="11"/>
        <v>169</v>
      </c>
      <c r="G14" s="17">
        <f t="shared" si="11"/>
        <v>223</v>
      </c>
      <c r="H14" s="17">
        <f t="shared" si="11"/>
        <v>277</v>
      </c>
      <c r="I14" s="17">
        <f t="shared" si="11"/>
        <v>331</v>
      </c>
      <c r="J14" s="17">
        <f t="shared" si="11"/>
        <v>385</v>
      </c>
      <c r="K14" s="17">
        <f t="shared" si="11"/>
        <v>439</v>
      </c>
      <c r="L14" s="17">
        <f t="shared" si="11"/>
        <v>493</v>
      </c>
      <c r="M14" s="17">
        <f t="shared" si="9"/>
        <v>547</v>
      </c>
      <c r="N14" s="88">
        <f t="shared" si="10"/>
        <v>601</v>
      </c>
    </row>
    <row r="15" spans="1:14" ht="16.5" customHeight="1">
      <c r="B15" s="9" t="s">
        <v>60</v>
      </c>
      <c r="C15" s="17">
        <f t="shared" ref="C15:C60" si="12">C14+1</f>
        <v>8</v>
      </c>
      <c r="D15" s="17">
        <f t="shared" ref="D15:L60" si="13">C15+D$9</f>
        <v>62</v>
      </c>
      <c r="E15" s="17">
        <f t="shared" si="13"/>
        <v>116</v>
      </c>
      <c r="F15" s="17">
        <f t="shared" si="13"/>
        <v>170</v>
      </c>
      <c r="G15" s="17">
        <f t="shared" si="13"/>
        <v>224</v>
      </c>
      <c r="H15" s="17">
        <f t="shared" si="13"/>
        <v>278</v>
      </c>
      <c r="I15" s="17">
        <f t="shared" si="13"/>
        <v>332</v>
      </c>
      <c r="J15" s="17">
        <f t="shared" si="13"/>
        <v>386</v>
      </c>
      <c r="K15" s="17">
        <f t="shared" si="13"/>
        <v>440</v>
      </c>
      <c r="L15" s="17">
        <f t="shared" si="13"/>
        <v>494</v>
      </c>
      <c r="M15" s="17">
        <f t="shared" si="9"/>
        <v>548</v>
      </c>
      <c r="N15" s="88">
        <f t="shared" si="10"/>
        <v>602</v>
      </c>
    </row>
    <row r="16" spans="1:14" ht="16.5" customHeight="1">
      <c r="B16" s="9" t="s">
        <v>61</v>
      </c>
      <c r="C16" s="17">
        <f t="shared" si="12"/>
        <v>9</v>
      </c>
      <c r="D16" s="17">
        <f t="shared" si="13"/>
        <v>63</v>
      </c>
      <c r="E16" s="17">
        <f t="shared" si="13"/>
        <v>117</v>
      </c>
      <c r="F16" s="17">
        <f t="shared" si="13"/>
        <v>171</v>
      </c>
      <c r="G16" s="17">
        <f t="shared" si="13"/>
        <v>225</v>
      </c>
      <c r="H16" s="17">
        <f t="shared" si="13"/>
        <v>279</v>
      </c>
      <c r="I16" s="17">
        <f t="shared" si="13"/>
        <v>333</v>
      </c>
      <c r="J16" s="17">
        <f t="shared" si="13"/>
        <v>387</v>
      </c>
      <c r="K16" s="17">
        <f t="shared" si="13"/>
        <v>441</v>
      </c>
      <c r="L16" s="17">
        <f t="shared" si="13"/>
        <v>495</v>
      </c>
      <c r="M16" s="17">
        <f t="shared" si="9"/>
        <v>549</v>
      </c>
      <c r="N16" s="88">
        <f t="shared" si="10"/>
        <v>603</v>
      </c>
    </row>
    <row r="17" spans="2:14" ht="16.5" customHeight="1">
      <c r="B17" s="9" t="s">
        <v>62</v>
      </c>
      <c r="C17" s="17">
        <f t="shared" si="12"/>
        <v>10</v>
      </c>
      <c r="D17" s="17">
        <f t="shared" si="13"/>
        <v>64</v>
      </c>
      <c r="E17" s="17">
        <f t="shared" si="13"/>
        <v>118</v>
      </c>
      <c r="F17" s="17">
        <f t="shared" si="13"/>
        <v>172</v>
      </c>
      <c r="G17" s="17">
        <f t="shared" si="13"/>
        <v>226</v>
      </c>
      <c r="H17" s="17">
        <f t="shared" si="13"/>
        <v>280</v>
      </c>
      <c r="I17" s="17">
        <f t="shared" si="13"/>
        <v>334</v>
      </c>
      <c r="J17" s="17">
        <f t="shared" si="13"/>
        <v>388</v>
      </c>
      <c r="K17" s="17">
        <f t="shared" si="13"/>
        <v>442</v>
      </c>
      <c r="L17" s="17">
        <f t="shared" si="13"/>
        <v>496</v>
      </c>
      <c r="M17" s="17">
        <f t="shared" si="9"/>
        <v>550</v>
      </c>
      <c r="N17" s="88">
        <f t="shared" si="10"/>
        <v>604</v>
      </c>
    </row>
    <row r="18" spans="2:14" ht="16.5" customHeight="1">
      <c r="B18" s="9" t="s">
        <v>63</v>
      </c>
      <c r="C18" s="17">
        <f t="shared" si="12"/>
        <v>11</v>
      </c>
      <c r="D18" s="17">
        <f t="shared" si="13"/>
        <v>65</v>
      </c>
      <c r="E18" s="17">
        <f t="shared" si="13"/>
        <v>119</v>
      </c>
      <c r="F18" s="17">
        <f t="shared" si="13"/>
        <v>173</v>
      </c>
      <c r="G18" s="17">
        <f t="shared" si="13"/>
        <v>227</v>
      </c>
      <c r="H18" s="17">
        <f t="shared" si="13"/>
        <v>281</v>
      </c>
      <c r="I18" s="17">
        <f t="shared" si="13"/>
        <v>335</v>
      </c>
      <c r="J18" s="17">
        <f t="shared" si="13"/>
        <v>389</v>
      </c>
      <c r="K18" s="17">
        <f t="shared" si="13"/>
        <v>443</v>
      </c>
      <c r="L18" s="17">
        <f t="shared" si="13"/>
        <v>497</v>
      </c>
      <c r="M18" s="17">
        <f t="shared" si="9"/>
        <v>551</v>
      </c>
      <c r="N18" s="88">
        <f t="shared" si="10"/>
        <v>605</v>
      </c>
    </row>
    <row r="19" spans="2:14" ht="16.5" customHeight="1">
      <c r="B19" s="9" t="s">
        <v>64</v>
      </c>
      <c r="C19" s="17">
        <f t="shared" si="12"/>
        <v>12</v>
      </c>
      <c r="D19" s="17">
        <f t="shared" si="13"/>
        <v>66</v>
      </c>
      <c r="E19" s="17">
        <f t="shared" si="13"/>
        <v>120</v>
      </c>
      <c r="F19" s="17">
        <f t="shared" si="13"/>
        <v>174</v>
      </c>
      <c r="G19" s="17">
        <f t="shared" si="13"/>
        <v>228</v>
      </c>
      <c r="H19" s="17">
        <f t="shared" si="13"/>
        <v>282</v>
      </c>
      <c r="I19" s="17">
        <f t="shared" si="13"/>
        <v>336</v>
      </c>
      <c r="J19" s="17">
        <f t="shared" si="13"/>
        <v>390</v>
      </c>
      <c r="K19" s="17">
        <f t="shared" si="13"/>
        <v>444</v>
      </c>
      <c r="L19" s="17">
        <f t="shared" si="13"/>
        <v>498</v>
      </c>
      <c r="M19" s="17">
        <f t="shared" si="9"/>
        <v>552</v>
      </c>
      <c r="N19" s="88">
        <f t="shared" si="10"/>
        <v>606</v>
      </c>
    </row>
    <row r="20" spans="2:14" ht="16.5" customHeight="1">
      <c r="B20" s="9" t="s">
        <v>65</v>
      </c>
      <c r="C20" s="17">
        <f t="shared" si="12"/>
        <v>13</v>
      </c>
      <c r="D20" s="17">
        <f t="shared" si="13"/>
        <v>67</v>
      </c>
      <c r="E20" s="17">
        <f t="shared" si="13"/>
        <v>121</v>
      </c>
      <c r="F20" s="17">
        <f t="shared" si="13"/>
        <v>175</v>
      </c>
      <c r="G20" s="17">
        <f t="shared" si="13"/>
        <v>229</v>
      </c>
      <c r="H20" s="17">
        <f t="shared" si="13"/>
        <v>283</v>
      </c>
      <c r="I20" s="17">
        <f t="shared" si="13"/>
        <v>337</v>
      </c>
      <c r="J20" s="17">
        <f t="shared" si="13"/>
        <v>391</v>
      </c>
      <c r="K20" s="17">
        <f t="shared" si="13"/>
        <v>445</v>
      </c>
      <c r="L20" s="17">
        <f t="shared" si="13"/>
        <v>499</v>
      </c>
      <c r="M20" s="17">
        <f t="shared" si="9"/>
        <v>553</v>
      </c>
      <c r="N20" s="88">
        <f t="shared" si="10"/>
        <v>607</v>
      </c>
    </row>
    <row r="21" spans="2:14" ht="16.5" customHeight="1">
      <c r="B21" s="9" t="s">
        <v>66</v>
      </c>
      <c r="C21" s="17">
        <f t="shared" si="12"/>
        <v>14</v>
      </c>
      <c r="D21" s="17">
        <f t="shared" si="13"/>
        <v>68</v>
      </c>
      <c r="E21" s="17">
        <f t="shared" si="13"/>
        <v>122</v>
      </c>
      <c r="F21" s="17">
        <f t="shared" si="13"/>
        <v>176</v>
      </c>
      <c r="G21" s="17">
        <f t="shared" si="13"/>
        <v>230</v>
      </c>
      <c r="H21" s="17">
        <f t="shared" si="13"/>
        <v>284</v>
      </c>
      <c r="I21" s="17">
        <f t="shared" si="13"/>
        <v>338</v>
      </c>
      <c r="J21" s="17">
        <f t="shared" si="13"/>
        <v>392</v>
      </c>
      <c r="K21" s="17">
        <f t="shared" si="13"/>
        <v>446</v>
      </c>
      <c r="L21" s="17">
        <f t="shared" si="13"/>
        <v>500</v>
      </c>
      <c r="M21" s="17">
        <f t="shared" si="9"/>
        <v>554</v>
      </c>
      <c r="N21" s="88">
        <f t="shared" si="10"/>
        <v>608</v>
      </c>
    </row>
    <row r="22" spans="2:14" ht="16.5" customHeight="1">
      <c r="B22" s="9" t="s">
        <v>67</v>
      </c>
      <c r="C22" s="17">
        <f t="shared" si="12"/>
        <v>15</v>
      </c>
      <c r="D22" s="17">
        <f t="shared" si="13"/>
        <v>69</v>
      </c>
      <c r="E22" s="17">
        <f t="shared" si="13"/>
        <v>123</v>
      </c>
      <c r="F22" s="17">
        <f t="shared" si="13"/>
        <v>177</v>
      </c>
      <c r="G22" s="17">
        <f t="shared" si="13"/>
        <v>231</v>
      </c>
      <c r="H22" s="17">
        <f t="shared" si="13"/>
        <v>285</v>
      </c>
      <c r="I22" s="17">
        <f t="shared" si="13"/>
        <v>339</v>
      </c>
      <c r="J22" s="17">
        <f t="shared" si="13"/>
        <v>393</v>
      </c>
      <c r="K22" s="17">
        <f t="shared" si="13"/>
        <v>447</v>
      </c>
      <c r="L22" s="17">
        <f t="shared" si="13"/>
        <v>501</v>
      </c>
      <c r="M22" s="17">
        <f t="shared" si="9"/>
        <v>555</v>
      </c>
      <c r="N22" s="88">
        <f t="shared" si="10"/>
        <v>609</v>
      </c>
    </row>
    <row r="23" spans="2:14" ht="16.5" customHeight="1">
      <c r="B23" s="9" t="s">
        <v>68</v>
      </c>
      <c r="C23" s="17">
        <f t="shared" si="12"/>
        <v>16</v>
      </c>
      <c r="D23" s="17">
        <f t="shared" si="13"/>
        <v>70</v>
      </c>
      <c r="E23" s="17">
        <f t="shared" si="13"/>
        <v>124</v>
      </c>
      <c r="F23" s="17">
        <f t="shared" si="13"/>
        <v>178</v>
      </c>
      <c r="G23" s="17">
        <f t="shared" si="13"/>
        <v>232</v>
      </c>
      <c r="H23" s="17">
        <f t="shared" si="13"/>
        <v>286</v>
      </c>
      <c r="I23" s="17">
        <f t="shared" si="13"/>
        <v>340</v>
      </c>
      <c r="J23" s="17">
        <f t="shared" si="13"/>
        <v>394</v>
      </c>
      <c r="K23" s="17">
        <f t="shared" si="13"/>
        <v>448</v>
      </c>
      <c r="L23" s="17">
        <f t="shared" si="13"/>
        <v>502</v>
      </c>
      <c r="M23" s="17">
        <f t="shared" si="9"/>
        <v>556</v>
      </c>
      <c r="N23" s="88">
        <f t="shared" si="10"/>
        <v>610</v>
      </c>
    </row>
    <row r="24" spans="2:14" ht="16.5" customHeight="1">
      <c r="B24" s="16" t="s">
        <v>69</v>
      </c>
      <c r="C24" s="91">
        <f t="shared" si="12"/>
        <v>17</v>
      </c>
      <c r="D24" s="91">
        <f t="shared" si="13"/>
        <v>71</v>
      </c>
      <c r="E24" s="91">
        <f t="shared" si="13"/>
        <v>125</v>
      </c>
      <c r="F24" s="91">
        <f t="shared" si="13"/>
        <v>179</v>
      </c>
      <c r="G24" s="91">
        <f t="shared" si="13"/>
        <v>233</v>
      </c>
      <c r="H24" s="91">
        <f t="shared" si="13"/>
        <v>287</v>
      </c>
      <c r="I24" s="91">
        <f t="shared" si="13"/>
        <v>341</v>
      </c>
      <c r="J24" s="91">
        <f t="shared" si="13"/>
        <v>395</v>
      </c>
      <c r="K24" s="91">
        <f t="shared" si="13"/>
        <v>449</v>
      </c>
      <c r="L24" s="91">
        <f t="shared" si="13"/>
        <v>503</v>
      </c>
      <c r="M24" s="91">
        <f t="shared" si="9"/>
        <v>557</v>
      </c>
      <c r="N24" s="81">
        <f t="shared" si="10"/>
        <v>611</v>
      </c>
    </row>
    <row r="25" spans="2:14" ht="16.5" customHeight="1">
      <c r="B25" s="9" t="s">
        <v>70</v>
      </c>
      <c r="C25" s="17">
        <f t="shared" si="12"/>
        <v>18</v>
      </c>
      <c r="D25" s="17">
        <f t="shared" si="13"/>
        <v>72</v>
      </c>
      <c r="E25" s="17">
        <f t="shared" si="13"/>
        <v>126</v>
      </c>
      <c r="F25" s="17">
        <f t="shared" si="13"/>
        <v>180</v>
      </c>
      <c r="G25" s="17">
        <f t="shared" si="13"/>
        <v>234</v>
      </c>
      <c r="H25" s="17">
        <f t="shared" si="13"/>
        <v>288</v>
      </c>
      <c r="I25" s="17">
        <f t="shared" si="13"/>
        <v>342</v>
      </c>
      <c r="J25" s="17">
        <f t="shared" si="13"/>
        <v>396</v>
      </c>
      <c r="K25" s="17">
        <f t="shared" si="13"/>
        <v>450</v>
      </c>
      <c r="L25" s="17">
        <f t="shared" si="13"/>
        <v>504</v>
      </c>
      <c r="M25" s="17">
        <f t="shared" si="9"/>
        <v>558</v>
      </c>
      <c r="N25" s="88">
        <f t="shared" si="10"/>
        <v>612</v>
      </c>
    </row>
    <row r="26" spans="2:14" ht="16.5" customHeight="1">
      <c r="B26" s="9" t="s">
        <v>71</v>
      </c>
      <c r="C26" s="17">
        <f t="shared" si="12"/>
        <v>19</v>
      </c>
      <c r="D26" s="17">
        <f t="shared" si="13"/>
        <v>73</v>
      </c>
      <c r="E26" s="17">
        <f t="shared" si="13"/>
        <v>127</v>
      </c>
      <c r="F26" s="17">
        <f t="shared" si="13"/>
        <v>181</v>
      </c>
      <c r="G26" s="17">
        <f t="shared" si="13"/>
        <v>235</v>
      </c>
      <c r="H26" s="17">
        <f t="shared" si="13"/>
        <v>289</v>
      </c>
      <c r="I26" s="17">
        <f t="shared" si="13"/>
        <v>343</v>
      </c>
      <c r="J26" s="17">
        <f t="shared" si="13"/>
        <v>397</v>
      </c>
      <c r="K26" s="17">
        <f t="shared" si="13"/>
        <v>451</v>
      </c>
      <c r="L26" s="17">
        <f t="shared" si="13"/>
        <v>505</v>
      </c>
      <c r="M26" s="17">
        <f t="shared" si="9"/>
        <v>559</v>
      </c>
      <c r="N26" s="88">
        <f t="shared" si="10"/>
        <v>613</v>
      </c>
    </row>
    <row r="27" spans="2:14" ht="16.5" customHeight="1">
      <c r="B27" s="9" t="s">
        <v>72</v>
      </c>
      <c r="C27" s="17">
        <f t="shared" si="12"/>
        <v>20</v>
      </c>
      <c r="D27" s="17">
        <f t="shared" si="13"/>
        <v>74</v>
      </c>
      <c r="E27" s="17">
        <f t="shared" si="13"/>
        <v>128</v>
      </c>
      <c r="F27" s="17">
        <f t="shared" si="13"/>
        <v>182</v>
      </c>
      <c r="G27" s="17">
        <f t="shared" si="13"/>
        <v>236</v>
      </c>
      <c r="H27" s="17">
        <f t="shared" si="13"/>
        <v>290</v>
      </c>
      <c r="I27" s="17">
        <f t="shared" si="13"/>
        <v>344</v>
      </c>
      <c r="J27" s="17">
        <f t="shared" si="13"/>
        <v>398</v>
      </c>
      <c r="K27" s="17">
        <f t="shared" si="13"/>
        <v>452</v>
      </c>
      <c r="L27" s="17">
        <f t="shared" si="13"/>
        <v>506</v>
      </c>
      <c r="M27" s="17">
        <f t="shared" si="9"/>
        <v>560</v>
      </c>
      <c r="N27" s="88">
        <f t="shared" si="10"/>
        <v>614</v>
      </c>
    </row>
    <row r="28" spans="2:14" ht="16.5" customHeight="1">
      <c r="B28" s="9" t="s">
        <v>73</v>
      </c>
      <c r="C28" s="17">
        <f t="shared" si="12"/>
        <v>21</v>
      </c>
      <c r="D28" s="17">
        <f t="shared" si="13"/>
        <v>75</v>
      </c>
      <c r="E28" s="17">
        <f t="shared" si="13"/>
        <v>129</v>
      </c>
      <c r="F28" s="17">
        <f t="shared" si="13"/>
        <v>183</v>
      </c>
      <c r="G28" s="17">
        <f t="shared" si="13"/>
        <v>237</v>
      </c>
      <c r="H28" s="17">
        <f t="shared" si="13"/>
        <v>291</v>
      </c>
      <c r="I28" s="17">
        <f t="shared" si="13"/>
        <v>345</v>
      </c>
      <c r="J28" s="17">
        <f t="shared" si="13"/>
        <v>399</v>
      </c>
      <c r="K28" s="17">
        <f t="shared" si="13"/>
        <v>453</v>
      </c>
      <c r="L28" s="17">
        <f t="shared" si="13"/>
        <v>507</v>
      </c>
      <c r="M28" s="17">
        <f t="shared" si="9"/>
        <v>561</v>
      </c>
      <c r="N28" s="88">
        <f t="shared" si="10"/>
        <v>615</v>
      </c>
    </row>
    <row r="29" spans="2:14" ht="16.5" customHeight="1">
      <c r="B29" s="9" t="s">
        <v>74</v>
      </c>
      <c r="C29" s="17">
        <f t="shared" si="12"/>
        <v>22</v>
      </c>
      <c r="D29" s="17">
        <f t="shared" si="13"/>
        <v>76</v>
      </c>
      <c r="E29" s="17">
        <f t="shared" si="13"/>
        <v>130</v>
      </c>
      <c r="F29" s="17">
        <f t="shared" si="13"/>
        <v>184</v>
      </c>
      <c r="G29" s="17">
        <f t="shared" si="13"/>
        <v>238</v>
      </c>
      <c r="H29" s="17">
        <f t="shared" si="13"/>
        <v>292</v>
      </c>
      <c r="I29" s="17">
        <f t="shared" si="13"/>
        <v>346</v>
      </c>
      <c r="J29" s="17">
        <f t="shared" si="13"/>
        <v>400</v>
      </c>
      <c r="K29" s="17">
        <f t="shared" si="13"/>
        <v>454</v>
      </c>
      <c r="L29" s="17">
        <f t="shared" si="13"/>
        <v>508</v>
      </c>
      <c r="M29" s="17">
        <f t="shared" si="9"/>
        <v>562</v>
      </c>
      <c r="N29" s="88">
        <f t="shared" si="10"/>
        <v>616</v>
      </c>
    </row>
    <row r="30" spans="2:14" ht="16.5" customHeight="1">
      <c r="B30" s="9" t="s">
        <v>75</v>
      </c>
      <c r="C30" s="17">
        <f t="shared" si="12"/>
        <v>23</v>
      </c>
      <c r="D30" s="17">
        <f t="shared" si="13"/>
        <v>77</v>
      </c>
      <c r="E30" s="17">
        <f t="shared" si="13"/>
        <v>131</v>
      </c>
      <c r="F30" s="17">
        <f t="shared" si="13"/>
        <v>185</v>
      </c>
      <c r="G30" s="17">
        <f t="shared" si="13"/>
        <v>239</v>
      </c>
      <c r="H30" s="17">
        <f t="shared" si="13"/>
        <v>293</v>
      </c>
      <c r="I30" s="17">
        <f t="shared" si="13"/>
        <v>347</v>
      </c>
      <c r="J30" s="17">
        <f t="shared" si="13"/>
        <v>401</v>
      </c>
      <c r="K30" s="17">
        <f t="shared" si="13"/>
        <v>455</v>
      </c>
      <c r="L30" s="17">
        <f t="shared" si="13"/>
        <v>509</v>
      </c>
      <c r="M30" s="17">
        <f t="shared" si="9"/>
        <v>563</v>
      </c>
      <c r="N30" s="88">
        <f t="shared" si="10"/>
        <v>617</v>
      </c>
    </row>
    <row r="31" spans="2:14" ht="16.5" customHeight="1">
      <c r="B31" s="9" t="s">
        <v>76</v>
      </c>
      <c r="C31" s="17">
        <f t="shared" si="12"/>
        <v>24</v>
      </c>
      <c r="D31" s="17">
        <f t="shared" si="13"/>
        <v>78</v>
      </c>
      <c r="E31" s="17">
        <f t="shared" si="13"/>
        <v>132</v>
      </c>
      <c r="F31" s="17">
        <f t="shared" si="13"/>
        <v>186</v>
      </c>
      <c r="G31" s="17">
        <f t="shared" si="13"/>
        <v>240</v>
      </c>
      <c r="H31" s="17">
        <f t="shared" si="13"/>
        <v>294</v>
      </c>
      <c r="I31" s="17">
        <f t="shared" si="13"/>
        <v>348</v>
      </c>
      <c r="J31" s="17">
        <f t="shared" si="13"/>
        <v>402</v>
      </c>
      <c r="K31" s="17">
        <f t="shared" si="13"/>
        <v>456</v>
      </c>
      <c r="L31" s="17">
        <f t="shared" si="13"/>
        <v>510</v>
      </c>
      <c r="M31" s="17">
        <f t="shared" si="9"/>
        <v>564</v>
      </c>
      <c r="N31" s="88">
        <f t="shared" si="10"/>
        <v>618</v>
      </c>
    </row>
    <row r="32" spans="2:14" ht="16.5" customHeight="1">
      <c r="B32" s="9" t="s">
        <v>77</v>
      </c>
      <c r="C32" s="17">
        <f t="shared" si="12"/>
        <v>25</v>
      </c>
      <c r="D32" s="17">
        <f t="shared" si="13"/>
        <v>79</v>
      </c>
      <c r="E32" s="17">
        <f t="shared" si="13"/>
        <v>133</v>
      </c>
      <c r="F32" s="17">
        <f t="shared" si="13"/>
        <v>187</v>
      </c>
      <c r="G32" s="17">
        <f t="shared" si="13"/>
        <v>241</v>
      </c>
      <c r="H32" s="17">
        <f t="shared" si="13"/>
        <v>295</v>
      </c>
      <c r="I32" s="17">
        <f t="shared" si="13"/>
        <v>349</v>
      </c>
      <c r="J32" s="17">
        <f t="shared" si="13"/>
        <v>403</v>
      </c>
      <c r="K32" s="17">
        <f t="shared" si="13"/>
        <v>457</v>
      </c>
      <c r="L32" s="17">
        <f t="shared" si="13"/>
        <v>511</v>
      </c>
      <c r="M32" s="17">
        <f t="shared" si="9"/>
        <v>565</v>
      </c>
      <c r="N32" s="88">
        <f t="shared" si="10"/>
        <v>619</v>
      </c>
    </row>
    <row r="33" spans="2:14" ht="16.5" customHeight="1">
      <c r="B33" s="16" t="s">
        <v>78</v>
      </c>
      <c r="C33" s="91">
        <f t="shared" si="12"/>
        <v>26</v>
      </c>
      <c r="D33" s="91">
        <f t="shared" si="13"/>
        <v>80</v>
      </c>
      <c r="E33" s="91">
        <f t="shared" si="13"/>
        <v>134</v>
      </c>
      <c r="F33" s="91">
        <f t="shared" si="13"/>
        <v>188</v>
      </c>
      <c r="G33" s="91">
        <f t="shared" si="13"/>
        <v>242</v>
      </c>
      <c r="H33" s="91">
        <f t="shared" si="13"/>
        <v>296</v>
      </c>
      <c r="I33" s="91">
        <f t="shared" si="13"/>
        <v>350</v>
      </c>
      <c r="J33" s="91">
        <f t="shared" si="13"/>
        <v>404</v>
      </c>
      <c r="K33" s="91">
        <f t="shared" si="13"/>
        <v>458</v>
      </c>
      <c r="L33" s="91">
        <f t="shared" si="13"/>
        <v>512</v>
      </c>
      <c r="M33" s="91">
        <f t="shared" si="9"/>
        <v>566</v>
      </c>
      <c r="N33" s="81">
        <f t="shared" si="10"/>
        <v>620</v>
      </c>
    </row>
    <row r="34" spans="2:14" ht="16.5" customHeight="1">
      <c r="B34" s="9" t="s">
        <v>79</v>
      </c>
      <c r="C34" s="17">
        <f t="shared" si="12"/>
        <v>27</v>
      </c>
      <c r="D34" s="17">
        <f t="shared" si="13"/>
        <v>81</v>
      </c>
      <c r="E34" s="17">
        <f t="shared" si="13"/>
        <v>135</v>
      </c>
      <c r="F34" s="17">
        <f t="shared" si="13"/>
        <v>189</v>
      </c>
      <c r="G34" s="17">
        <f t="shared" si="13"/>
        <v>243</v>
      </c>
      <c r="H34" s="17">
        <f t="shared" si="13"/>
        <v>297</v>
      </c>
      <c r="I34" s="17">
        <f t="shared" si="13"/>
        <v>351</v>
      </c>
      <c r="J34" s="17">
        <f t="shared" si="13"/>
        <v>405</v>
      </c>
      <c r="K34" s="17">
        <f t="shared" si="13"/>
        <v>459</v>
      </c>
      <c r="L34" s="17">
        <f t="shared" si="13"/>
        <v>513</v>
      </c>
      <c r="M34" s="17">
        <f t="shared" si="9"/>
        <v>567</v>
      </c>
      <c r="N34" s="88">
        <f t="shared" si="10"/>
        <v>621</v>
      </c>
    </row>
    <row r="35" spans="2:14" ht="16.5" customHeight="1">
      <c r="B35" s="9" t="s">
        <v>80</v>
      </c>
      <c r="C35" s="17">
        <f t="shared" si="12"/>
        <v>28</v>
      </c>
      <c r="D35" s="17">
        <f t="shared" si="13"/>
        <v>82</v>
      </c>
      <c r="E35" s="17">
        <f t="shared" si="13"/>
        <v>136</v>
      </c>
      <c r="F35" s="17">
        <f t="shared" si="13"/>
        <v>190</v>
      </c>
      <c r="G35" s="17">
        <f t="shared" si="13"/>
        <v>244</v>
      </c>
      <c r="H35" s="17">
        <f t="shared" si="13"/>
        <v>298</v>
      </c>
      <c r="I35" s="17">
        <f t="shared" ref="I35:L35" si="14">H35+I$9</f>
        <v>352</v>
      </c>
      <c r="J35" s="17">
        <f t="shared" si="14"/>
        <v>406</v>
      </c>
      <c r="K35" s="17">
        <f t="shared" si="14"/>
        <v>460</v>
      </c>
      <c r="L35" s="17">
        <f t="shared" si="14"/>
        <v>514</v>
      </c>
      <c r="M35" s="17">
        <f t="shared" si="9"/>
        <v>568</v>
      </c>
      <c r="N35" s="88">
        <f t="shared" si="10"/>
        <v>622</v>
      </c>
    </row>
    <row r="36" spans="2:14" ht="16.5" customHeight="1">
      <c r="B36" s="9" t="s">
        <v>81</v>
      </c>
      <c r="C36" s="17">
        <f t="shared" si="12"/>
        <v>29</v>
      </c>
      <c r="D36" s="17">
        <f t="shared" si="13"/>
        <v>83</v>
      </c>
      <c r="E36" s="17">
        <f t="shared" si="13"/>
        <v>137</v>
      </c>
      <c r="F36" s="17">
        <f t="shared" ref="F36:L36" si="15">E36+F$9</f>
        <v>191</v>
      </c>
      <c r="G36" s="17">
        <f t="shared" si="15"/>
        <v>245</v>
      </c>
      <c r="H36" s="17">
        <f t="shared" si="15"/>
        <v>299</v>
      </c>
      <c r="I36" s="17">
        <f t="shared" si="15"/>
        <v>353</v>
      </c>
      <c r="J36" s="17">
        <f t="shared" si="15"/>
        <v>407</v>
      </c>
      <c r="K36" s="17">
        <f t="shared" si="15"/>
        <v>461</v>
      </c>
      <c r="L36" s="17">
        <f t="shared" si="15"/>
        <v>515</v>
      </c>
      <c r="M36" s="17">
        <f t="shared" si="9"/>
        <v>569</v>
      </c>
      <c r="N36" s="88">
        <f t="shared" si="10"/>
        <v>623</v>
      </c>
    </row>
    <row r="37" spans="2:14" ht="16.5" customHeight="1">
      <c r="B37" s="9" t="s">
        <v>82</v>
      </c>
      <c r="C37" s="17">
        <f t="shared" si="12"/>
        <v>30</v>
      </c>
      <c r="D37" s="17">
        <f t="shared" si="13"/>
        <v>84</v>
      </c>
      <c r="E37" s="17">
        <f t="shared" si="13"/>
        <v>138</v>
      </c>
      <c r="F37" s="17">
        <f t="shared" ref="F37:L37" si="16">E37+F$9</f>
        <v>192</v>
      </c>
      <c r="G37" s="17">
        <f t="shared" si="16"/>
        <v>246</v>
      </c>
      <c r="H37" s="17">
        <f t="shared" si="16"/>
        <v>300</v>
      </c>
      <c r="I37" s="17">
        <f t="shared" si="16"/>
        <v>354</v>
      </c>
      <c r="J37" s="17">
        <f t="shared" si="16"/>
        <v>408</v>
      </c>
      <c r="K37" s="17">
        <f t="shared" si="16"/>
        <v>462</v>
      </c>
      <c r="L37" s="17">
        <f t="shared" si="16"/>
        <v>516</v>
      </c>
      <c r="M37" s="17">
        <f t="shared" si="9"/>
        <v>570</v>
      </c>
      <c r="N37" s="88">
        <f t="shared" si="10"/>
        <v>624</v>
      </c>
    </row>
    <row r="38" spans="2:14" ht="16.5" customHeight="1">
      <c r="B38" s="9" t="s">
        <v>83</v>
      </c>
      <c r="C38" s="17">
        <f t="shared" si="12"/>
        <v>31</v>
      </c>
      <c r="D38" s="17">
        <f t="shared" si="13"/>
        <v>85</v>
      </c>
      <c r="E38" s="17">
        <f t="shared" si="13"/>
        <v>139</v>
      </c>
      <c r="F38" s="17">
        <f t="shared" ref="F38:L38" si="17">E38+F$9</f>
        <v>193</v>
      </c>
      <c r="G38" s="17">
        <f t="shared" si="17"/>
        <v>247</v>
      </c>
      <c r="H38" s="17">
        <f t="shared" si="17"/>
        <v>301</v>
      </c>
      <c r="I38" s="17">
        <f t="shared" si="17"/>
        <v>355</v>
      </c>
      <c r="J38" s="17">
        <f t="shared" si="17"/>
        <v>409</v>
      </c>
      <c r="K38" s="17">
        <f t="shared" si="17"/>
        <v>463</v>
      </c>
      <c r="L38" s="17">
        <f t="shared" si="17"/>
        <v>517</v>
      </c>
      <c r="M38" s="17">
        <f t="shared" si="9"/>
        <v>571</v>
      </c>
      <c r="N38" s="88">
        <f t="shared" si="10"/>
        <v>625</v>
      </c>
    </row>
    <row r="39" spans="2:14" ht="16.5" customHeight="1">
      <c r="B39" s="16" t="s">
        <v>84</v>
      </c>
      <c r="C39" s="91">
        <f t="shared" si="12"/>
        <v>32</v>
      </c>
      <c r="D39" s="91">
        <f t="shared" si="13"/>
        <v>86</v>
      </c>
      <c r="E39" s="91">
        <f t="shared" si="13"/>
        <v>140</v>
      </c>
      <c r="F39" s="91">
        <f t="shared" ref="F39:L39" si="18">E39+F$9</f>
        <v>194</v>
      </c>
      <c r="G39" s="91">
        <f t="shared" si="18"/>
        <v>248</v>
      </c>
      <c r="H39" s="91">
        <f t="shared" si="18"/>
        <v>302</v>
      </c>
      <c r="I39" s="91">
        <f t="shared" si="18"/>
        <v>356</v>
      </c>
      <c r="J39" s="91">
        <f t="shared" si="18"/>
        <v>410</v>
      </c>
      <c r="K39" s="91">
        <f t="shared" si="18"/>
        <v>464</v>
      </c>
      <c r="L39" s="91">
        <f t="shared" si="18"/>
        <v>518</v>
      </c>
      <c r="M39" s="91">
        <f t="shared" si="9"/>
        <v>572</v>
      </c>
      <c r="N39" s="81">
        <f t="shared" si="10"/>
        <v>626</v>
      </c>
    </row>
    <row r="40" spans="2:14" ht="16.5" customHeight="1">
      <c r="B40" s="9" t="s">
        <v>85</v>
      </c>
      <c r="C40" s="17">
        <f t="shared" si="12"/>
        <v>33</v>
      </c>
      <c r="D40" s="17">
        <f t="shared" si="13"/>
        <v>87</v>
      </c>
      <c r="E40" s="17">
        <f t="shared" si="13"/>
        <v>141</v>
      </c>
      <c r="F40" s="17">
        <f t="shared" ref="F40:L40" si="19">E40+F$9</f>
        <v>195</v>
      </c>
      <c r="G40" s="17">
        <f t="shared" si="19"/>
        <v>249</v>
      </c>
      <c r="H40" s="17">
        <f t="shared" si="19"/>
        <v>303</v>
      </c>
      <c r="I40" s="17">
        <f t="shared" si="19"/>
        <v>357</v>
      </c>
      <c r="J40" s="17">
        <f t="shared" si="19"/>
        <v>411</v>
      </c>
      <c r="K40" s="17">
        <f t="shared" si="19"/>
        <v>465</v>
      </c>
      <c r="L40" s="17">
        <f t="shared" si="19"/>
        <v>519</v>
      </c>
      <c r="M40" s="17">
        <f t="shared" si="9"/>
        <v>573</v>
      </c>
      <c r="N40" s="88">
        <f t="shared" si="10"/>
        <v>627</v>
      </c>
    </row>
    <row r="41" spans="2:14" ht="16.5" customHeight="1">
      <c r="B41" s="9" t="s">
        <v>86</v>
      </c>
      <c r="C41" s="17">
        <f t="shared" si="12"/>
        <v>34</v>
      </c>
      <c r="D41" s="17">
        <f t="shared" si="13"/>
        <v>88</v>
      </c>
      <c r="E41" s="17">
        <f t="shared" si="13"/>
        <v>142</v>
      </c>
      <c r="F41" s="17">
        <f t="shared" ref="F41:L41" si="20">E41+F$9</f>
        <v>196</v>
      </c>
      <c r="G41" s="17">
        <f t="shared" si="20"/>
        <v>250</v>
      </c>
      <c r="H41" s="17">
        <f t="shared" si="20"/>
        <v>304</v>
      </c>
      <c r="I41" s="17">
        <f t="shared" si="20"/>
        <v>358</v>
      </c>
      <c r="J41" s="17">
        <f t="shared" si="20"/>
        <v>412</v>
      </c>
      <c r="K41" s="17">
        <f t="shared" si="20"/>
        <v>466</v>
      </c>
      <c r="L41" s="17">
        <f t="shared" si="20"/>
        <v>520</v>
      </c>
      <c r="M41" s="17">
        <f t="shared" si="9"/>
        <v>574</v>
      </c>
      <c r="N41" s="88">
        <f t="shared" si="10"/>
        <v>628</v>
      </c>
    </row>
    <row r="42" spans="2:14" ht="16.5" customHeight="1">
      <c r="B42" s="9" t="s">
        <v>87</v>
      </c>
      <c r="C42" s="17">
        <f t="shared" si="12"/>
        <v>35</v>
      </c>
      <c r="D42" s="17">
        <f t="shared" si="13"/>
        <v>89</v>
      </c>
      <c r="E42" s="17">
        <f t="shared" si="13"/>
        <v>143</v>
      </c>
      <c r="F42" s="17">
        <f t="shared" ref="F42:L42" si="21">E42+F$9</f>
        <v>197</v>
      </c>
      <c r="G42" s="17">
        <f t="shared" si="21"/>
        <v>251</v>
      </c>
      <c r="H42" s="17">
        <f t="shared" si="21"/>
        <v>305</v>
      </c>
      <c r="I42" s="17">
        <f t="shared" si="21"/>
        <v>359</v>
      </c>
      <c r="J42" s="17">
        <f t="shared" si="21"/>
        <v>413</v>
      </c>
      <c r="K42" s="17">
        <f t="shared" si="21"/>
        <v>467</v>
      </c>
      <c r="L42" s="17">
        <f t="shared" si="21"/>
        <v>521</v>
      </c>
      <c r="M42" s="17">
        <f t="shared" si="9"/>
        <v>575</v>
      </c>
      <c r="N42" s="88">
        <f t="shared" si="10"/>
        <v>629</v>
      </c>
    </row>
    <row r="43" spans="2:14" ht="16.5" customHeight="1">
      <c r="B43" s="9" t="s">
        <v>88</v>
      </c>
      <c r="C43" s="17">
        <f t="shared" si="12"/>
        <v>36</v>
      </c>
      <c r="D43" s="17">
        <f t="shared" si="13"/>
        <v>90</v>
      </c>
      <c r="E43" s="17">
        <f t="shared" si="13"/>
        <v>144</v>
      </c>
      <c r="F43" s="17">
        <f t="shared" ref="F43:L43" si="22">E43+F$9</f>
        <v>198</v>
      </c>
      <c r="G43" s="17">
        <f t="shared" si="22"/>
        <v>252</v>
      </c>
      <c r="H43" s="17">
        <f t="shared" si="22"/>
        <v>306</v>
      </c>
      <c r="I43" s="17">
        <f t="shared" si="22"/>
        <v>360</v>
      </c>
      <c r="J43" s="17">
        <f t="shared" si="22"/>
        <v>414</v>
      </c>
      <c r="K43" s="17">
        <f t="shared" si="22"/>
        <v>468</v>
      </c>
      <c r="L43" s="17">
        <f t="shared" si="22"/>
        <v>522</v>
      </c>
      <c r="M43" s="17">
        <f t="shared" si="9"/>
        <v>576</v>
      </c>
      <c r="N43" s="88">
        <f t="shared" si="10"/>
        <v>630</v>
      </c>
    </row>
    <row r="44" spans="2:14" ht="16.5" customHeight="1">
      <c r="B44" s="9" t="s">
        <v>89</v>
      </c>
      <c r="C44" s="17">
        <f t="shared" si="12"/>
        <v>37</v>
      </c>
      <c r="D44" s="17">
        <f t="shared" si="13"/>
        <v>91</v>
      </c>
      <c r="E44" s="17">
        <f t="shared" si="13"/>
        <v>145</v>
      </c>
      <c r="F44" s="17">
        <f t="shared" ref="F44:L44" si="23">E44+F$9</f>
        <v>199</v>
      </c>
      <c r="G44" s="17">
        <f t="shared" si="23"/>
        <v>253</v>
      </c>
      <c r="H44" s="17">
        <f t="shared" si="23"/>
        <v>307</v>
      </c>
      <c r="I44" s="17">
        <f t="shared" si="23"/>
        <v>361</v>
      </c>
      <c r="J44" s="17">
        <f t="shared" si="23"/>
        <v>415</v>
      </c>
      <c r="K44" s="17">
        <f t="shared" si="23"/>
        <v>469</v>
      </c>
      <c r="L44" s="17">
        <f t="shared" si="23"/>
        <v>523</v>
      </c>
      <c r="M44" s="17">
        <f t="shared" si="9"/>
        <v>577</v>
      </c>
      <c r="N44" s="88">
        <f t="shared" si="10"/>
        <v>631</v>
      </c>
    </row>
    <row r="45" spans="2:14" ht="16.5" customHeight="1">
      <c r="B45" s="9" t="s">
        <v>90</v>
      </c>
      <c r="C45" s="17">
        <f t="shared" si="12"/>
        <v>38</v>
      </c>
      <c r="D45" s="17">
        <f t="shared" si="13"/>
        <v>92</v>
      </c>
      <c r="E45" s="17">
        <f t="shared" si="13"/>
        <v>146</v>
      </c>
      <c r="F45" s="17">
        <f t="shared" ref="F45:L45" si="24">E45+F$9</f>
        <v>200</v>
      </c>
      <c r="G45" s="17">
        <f t="shared" si="24"/>
        <v>254</v>
      </c>
      <c r="H45" s="17">
        <f t="shared" si="24"/>
        <v>308</v>
      </c>
      <c r="I45" s="17">
        <f t="shared" si="24"/>
        <v>362</v>
      </c>
      <c r="J45" s="17">
        <f t="shared" si="24"/>
        <v>416</v>
      </c>
      <c r="K45" s="17">
        <f t="shared" si="24"/>
        <v>470</v>
      </c>
      <c r="L45" s="17">
        <f t="shared" si="24"/>
        <v>524</v>
      </c>
      <c r="M45" s="17">
        <f t="shared" si="9"/>
        <v>578</v>
      </c>
      <c r="N45" s="88">
        <f t="shared" si="10"/>
        <v>632</v>
      </c>
    </row>
    <row r="46" spans="2:14" ht="16.5" customHeight="1">
      <c r="B46" s="9" t="s">
        <v>91</v>
      </c>
      <c r="C46" s="17">
        <f t="shared" si="12"/>
        <v>39</v>
      </c>
      <c r="D46" s="17">
        <f t="shared" si="13"/>
        <v>93</v>
      </c>
      <c r="E46" s="17">
        <f t="shared" si="13"/>
        <v>147</v>
      </c>
      <c r="F46" s="17">
        <f t="shared" ref="F46:L46" si="25">E46+F$9</f>
        <v>201</v>
      </c>
      <c r="G46" s="17">
        <f t="shared" si="25"/>
        <v>255</v>
      </c>
      <c r="H46" s="17">
        <f t="shared" si="25"/>
        <v>309</v>
      </c>
      <c r="I46" s="17">
        <f t="shared" si="25"/>
        <v>363</v>
      </c>
      <c r="J46" s="17">
        <f t="shared" si="25"/>
        <v>417</v>
      </c>
      <c r="K46" s="17">
        <f t="shared" si="25"/>
        <v>471</v>
      </c>
      <c r="L46" s="17">
        <f t="shared" si="25"/>
        <v>525</v>
      </c>
      <c r="M46" s="17">
        <f t="shared" si="9"/>
        <v>579</v>
      </c>
      <c r="N46" s="88">
        <f t="shared" si="10"/>
        <v>633</v>
      </c>
    </row>
    <row r="47" spans="2:14" ht="16.5" customHeight="1">
      <c r="B47" s="9" t="s">
        <v>92</v>
      </c>
      <c r="C47" s="17">
        <f t="shared" si="12"/>
        <v>40</v>
      </c>
      <c r="D47" s="17">
        <f t="shared" si="13"/>
        <v>94</v>
      </c>
      <c r="E47" s="17">
        <f t="shared" si="13"/>
        <v>148</v>
      </c>
      <c r="F47" s="17">
        <f t="shared" ref="F47:L47" si="26">E47+F$9</f>
        <v>202</v>
      </c>
      <c r="G47" s="17">
        <f t="shared" si="26"/>
        <v>256</v>
      </c>
      <c r="H47" s="17">
        <f t="shared" si="26"/>
        <v>310</v>
      </c>
      <c r="I47" s="17">
        <f t="shared" si="26"/>
        <v>364</v>
      </c>
      <c r="J47" s="17">
        <f t="shared" si="26"/>
        <v>418</v>
      </c>
      <c r="K47" s="17">
        <f t="shared" si="26"/>
        <v>472</v>
      </c>
      <c r="L47" s="17">
        <f t="shared" si="26"/>
        <v>526</v>
      </c>
      <c r="M47" s="17">
        <f t="shared" si="9"/>
        <v>580</v>
      </c>
      <c r="N47" s="88">
        <f t="shared" si="10"/>
        <v>634</v>
      </c>
    </row>
    <row r="48" spans="2:14" ht="16.5" customHeight="1">
      <c r="B48" s="9" t="s">
        <v>93</v>
      </c>
      <c r="C48" s="17">
        <f t="shared" si="12"/>
        <v>41</v>
      </c>
      <c r="D48" s="17">
        <f t="shared" si="13"/>
        <v>95</v>
      </c>
      <c r="E48" s="17">
        <f t="shared" si="13"/>
        <v>149</v>
      </c>
      <c r="F48" s="17">
        <f t="shared" ref="F48:L48" si="27">E48+F$9</f>
        <v>203</v>
      </c>
      <c r="G48" s="17">
        <f t="shared" si="27"/>
        <v>257</v>
      </c>
      <c r="H48" s="17">
        <f t="shared" si="27"/>
        <v>311</v>
      </c>
      <c r="I48" s="17">
        <f t="shared" si="27"/>
        <v>365</v>
      </c>
      <c r="J48" s="17">
        <f t="shared" si="27"/>
        <v>419</v>
      </c>
      <c r="K48" s="17">
        <f t="shared" si="27"/>
        <v>473</v>
      </c>
      <c r="L48" s="17">
        <f t="shared" si="27"/>
        <v>527</v>
      </c>
      <c r="M48" s="17">
        <f t="shared" si="9"/>
        <v>581</v>
      </c>
      <c r="N48" s="88">
        <f t="shared" si="10"/>
        <v>635</v>
      </c>
    </row>
    <row r="49" spans="1:14" ht="16.5" customHeight="1">
      <c r="B49" s="9" t="s">
        <v>94</v>
      </c>
      <c r="C49" s="17">
        <f t="shared" si="12"/>
        <v>42</v>
      </c>
      <c r="D49" s="17">
        <f t="shared" si="13"/>
        <v>96</v>
      </c>
      <c r="E49" s="17">
        <f t="shared" si="13"/>
        <v>150</v>
      </c>
      <c r="F49" s="17">
        <f t="shared" ref="F49:L49" si="28">E49+F$9</f>
        <v>204</v>
      </c>
      <c r="G49" s="17">
        <f t="shared" si="28"/>
        <v>258</v>
      </c>
      <c r="H49" s="17">
        <f t="shared" si="28"/>
        <v>312</v>
      </c>
      <c r="I49" s="17">
        <f t="shared" si="28"/>
        <v>366</v>
      </c>
      <c r="J49" s="17">
        <f t="shared" si="28"/>
        <v>420</v>
      </c>
      <c r="K49" s="17">
        <f t="shared" si="28"/>
        <v>474</v>
      </c>
      <c r="L49" s="17">
        <f t="shared" si="28"/>
        <v>528</v>
      </c>
      <c r="M49" s="17">
        <f t="shared" si="9"/>
        <v>582</v>
      </c>
      <c r="N49" s="88">
        <f t="shared" si="10"/>
        <v>636</v>
      </c>
    </row>
    <row r="50" spans="1:14" ht="16.5" customHeight="1">
      <c r="B50" s="9" t="s">
        <v>95</v>
      </c>
      <c r="C50" s="17">
        <f t="shared" si="12"/>
        <v>43</v>
      </c>
      <c r="D50" s="17">
        <f t="shared" si="13"/>
        <v>97</v>
      </c>
      <c r="E50" s="17">
        <f t="shared" si="13"/>
        <v>151</v>
      </c>
      <c r="F50" s="17">
        <f t="shared" ref="F50:L50" si="29">E50+F$9</f>
        <v>205</v>
      </c>
      <c r="G50" s="17">
        <f t="shared" si="29"/>
        <v>259</v>
      </c>
      <c r="H50" s="17">
        <f t="shared" si="29"/>
        <v>313</v>
      </c>
      <c r="I50" s="17">
        <f t="shared" si="29"/>
        <v>367</v>
      </c>
      <c r="J50" s="17">
        <f t="shared" si="29"/>
        <v>421</v>
      </c>
      <c r="K50" s="17">
        <f t="shared" si="29"/>
        <v>475</v>
      </c>
      <c r="L50" s="17">
        <f t="shared" si="29"/>
        <v>529</v>
      </c>
      <c r="M50" s="17">
        <f t="shared" si="9"/>
        <v>583</v>
      </c>
      <c r="N50" s="88">
        <f t="shared" si="10"/>
        <v>637</v>
      </c>
    </row>
    <row r="51" spans="1:14" ht="16.5" customHeight="1">
      <c r="B51" s="9" t="s">
        <v>96</v>
      </c>
      <c r="C51" s="17">
        <f t="shared" si="12"/>
        <v>44</v>
      </c>
      <c r="D51" s="17">
        <f t="shared" si="13"/>
        <v>98</v>
      </c>
      <c r="E51" s="17">
        <f t="shared" si="13"/>
        <v>152</v>
      </c>
      <c r="F51" s="17">
        <f t="shared" ref="F51:L51" si="30">E51+F$9</f>
        <v>206</v>
      </c>
      <c r="G51" s="17">
        <f t="shared" si="30"/>
        <v>260</v>
      </c>
      <c r="H51" s="17">
        <f t="shared" si="30"/>
        <v>314</v>
      </c>
      <c r="I51" s="17">
        <f t="shared" si="30"/>
        <v>368</v>
      </c>
      <c r="J51" s="17">
        <f t="shared" si="30"/>
        <v>422</v>
      </c>
      <c r="K51" s="17">
        <f t="shared" si="30"/>
        <v>476</v>
      </c>
      <c r="L51" s="17">
        <f t="shared" si="30"/>
        <v>530</v>
      </c>
      <c r="M51" s="17">
        <f t="shared" si="9"/>
        <v>584</v>
      </c>
      <c r="N51" s="88">
        <f t="shared" si="10"/>
        <v>638</v>
      </c>
    </row>
    <row r="52" spans="1:14" ht="16.5" customHeight="1">
      <c r="B52" s="16" t="s">
        <v>97</v>
      </c>
      <c r="C52" s="91">
        <f t="shared" si="12"/>
        <v>45</v>
      </c>
      <c r="D52" s="91">
        <f t="shared" si="13"/>
        <v>99</v>
      </c>
      <c r="E52" s="91">
        <f t="shared" si="13"/>
        <v>153</v>
      </c>
      <c r="F52" s="91">
        <f t="shared" ref="F52:L52" si="31">E52+F$9</f>
        <v>207</v>
      </c>
      <c r="G52" s="91">
        <f t="shared" si="31"/>
        <v>261</v>
      </c>
      <c r="H52" s="91">
        <f t="shared" si="31"/>
        <v>315</v>
      </c>
      <c r="I52" s="91">
        <f t="shared" si="31"/>
        <v>369</v>
      </c>
      <c r="J52" s="91">
        <f t="shared" si="31"/>
        <v>423</v>
      </c>
      <c r="K52" s="91">
        <f t="shared" si="31"/>
        <v>477</v>
      </c>
      <c r="L52" s="91">
        <f t="shared" si="31"/>
        <v>531</v>
      </c>
      <c r="M52" s="91">
        <f t="shared" si="9"/>
        <v>585</v>
      </c>
      <c r="N52" s="81">
        <f t="shared" si="10"/>
        <v>639</v>
      </c>
    </row>
    <row r="53" spans="1:14" ht="16.5" customHeight="1">
      <c r="B53" s="6" t="s">
        <v>98</v>
      </c>
      <c r="C53" s="86">
        <f t="shared" si="12"/>
        <v>46</v>
      </c>
      <c r="D53" s="86">
        <f t="shared" si="13"/>
        <v>100</v>
      </c>
      <c r="E53" s="86">
        <f t="shared" si="13"/>
        <v>154</v>
      </c>
      <c r="F53" s="86">
        <f t="shared" ref="F53:L53" si="32">E53+F$9</f>
        <v>208</v>
      </c>
      <c r="G53" s="86">
        <f t="shared" si="32"/>
        <v>262</v>
      </c>
      <c r="H53" s="86">
        <f t="shared" si="32"/>
        <v>316</v>
      </c>
      <c r="I53" s="86">
        <f t="shared" si="32"/>
        <v>370</v>
      </c>
      <c r="J53" s="86">
        <f t="shared" si="32"/>
        <v>424</v>
      </c>
      <c r="K53" s="86">
        <f t="shared" si="32"/>
        <v>478</v>
      </c>
      <c r="L53" s="86">
        <f t="shared" si="32"/>
        <v>532</v>
      </c>
      <c r="M53" s="86">
        <f t="shared" si="9"/>
        <v>586</v>
      </c>
      <c r="N53" s="87">
        <f t="shared" si="10"/>
        <v>640</v>
      </c>
    </row>
    <row r="54" spans="1:14" ht="16.5" customHeight="1">
      <c r="B54" s="12" t="s">
        <v>99</v>
      </c>
      <c r="C54" s="89">
        <f t="shared" si="12"/>
        <v>47</v>
      </c>
      <c r="D54" s="89">
        <f t="shared" si="13"/>
        <v>101</v>
      </c>
      <c r="E54" s="89">
        <f t="shared" si="13"/>
        <v>155</v>
      </c>
      <c r="F54" s="89">
        <f t="shared" ref="F54:L54" si="33">E54+F$9</f>
        <v>209</v>
      </c>
      <c r="G54" s="89">
        <f t="shared" si="33"/>
        <v>263</v>
      </c>
      <c r="H54" s="89">
        <f t="shared" si="33"/>
        <v>317</v>
      </c>
      <c r="I54" s="89">
        <f t="shared" si="33"/>
        <v>371</v>
      </c>
      <c r="J54" s="89">
        <f t="shared" si="33"/>
        <v>425</v>
      </c>
      <c r="K54" s="89">
        <f t="shared" si="33"/>
        <v>479</v>
      </c>
      <c r="L54" s="89">
        <f t="shared" si="33"/>
        <v>533</v>
      </c>
      <c r="M54" s="89">
        <f t="shared" si="9"/>
        <v>587</v>
      </c>
      <c r="N54" s="90">
        <f t="shared" si="10"/>
        <v>641</v>
      </c>
    </row>
    <row r="55" spans="1:14" ht="16.5" customHeight="1">
      <c r="B55" s="9" t="s">
        <v>100</v>
      </c>
      <c r="C55" s="17">
        <f t="shared" si="12"/>
        <v>48</v>
      </c>
      <c r="D55" s="17">
        <f t="shared" si="13"/>
        <v>102</v>
      </c>
      <c r="E55" s="17">
        <f t="shared" si="13"/>
        <v>156</v>
      </c>
      <c r="F55" s="17">
        <f t="shared" ref="F55:L55" si="34">E55+F$9</f>
        <v>210</v>
      </c>
      <c r="G55" s="17">
        <f t="shared" si="34"/>
        <v>264</v>
      </c>
      <c r="H55" s="17">
        <f t="shared" si="34"/>
        <v>318</v>
      </c>
      <c r="I55" s="17">
        <f t="shared" si="34"/>
        <v>372</v>
      </c>
      <c r="J55" s="17">
        <f t="shared" si="34"/>
        <v>426</v>
      </c>
      <c r="K55" s="17">
        <f t="shared" si="34"/>
        <v>480</v>
      </c>
      <c r="L55" s="17">
        <f t="shared" si="34"/>
        <v>534</v>
      </c>
      <c r="M55" s="17">
        <f t="shared" si="9"/>
        <v>588</v>
      </c>
      <c r="N55" s="88">
        <f t="shared" si="10"/>
        <v>642</v>
      </c>
    </row>
    <row r="56" spans="1:14" ht="16.5" customHeight="1">
      <c r="B56" s="9" t="s">
        <v>101</v>
      </c>
      <c r="C56" s="17">
        <f t="shared" si="12"/>
        <v>49</v>
      </c>
      <c r="D56" s="17">
        <f t="shared" si="13"/>
        <v>103</v>
      </c>
      <c r="E56" s="17">
        <f t="shared" si="13"/>
        <v>157</v>
      </c>
      <c r="F56" s="17">
        <f t="shared" ref="F56:L56" si="35">E56+F$9</f>
        <v>211</v>
      </c>
      <c r="G56" s="17">
        <f t="shared" si="35"/>
        <v>265</v>
      </c>
      <c r="H56" s="17">
        <f t="shared" si="35"/>
        <v>319</v>
      </c>
      <c r="I56" s="17">
        <f t="shared" si="35"/>
        <v>373</v>
      </c>
      <c r="J56" s="17">
        <f t="shared" si="35"/>
        <v>427</v>
      </c>
      <c r="K56" s="17">
        <f t="shared" si="35"/>
        <v>481</v>
      </c>
      <c r="L56" s="17">
        <f t="shared" si="35"/>
        <v>535</v>
      </c>
      <c r="M56" s="17">
        <f t="shared" si="9"/>
        <v>589</v>
      </c>
      <c r="N56" s="88">
        <f t="shared" si="10"/>
        <v>643</v>
      </c>
    </row>
    <row r="57" spans="1:14" ht="16.5" customHeight="1">
      <c r="B57" s="9" t="s">
        <v>102</v>
      </c>
      <c r="C57" s="17">
        <f t="shared" si="12"/>
        <v>50</v>
      </c>
      <c r="D57" s="17">
        <f t="shared" si="13"/>
        <v>104</v>
      </c>
      <c r="E57" s="17">
        <f t="shared" si="13"/>
        <v>158</v>
      </c>
      <c r="F57" s="17">
        <f t="shared" ref="F57:L57" si="36">E57+F$9</f>
        <v>212</v>
      </c>
      <c r="G57" s="17">
        <f t="shared" si="36"/>
        <v>266</v>
      </c>
      <c r="H57" s="17">
        <f t="shared" si="36"/>
        <v>320</v>
      </c>
      <c r="I57" s="17">
        <f t="shared" si="36"/>
        <v>374</v>
      </c>
      <c r="J57" s="17">
        <f t="shared" si="36"/>
        <v>428</v>
      </c>
      <c r="K57" s="17">
        <f t="shared" si="36"/>
        <v>482</v>
      </c>
      <c r="L57" s="17">
        <f t="shared" si="36"/>
        <v>536</v>
      </c>
      <c r="M57" s="17">
        <f t="shared" si="9"/>
        <v>590</v>
      </c>
      <c r="N57" s="88">
        <f t="shared" si="10"/>
        <v>644</v>
      </c>
    </row>
    <row r="58" spans="1:14" ht="16.5" customHeight="1">
      <c r="B58" s="9" t="s">
        <v>103</v>
      </c>
      <c r="C58" s="17">
        <f t="shared" si="12"/>
        <v>51</v>
      </c>
      <c r="D58" s="17">
        <f t="shared" si="13"/>
        <v>105</v>
      </c>
      <c r="E58" s="17">
        <f t="shared" si="13"/>
        <v>159</v>
      </c>
      <c r="F58" s="17">
        <f t="shared" ref="F58:L58" si="37">E58+F$9</f>
        <v>213</v>
      </c>
      <c r="G58" s="17">
        <f t="shared" si="37"/>
        <v>267</v>
      </c>
      <c r="H58" s="17">
        <f t="shared" si="37"/>
        <v>321</v>
      </c>
      <c r="I58" s="17">
        <f t="shared" si="37"/>
        <v>375</v>
      </c>
      <c r="J58" s="17">
        <f t="shared" si="37"/>
        <v>429</v>
      </c>
      <c r="K58" s="17">
        <f t="shared" si="37"/>
        <v>483</v>
      </c>
      <c r="L58" s="17">
        <f t="shared" si="37"/>
        <v>537</v>
      </c>
      <c r="M58" s="17">
        <f t="shared" si="9"/>
        <v>591</v>
      </c>
      <c r="N58" s="88">
        <f t="shared" si="10"/>
        <v>645</v>
      </c>
    </row>
    <row r="59" spans="1:14" ht="16.5" customHeight="1">
      <c r="B59" s="9" t="s">
        <v>104</v>
      </c>
      <c r="C59" s="17">
        <f t="shared" si="12"/>
        <v>52</v>
      </c>
      <c r="D59" s="17">
        <f t="shared" si="13"/>
        <v>106</v>
      </c>
      <c r="E59" s="17">
        <f t="shared" si="13"/>
        <v>160</v>
      </c>
      <c r="F59" s="17">
        <f t="shared" ref="F59:L59" si="38">E59+F$9</f>
        <v>214</v>
      </c>
      <c r="G59" s="17">
        <f t="shared" si="38"/>
        <v>268</v>
      </c>
      <c r="H59" s="17">
        <f t="shared" si="38"/>
        <v>322</v>
      </c>
      <c r="I59" s="17">
        <f t="shared" si="38"/>
        <v>376</v>
      </c>
      <c r="J59" s="17">
        <f t="shared" si="38"/>
        <v>430</v>
      </c>
      <c r="K59" s="17">
        <f t="shared" si="38"/>
        <v>484</v>
      </c>
      <c r="L59" s="17">
        <f t="shared" si="38"/>
        <v>538</v>
      </c>
      <c r="M59" s="17">
        <f t="shared" si="9"/>
        <v>592</v>
      </c>
      <c r="N59" s="88">
        <f t="shared" si="10"/>
        <v>646</v>
      </c>
    </row>
    <row r="60" spans="1:14" ht="16.5" customHeight="1">
      <c r="B60" s="12" t="s">
        <v>105</v>
      </c>
      <c r="C60" s="89">
        <f t="shared" si="12"/>
        <v>53</v>
      </c>
      <c r="D60" s="89">
        <f t="shared" si="13"/>
        <v>107</v>
      </c>
      <c r="E60" s="89">
        <f t="shared" si="13"/>
        <v>161</v>
      </c>
      <c r="F60" s="89">
        <f t="shared" ref="F60:L60" si="39">E60+F$9</f>
        <v>215</v>
      </c>
      <c r="G60" s="89">
        <f t="shared" si="39"/>
        <v>269</v>
      </c>
      <c r="H60" s="89">
        <f t="shared" si="39"/>
        <v>323</v>
      </c>
      <c r="I60" s="89">
        <f t="shared" si="39"/>
        <v>377</v>
      </c>
      <c r="J60" s="89">
        <f t="shared" si="39"/>
        <v>431</v>
      </c>
      <c r="K60" s="89">
        <f t="shared" si="39"/>
        <v>485</v>
      </c>
      <c r="L60" s="89">
        <f t="shared" si="39"/>
        <v>539</v>
      </c>
      <c r="M60" s="89">
        <f t="shared" si="9"/>
        <v>593</v>
      </c>
      <c r="N60" s="90">
        <f t="shared" si="10"/>
        <v>647</v>
      </c>
    </row>
    <row r="62" spans="1:14" ht="16.5" customHeight="1">
      <c r="A62" s="75" t="s">
        <v>137</v>
      </c>
    </row>
    <row r="64" spans="1:14" ht="16.5" customHeight="1">
      <c r="B64" s="2" t="s">
        <v>239</v>
      </c>
    </row>
    <row r="65" spans="1:5" ht="16.5" customHeight="1" thickBot="1"/>
    <row r="66" spans="1:5" ht="16.5" customHeight="1" thickBot="1">
      <c r="B66" s="122" t="s">
        <v>138</v>
      </c>
      <c r="C66" s="123"/>
    </row>
    <row r="68" spans="1:5" ht="16.5" customHeight="1">
      <c r="B68" s="16" t="s">
        <v>150</v>
      </c>
      <c r="C68" s="16" t="s">
        <v>147</v>
      </c>
      <c r="D68" s="16" t="s">
        <v>148</v>
      </c>
    </row>
    <row r="69" spans="1:5" ht="16.5" customHeight="1">
      <c r="B69" s="7" t="s">
        <v>139</v>
      </c>
      <c r="C69" s="93">
        <v>1</v>
      </c>
      <c r="D69" s="94" t="s">
        <v>46</v>
      </c>
      <c r="E69" s="2" t="s">
        <v>167</v>
      </c>
    </row>
    <row r="70" spans="1:5" ht="16.5" customHeight="1">
      <c r="B70" s="7" t="s">
        <v>140</v>
      </c>
      <c r="C70" s="95">
        <f>C69+1</f>
        <v>2</v>
      </c>
      <c r="D70" s="94" t="s">
        <v>38</v>
      </c>
      <c r="E70" s="2" t="s">
        <v>168</v>
      </c>
    </row>
    <row r="71" spans="1:5" ht="16.5" customHeight="1">
      <c r="B71" s="7" t="s">
        <v>141</v>
      </c>
      <c r="C71" s="95">
        <f t="shared" ref="C71:C77" si="40">C70+1</f>
        <v>3</v>
      </c>
      <c r="D71" s="94" t="s">
        <v>39</v>
      </c>
    </row>
    <row r="72" spans="1:5" ht="16.5" customHeight="1">
      <c r="B72" s="7" t="s">
        <v>142</v>
      </c>
      <c r="C72" s="95">
        <f t="shared" si="40"/>
        <v>4</v>
      </c>
      <c r="D72" s="94" t="s">
        <v>40</v>
      </c>
    </row>
    <row r="73" spans="1:5" ht="16.5" customHeight="1">
      <c r="B73" s="7" t="s">
        <v>143</v>
      </c>
      <c r="C73" s="95">
        <f t="shared" si="40"/>
        <v>5</v>
      </c>
      <c r="D73" s="94" t="s">
        <v>41</v>
      </c>
    </row>
    <row r="74" spans="1:5" ht="16.5" customHeight="1">
      <c r="B74" s="7" t="s">
        <v>144</v>
      </c>
      <c r="C74" s="95">
        <f t="shared" si="40"/>
        <v>6</v>
      </c>
      <c r="D74" s="94" t="s">
        <v>42</v>
      </c>
    </row>
    <row r="75" spans="1:5" ht="16.5" customHeight="1">
      <c r="B75" s="7" t="s">
        <v>145</v>
      </c>
      <c r="C75" s="95">
        <f t="shared" si="40"/>
        <v>7</v>
      </c>
      <c r="D75" s="94" t="s">
        <v>43</v>
      </c>
    </row>
    <row r="76" spans="1:5" ht="16.5" customHeight="1" thickBot="1">
      <c r="B76" s="7" t="s">
        <v>146</v>
      </c>
      <c r="C76" s="95">
        <f t="shared" si="40"/>
        <v>8</v>
      </c>
      <c r="D76" s="94" t="s">
        <v>44</v>
      </c>
    </row>
    <row r="77" spans="1:5" ht="16.5" customHeight="1" thickTop="1">
      <c r="B77" s="98" t="s">
        <v>166</v>
      </c>
      <c r="C77" s="99">
        <f t="shared" si="40"/>
        <v>9</v>
      </c>
      <c r="D77" s="100" t="s">
        <v>149</v>
      </c>
    </row>
    <row r="79" spans="1:5" ht="16.5" customHeight="1">
      <c r="A79" s="1" t="s">
        <v>154</v>
      </c>
    </row>
    <row r="81" spans="2:15" ht="16.5" customHeight="1">
      <c r="B81" s="2" t="s">
        <v>240</v>
      </c>
    </row>
    <row r="82" spans="2:15" ht="16.5" customHeight="1" thickBot="1"/>
    <row r="83" spans="2:15" ht="16.5" customHeight="1" thickBot="1">
      <c r="B83" s="92" t="s">
        <v>155</v>
      </c>
      <c r="C83" s="101">
        <f>INDEX(B92:D139,MATCH(地域分析BD!B3,コード表!B92:B139,0),3)</f>
        <v>7</v>
      </c>
      <c r="E83" s="92" t="s">
        <v>156</v>
      </c>
      <c r="F83" s="101">
        <f>C7-C6</f>
        <v>54</v>
      </c>
    </row>
    <row r="85" spans="2:15" ht="16.5" customHeight="1">
      <c r="B85" s="4"/>
      <c r="C85" s="79">
        <f t="shared" ref="C85:L85" si="41">C10</f>
        <v>23</v>
      </c>
      <c r="D85" s="79">
        <f t="shared" si="41"/>
        <v>24</v>
      </c>
      <c r="E85" s="79">
        <f t="shared" si="41"/>
        <v>25</v>
      </c>
      <c r="F85" s="79">
        <f t="shared" si="41"/>
        <v>26</v>
      </c>
      <c r="G85" s="79">
        <f t="shared" si="41"/>
        <v>27</v>
      </c>
      <c r="H85" s="79">
        <f t="shared" si="41"/>
        <v>28</v>
      </c>
      <c r="I85" s="79">
        <f t="shared" si="41"/>
        <v>29</v>
      </c>
      <c r="J85" s="79">
        <f t="shared" si="41"/>
        <v>30</v>
      </c>
      <c r="K85" s="79">
        <f t="shared" si="41"/>
        <v>1</v>
      </c>
      <c r="L85" s="79">
        <f t="shared" si="41"/>
        <v>2</v>
      </c>
      <c r="M85" s="79">
        <f t="shared" ref="M85:N85" si="42">M10</f>
        <v>3</v>
      </c>
      <c r="N85" s="79">
        <f t="shared" si="42"/>
        <v>4</v>
      </c>
      <c r="O85" s="19"/>
    </row>
    <row r="86" spans="2:15" ht="16.5" customHeight="1">
      <c r="B86" s="7"/>
      <c r="C86" s="95" t="str">
        <f t="shared" ref="C86:L86" si="43">C11</f>
        <v>平成23年度</v>
      </c>
      <c r="D86" s="95" t="str">
        <f t="shared" si="43"/>
        <v>平成24年度</v>
      </c>
      <c r="E86" s="95" t="str">
        <f t="shared" si="43"/>
        <v>平成25年度</v>
      </c>
      <c r="F86" s="95" t="str">
        <f t="shared" si="43"/>
        <v>平成26年度</v>
      </c>
      <c r="G86" s="95" t="str">
        <f t="shared" si="43"/>
        <v>平成27年度</v>
      </c>
      <c r="H86" s="95" t="str">
        <f t="shared" si="43"/>
        <v>平成28年度</v>
      </c>
      <c r="I86" s="95" t="str">
        <f t="shared" si="43"/>
        <v>平成29年度</v>
      </c>
      <c r="J86" s="95" t="str">
        <f t="shared" si="43"/>
        <v>平成30年度</v>
      </c>
      <c r="K86" s="95" t="str">
        <f t="shared" si="43"/>
        <v>令和元年度</v>
      </c>
      <c r="L86" s="95" t="str">
        <f t="shared" si="43"/>
        <v>令和２年度</v>
      </c>
      <c r="M86" s="95" t="str">
        <f t="shared" ref="M86:N86" si="44">M11</f>
        <v>令和３年度</v>
      </c>
      <c r="N86" s="95" t="str">
        <f t="shared" si="44"/>
        <v>令和４年度</v>
      </c>
      <c r="O86" s="19"/>
    </row>
    <row r="87" spans="2:15" ht="16.5" customHeight="1">
      <c r="B87" s="10"/>
      <c r="C87" s="85">
        <f t="shared" ref="C87:L87" si="45">C12</f>
        <v>2011</v>
      </c>
      <c r="D87" s="85">
        <f t="shared" si="45"/>
        <v>2012</v>
      </c>
      <c r="E87" s="85">
        <f t="shared" si="45"/>
        <v>2013</v>
      </c>
      <c r="F87" s="85">
        <f t="shared" si="45"/>
        <v>2014</v>
      </c>
      <c r="G87" s="85">
        <f t="shared" si="45"/>
        <v>2015</v>
      </c>
      <c r="H87" s="85">
        <f t="shared" si="45"/>
        <v>2016</v>
      </c>
      <c r="I87" s="85">
        <f t="shared" si="45"/>
        <v>2017</v>
      </c>
      <c r="J87" s="85">
        <f t="shared" si="45"/>
        <v>2018</v>
      </c>
      <c r="K87" s="85">
        <f t="shared" si="45"/>
        <v>2019</v>
      </c>
      <c r="L87" s="85">
        <f t="shared" si="45"/>
        <v>2020</v>
      </c>
      <c r="M87" s="85">
        <f t="shared" ref="M87:N87" si="46">M12</f>
        <v>2021</v>
      </c>
      <c r="N87" s="85">
        <f t="shared" si="46"/>
        <v>2022</v>
      </c>
      <c r="O87" s="19"/>
    </row>
    <row r="88" spans="2:15" ht="16.5" customHeight="1">
      <c r="B88" s="25" t="s">
        <v>157</v>
      </c>
      <c r="C88" s="102">
        <f>C83</f>
        <v>7</v>
      </c>
      <c r="D88" s="102">
        <f>C88+$F83</f>
        <v>61</v>
      </c>
      <c r="E88" s="102">
        <f t="shared" ref="E88:L88" si="47">D88+$F83</f>
        <v>115</v>
      </c>
      <c r="F88" s="102">
        <f t="shared" si="47"/>
        <v>169</v>
      </c>
      <c r="G88" s="102">
        <f t="shared" si="47"/>
        <v>223</v>
      </c>
      <c r="H88" s="102">
        <f t="shared" si="47"/>
        <v>277</v>
      </c>
      <c r="I88" s="102">
        <f t="shared" si="47"/>
        <v>331</v>
      </c>
      <c r="J88" s="102">
        <f t="shared" si="47"/>
        <v>385</v>
      </c>
      <c r="K88" s="102">
        <f t="shared" si="47"/>
        <v>439</v>
      </c>
      <c r="L88" s="102">
        <f t="shared" si="47"/>
        <v>493</v>
      </c>
      <c r="M88" s="102">
        <f t="shared" ref="M88" si="48">L88+$F83</f>
        <v>547</v>
      </c>
      <c r="N88" s="103">
        <f t="shared" ref="N88" si="49">M88+$F83</f>
        <v>601</v>
      </c>
    </row>
    <row r="90" spans="2:15" ht="16.5" customHeight="1" thickBot="1">
      <c r="B90" s="1" t="s">
        <v>174</v>
      </c>
      <c r="F90" s="1" t="s">
        <v>182</v>
      </c>
    </row>
    <row r="91" spans="2:15" ht="16.5" customHeight="1">
      <c r="B91" s="16" t="s">
        <v>158</v>
      </c>
      <c r="C91" s="16" t="s">
        <v>173</v>
      </c>
      <c r="D91" s="16" t="s">
        <v>160</v>
      </c>
      <c r="F91" s="16" t="s">
        <v>188</v>
      </c>
      <c r="G91" s="16" t="s">
        <v>183</v>
      </c>
      <c r="H91" s="16" t="s">
        <v>184</v>
      </c>
      <c r="I91" s="130" t="s">
        <v>185</v>
      </c>
      <c r="J91" s="125" t="s">
        <v>186</v>
      </c>
      <c r="K91" s="126" t="s">
        <v>187</v>
      </c>
    </row>
    <row r="92" spans="2:15" ht="16.5" customHeight="1">
      <c r="B92" s="104" t="s">
        <v>159</v>
      </c>
      <c r="C92" s="104" t="s">
        <v>175</v>
      </c>
      <c r="D92" s="105">
        <f>C6</f>
        <v>6</v>
      </c>
      <c r="E92" s="19"/>
      <c r="F92" s="94" t="s">
        <v>189</v>
      </c>
      <c r="G92" s="94" t="s">
        <v>212</v>
      </c>
      <c r="H92" s="94">
        <v>23</v>
      </c>
      <c r="I92" s="88">
        <f>IF(J92="","",IF(J92=23,"",IF(J92=1,30,(J92-1))))</f>
        <v>2</v>
      </c>
      <c r="J92" s="95">
        <f>IF(K92="","",IF(K92=23,"",IF(K92=1,30,(K92-1))))</f>
        <v>3</v>
      </c>
      <c r="K92" s="127">
        <f>INDEX(F92:H114,MATCH(地域分析!E2,コード表!F92:F114,0),3)</f>
        <v>4</v>
      </c>
    </row>
    <row r="93" spans="2:15" ht="16.5" customHeight="1">
      <c r="B93" s="94" t="s">
        <v>59</v>
      </c>
      <c r="C93" s="94" t="s">
        <v>176</v>
      </c>
      <c r="D93" s="95">
        <f>D92+1</f>
        <v>7</v>
      </c>
      <c r="F93" s="94" t="s">
        <v>190</v>
      </c>
      <c r="G93" s="94" t="s">
        <v>213</v>
      </c>
      <c r="H93" s="95">
        <f>H92+1</f>
        <v>24</v>
      </c>
      <c r="I93" s="88" t="str">
        <f>IF(I92="","",INDEX(F92:H114,MATCH(I92,H92:H114,0),1))</f>
        <v>令和２年度</v>
      </c>
      <c r="J93" s="95" t="str">
        <f>IF(J92="","",INDEX(F92:H114,MATCH(J92,H92:H114,0),1))</f>
        <v>令和３年度</v>
      </c>
      <c r="K93" s="127" t="str">
        <f>INDEX(F92:H114,MATCH(K92,H92:H114,0),1)</f>
        <v>令和４年度</v>
      </c>
    </row>
    <row r="94" spans="2:15" ht="16.5" customHeight="1" thickBot="1">
      <c r="B94" s="94" t="s">
        <v>60</v>
      </c>
      <c r="C94" s="94" t="s">
        <v>177</v>
      </c>
      <c r="D94" s="95">
        <f t="shared" ref="D94:D139" si="50">D93+1</f>
        <v>8</v>
      </c>
      <c r="F94" s="94" t="s">
        <v>191</v>
      </c>
      <c r="G94" s="94" t="s">
        <v>214</v>
      </c>
      <c r="H94" s="95">
        <f t="shared" ref="H94:H99" si="51">H93+1</f>
        <v>25</v>
      </c>
      <c r="I94" s="131" t="str">
        <f>IF(I92="","",INDEX(F92:H114,MATCH(I92,H92:H114,0),2))</f>
        <v>R2</v>
      </c>
      <c r="J94" s="128" t="str">
        <f>IF(J92="","",INDEX(F92:H114,MATCH(J92,H92:H114,0),2))</f>
        <v>R3</v>
      </c>
      <c r="K94" s="129" t="str">
        <f>INDEX(F92:H114,MATCH(K92,H92:H114,0),2)</f>
        <v>R4</v>
      </c>
    </row>
    <row r="95" spans="2:15" ht="16.5" customHeight="1">
      <c r="B95" s="94" t="s">
        <v>61</v>
      </c>
      <c r="C95" s="94" t="s">
        <v>178</v>
      </c>
      <c r="D95" s="95">
        <f t="shared" si="50"/>
        <v>9</v>
      </c>
      <c r="F95" s="94" t="s">
        <v>192</v>
      </c>
      <c r="G95" s="94" t="s">
        <v>215</v>
      </c>
      <c r="H95" s="95">
        <f t="shared" si="51"/>
        <v>26</v>
      </c>
      <c r="K95" s="124" t="s">
        <v>235</v>
      </c>
    </row>
    <row r="96" spans="2:15" ht="16.5" customHeight="1">
      <c r="B96" s="94" t="s">
        <v>62</v>
      </c>
      <c r="C96" s="94" t="s">
        <v>177</v>
      </c>
      <c r="D96" s="95">
        <f t="shared" si="50"/>
        <v>10</v>
      </c>
      <c r="F96" s="94" t="s">
        <v>193</v>
      </c>
      <c r="G96" s="94" t="s">
        <v>216</v>
      </c>
      <c r="H96" s="95">
        <f t="shared" si="51"/>
        <v>27</v>
      </c>
    </row>
    <row r="97" spans="2:8" ht="16.5" customHeight="1">
      <c r="B97" s="94" t="s">
        <v>63</v>
      </c>
      <c r="C97" s="94" t="s">
        <v>179</v>
      </c>
      <c r="D97" s="95">
        <f t="shared" si="50"/>
        <v>11</v>
      </c>
      <c r="F97" s="94" t="s">
        <v>194</v>
      </c>
      <c r="G97" s="94" t="s">
        <v>217</v>
      </c>
      <c r="H97" s="95">
        <f t="shared" si="51"/>
        <v>28</v>
      </c>
    </row>
    <row r="98" spans="2:8" ht="16.5" customHeight="1">
      <c r="B98" s="94" t="s">
        <v>64</v>
      </c>
      <c r="C98" s="94" t="s">
        <v>180</v>
      </c>
      <c r="D98" s="95">
        <f t="shared" si="50"/>
        <v>12</v>
      </c>
      <c r="F98" s="94" t="s">
        <v>195</v>
      </c>
      <c r="G98" s="94" t="s">
        <v>218</v>
      </c>
      <c r="H98" s="95">
        <f t="shared" si="51"/>
        <v>29</v>
      </c>
    </row>
    <row r="99" spans="2:8" ht="16.5" customHeight="1">
      <c r="B99" s="94" t="s">
        <v>65</v>
      </c>
      <c r="C99" s="94" t="s">
        <v>177</v>
      </c>
      <c r="D99" s="95">
        <f t="shared" si="50"/>
        <v>13</v>
      </c>
      <c r="F99" s="94" t="s">
        <v>196</v>
      </c>
      <c r="G99" s="94" t="s">
        <v>219</v>
      </c>
      <c r="H99" s="95">
        <f t="shared" si="51"/>
        <v>30</v>
      </c>
    </row>
    <row r="100" spans="2:8" ht="16.5" customHeight="1">
      <c r="B100" s="94" t="s">
        <v>66</v>
      </c>
      <c r="C100" s="94" t="s">
        <v>180</v>
      </c>
      <c r="D100" s="95">
        <f t="shared" si="50"/>
        <v>14</v>
      </c>
      <c r="F100" s="94" t="s">
        <v>197</v>
      </c>
      <c r="G100" s="94" t="s">
        <v>220</v>
      </c>
      <c r="H100" s="94">
        <v>1</v>
      </c>
    </row>
    <row r="101" spans="2:8" ht="16.5" customHeight="1">
      <c r="B101" s="94" t="s">
        <v>67</v>
      </c>
      <c r="C101" s="94" t="s">
        <v>177</v>
      </c>
      <c r="D101" s="95">
        <f t="shared" si="50"/>
        <v>15</v>
      </c>
      <c r="F101" s="94" t="s">
        <v>198</v>
      </c>
      <c r="G101" s="94" t="s">
        <v>221</v>
      </c>
      <c r="H101" s="95">
        <f>H100+1</f>
        <v>2</v>
      </c>
    </row>
    <row r="102" spans="2:8" ht="16.5" customHeight="1">
      <c r="B102" s="94" t="s">
        <v>68</v>
      </c>
      <c r="C102" s="94" t="s">
        <v>181</v>
      </c>
      <c r="D102" s="95">
        <f t="shared" si="50"/>
        <v>16</v>
      </c>
      <c r="F102" s="94" t="s">
        <v>199</v>
      </c>
      <c r="G102" s="94" t="s">
        <v>222</v>
      </c>
      <c r="H102" s="95">
        <f t="shared" ref="H102:H114" si="52">H101+1</f>
        <v>3</v>
      </c>
    </row>
    <row r="103" spans="2:8" ht="16.5" customHeight="1">
      <c r="B103" s="94" t="s">
        <v>69</v>
      </c>
      <c r="C103" s="94" t="s">
        <v>180</v>
      </c>
      <c r="D103" s="95">
        <f t="shared" si="50"/>
        <v>17</v>
      </c>
      <c r="F103" s="94" t="s">
        <v>200</v>
      </c>
      <c r="G103" s="94" t="s">
        <v>223</v>
      </c>
      <c r="H103" s="95">
        <f t="shared" si="52"/>
        <v>4</v>
      </c>
    </row>
    <row r="104" spans="2:8" ht="16.5" customHeight="1">
      <c r="B104" s="94" t="s">
        <v>70</v>
      </c>
      <c r="C104" s="94" t="s">
        <v>179</v>
      </c>
      <c r="D104" s="95">
        <f t="shared" si="50"/>
        <v>18</v>
      </c>
      <c r="F104" s="94" t="s">
        <v>201</v>
      </c>
      <c r="G104" s="94" t="s">
        <v>224</v>
      </c>
      <c r="H104" s="95">
        <f t="shared" si="52"/>
        <v>5</v>
      </c>
    </row>
    <row r="105" spans="2:8" ht="16.5" customHeight="1">
      <c r="B105" s="94" t="s">
        <v>71</v>
      </c>
      <c r="C105" s="94" t="s">
        <v>179</v>
      </c>
      <c r="D105" s="95">
        <f t="shared" si="50"/>
        <v>19</v>
      </c>
      <c r="F105" s="94" t="s">
        <v>202</v>
      </c>
      <c r="G105" s="94" t="s">
        <v>225</v>
      </c>
      <c r="H105" s="95">
        <f t="shared" si="52"/>
        <v>6</v>
      </c>
    </row>
    <row r="106" spans="2:8" ht="16.5" customHeight="1">
      <c r="B106" s="94" t="s">
        <v>72</v>
      </c>
      <c r="C106" s="94" t="s">
        <v>179</v>
      </c>
      <c r="D106" s="95">
        <f t="shared" si="50"/>
        <v>20</v>
      </c>
      <c r="F106" s="94" t="s">
        <v>203</v>
      </c>
      <c r="G106" s="94" t="s">
        <v>226</v>
      </c>
      <c r="H106" s="95">
        <f t="shared" si="52"/>
        <v>7</v>
      </c>
    </row>
    <row r="107" spans="2:8" ht="16.5" customHeight="1">
      <c r="B107" s="94" t="s">
        <v>73</v>
      </c>
      <c r="C107" s="94" t="s">
        <v>179</v>
      </c>
      <c r="D107" s="95">
        <f t="shared" si="50"/>
        <v>21</v>
      </c>
      <c r="F107" s="94" t="s">
        <v>204</v>
      </c>
      <c r="G107" s="94" t="s">
        <v>227</v>
      </c>
      <c r="H107" s="95">
        <f t="shared" si="52"/>
        <v>8</v>
      </c>
    </row>
    <row r="108" spans="2:8" ht="16.5" customHeight="1">
      <c r="B108" s="94" t="s">
        <v>74</v>
      </c>
      <c r="C108" s="94" t="s">
        <v>179</v>
      </c>
      <c r="D108" s="95">
        <f t="shared" si="50"/>
        <v>22</v>
      </c>
      <c r="F108" s="94" t="s">
        <v>205</v>
      </c>
      <c r="G108" s="94" t="s">
        <v>228</v>
      </c>
      <c r="H108" s="95">
        <f t="shared" si="52"/>
        <v>9</v>
      </c>
    </row>
    <row r="109" spans="2:8" ht="16.5" customHeight="1">
      <c r="B109" s="94" t="s">
        <v>75</v>
      </c>
      <c r="C109" s="94" t="s">
        <v>179</v>
      </c>
      <c r="D109" s="95">
        <f t="shared" si="50"/>
        <v>23</v>
      </c>
      <c r="F109" s="94" t="s">
        <v>206</v>
      </c>
      <c r="G109" s="94" t="s">
        <v>229</v>
      </c>
      <c r="H109" s="95">
        <f t="shared" si="52"/>
        <v>10</v>
      </c>
    </row>
    <row r="110" spans="2:8" ht="16.5" customHeight="1">
      <c r="B110" s="94" t="s">
        <v>76</v>
      </c>
      <c r="C110" s="94" t="s">
        <v>179</v>
      </c>
      <c r="D110" s="95">
        <f t="shared" si="50"/>
        <v>24</v>
      </c>
      <c r="F110" s="94" t="s">
        <v>207</v>
      </c>
      <c r="G110" s="94" t="s">
        <v>230</v>
      </c>
      <c r="H110" s="95">
        <f t="shared" si="52"/>
        <v>11</v>
      </c>
    </row>
    <row r="111" spans="2:8" ht="16.5" customHeight="1">
      <c r="B111" s="94" t="s">
        <v>77</v>
      </c>
      <c r="C111" s="94" t="s">
        <v>179</v>
      </c>
      <c r="D111" s="95">
        <f t="shared" si="50"/>
        <v>25</v>
      </c>
      <c r="F111" s="94" t="s">
        <v>208</v>
      </c>
      <c r="G111" s="94" t="s">
        <v>231</v>
      </c>
      <c r="H111" s="95">
        <f t="shared" si="52"/>
        <v>12</v>
      </c>
    </row>
    <row r="112" spans="2:8" ht="16.5" customHeight="1">
      <c r="B112" s="94" t="s">
        <v>78</v>
      </c>
      <c r="C112" s="94" t="s">
        <v>179</v>
      </c>
      <c r="D112" s="95">
        <f t="shared" si="50"/>
        <v>26</v>
      </c>
      <c r="F112" s="94" t="s">
        <v>209</v>
      </c>
      <c r="G112" s="94" t="s">
        <v>232</v>
      </c>
      <c r="H112" s="95">
        <f t="shared" si="52"/>
        <v>13</v>
      </c>
    </row>
    <row r="113" spans="2:8" ht="16.5" customHeight="1">
      <c r="B113" s="94" t="s">
        <v>79</v>
      </c>
      <c r="C113" s="94" t="s">
        <v>177</v>
      </c>
      <c r="D113" s="95">
        <f t="shared" si="50"/>
        <v>27</v>
      </c>
      <c r="F113" s="94" t="s">
        <v>210</v>
      </c>
      <c r="G113" s="94" t="s">
        <v>233</v>
      </c>
      <c r="H113" s="95">
        <f t="shared" si="52"/>
        <v>14</v>
      </c>
    </row>
    <row r="114" spans="2:8" ht="16.5" customHeight="1">
      <c r="B114" s="94" t="s">
        <v>80</v>
      </c>
      <c r="C114" s="94" t="s">
        <v>177</v>
      </c>
      <c r="D114" s="95">
        <f t="shared" si="50"/>
        <v>28</v>
      </c>
      <c r="F114" s="97" t="s">
        <v>211</v>
      </c>
      <c r="G114" s="97" t="s">
        <v>234</v>
      </c>
      <c r="H114" s="96">
        <f t="shared" si="52"/>
        <v>15</v>
      </c>
    </row>
    <row r="115" spans="2:8" ht="16.5" customHeight="1">
      <c r="B115" s="94" t="s">
        <v>81</v>
      </c>
      <c r="C115" s="94" t="s">
        <v>177</v>
      </c>
      <c r="D115" s="95">
        <f t="shared" si="50"/>
        <v>29</v>
      </c>
    </row>
    <row r="116" spans="2:8" ht="16.5" customHeight="1">
      <c r="B116" s="94" t="s">
        <v>82</v>
      </c>
      <c r="C116" s="94" t="s">
        <v>177</v>
      </c>
      <c r="D116" s="95">
        <f t="shared" si="50"/>
        <v>30</v>
      </c>
    </row>
    <row r="117" spans="2:8" ht="16.5" customHeight="1">
      <c r="B117" s="94" t="s">
        <v>83</v>
      </c>
      <c r="C117" s="94" t="s">
        <v>177</v>
      </c>
      <c r="D117" s="95">
        <f t="shared" si="50"/>
        <v>31</v>
      </c>
    </row>
    <row r="118" spans="2:8" ht="16.5" customHeight="1">
      <c r="B118" s="94" t="s">
        <v>84</v>
      </c>
      <c r="C118" s="94" t="s">
        <v>177</v>
      </c>
      <c r="D118" s="95">
        <f t="shared" si="50"/>
        <v>32</v>
      </c>
    </row>
    <row r="119" spans="2:8" ht="16.5" customHeight="1">
      <c r="B119" s="94" t="s">
        <v>85</v>
      </c>
      <c r="C119" s="94" t="s">
        <v>180</v>
      </c>
      <c r="D119" s="95">
        <f t="shared" si="50"/>
        <v>33</v>
      </c>
    </row>
    <row r="120" spans="2:8" ht="16.5" customHeight="1">
      <c r="B120" s="94" t="s">
        <v>86</v>
      </c>
      <c r="C120" s="94" t="s">
        <v>180</v>
      </c>
      <c r="D120" s="95">
        <f t="shared" si="50"/>
        <v>34</v>
      </c>
    </row>
    <row r="121" spans="2:8" ht="16.5" customHeight="1">
      <c r="B121" s="94" t="s">
        <v>87</v>
      </c>
      <c r="C121" s="94" t="s">
        <v>180</v>
      </c>
      <c r="D121" s="95">
        <f t="shared" si="50"/>
        <v>35</v>
      </c>
    </row>
    <row r="122" spans="2:8" ht="16.5" customHeight="1">
      <c r="B122" s="94" t="s">
        <v>88</v>
      </c>
      <c r="C122" s="94" t="s">
        <v>180</v>
      </c>
      <c r="D122" s="95">
        <f t="shared" si="50"/>
        <v>36</v>
      </c>
    </row>
    <row r="123" spans="2:8" ht="16.5" customHeight="1">
      <c r="B123" s="94" t="s">
        <v>89</v>
      </c>
      <c r="C123" s="94" t="s">
        <v>180</v>
      </c>
      <c r="D123" s="95">
        <f t="shared" si="50"/>
        <v>37</v>
      </c>
    </row>
    <row r="124" spans="2:8" ht="16.5" customHeight="1">
      <c r="B124" s="94" t="s">
        <v>90</v>
      </c>
      <c r="C124" s="94" t="s">
        <v>180</v>
      </c>
      <c r="D124" s="95">
        <f t="shared" si="50"/>
        <v>38</v>
      </c>
    </row>
    <row r="125" spans="2:8" ht="16.5" customHeight="1">
      <c r="B125" s="94" t="s">
        <v>91</v>
      </c>
      <c r="C125" s="94" t="s">
        <v>180</v>
      </c>
      <c r="D125" s="95">
        <f t="shared" si="50"/>
        <v>39</v>
      </c>
    </row>
    <row r="126" spans="2:8" ht="16.5" customHeight="1">
      <c r="B126" s="94" t="s">
        <v>92</v>
      </c>
      <c r="C126" s="94" t="s">
        <v>180</v>
      </c>
      <c r="D126" s="95">
        <f t="shared" si="50"/>
        <v>40</v>
      </c>
    </row>
    <row r="127" spans="2:8" ht="16.5" customHeight="1">
      <c r="B127" s="94" t="s">
        <v>93</v>
      </c>
      <c r="C127" s="94" t="s">
        <v>179</v>
      </c>
      <c r="D127" s="95">
        <f t="shared" si="50"/>
        <v>41</v>
      </c>
    </row>
    <row r="128" spans="2:8" ht="16.5" customHeight="1">
      <c r="B128" s="94" t="s">
        <v>94</v>
      </c>
      <c r="C128" s="94" t="s">
        <v>179</v>
      </c>
      <c r="D128" s="95">
        <f t="shared" si="50"/>
        <v>42</v>
      </c>
    </row>
    <row r="129" spans="2:4" ht="16.5" customHeight="1">
      <c r="B129" s="94" t="s">
        <v>95</v>
      </c>
      <c r="C129" s="94" t="s">
        <v>180</v>
      </c>
      <c r="D129" s="95">
        <f t="shared" si="50"/>
        <v>43</v>
      </c>
    </row>
    <row r="130" spans="2:4" ht="16.5" customHeight="1">
      <c r="B130" s="94" t="s">
        <v>96</v>
      </c>
      <c r="C130" s="94" t="s">
        <v>180</v>
      </c>
      <c r="D130" s="95">
        <f t="shared" si="50"/>
        <v>44</v>
      </c>
    </row>
    <row r="131" spans="2:4" ht="16.5" customHeight="1">
      <c r="B131" s="94" t="s">
        <v>97</v>
      </c>
      <c r="C131" s="94" t="s">
        <v>181</v>
      </c>
      <c r="D131" s="95">
        <f t="shared" si="50"/>
        <v>45</v>
      </c>
    </row>
    <row r="132" spans="2:4" ht="16.5" customHeight="1">
      <c r="B132" s="94" t="s">
        <v>98</v>
      </c>
      <c r="C132" s="94" t="s">
        <v>178</v>
      </c>
      <c r="D132" s="95">
        <f t="shared" si="50"/>
        <v>46</v>
      </c>
    </row>
    <row r="133" spans="2:4" ht="16.5" customHeight="1">
      <c r="B133" s="94" t="s">
        <v>99</v>
      </c>
      <c r="C133" s="94" t="s">
        <v>178</v>
      </c>
      <c r="D133" s="95">
        <f t="shared" si="50"/>
        <v>47</v>
      </c>
    </row>
    <row r="134" spans="2:4" ht="16.5" customHeight="1">
      <c r="B134" s="94" t="s">
        <v>100</v>
      </c>
      <c r="C134" s="94" t="s">
        <v>179</v>
      </c>
      <c r="D134" s="95">
        <f t="shared" si="50"/>
        <v>48</v>
      </c>
    </row>
    <row r="135" spans="2:4" ht="16.5" customHeight="1">
      <c r="B135" s="94" t="s">
        <v>101</v>
      </c>
      <c r="C135" s="94" t="s">
        <v>177</v>
      </c>
      <c r="D135" s="95">
        <f t="shared" si="50"/>
        <v>49</v>
      </c>
    </row>
    <row r="136" spans="2:4" ht="16.5" customHeight="1">
      <c r="B136" s="94" t="s">
        <v>102</v>
      </c>
      <c r="C136" s="94" t="s">
        <v>180</v>
      </c>
      <c r="D136" s="95">
        <f t="shared" si="50"/>
        <v>50</v>
      </c>
    </row>
    <row r="137" spans="2:4" ht="16.5" customHeight="1">
      <c r="B137" s="94" t="s">
        <v>103</v>
      </c>
      <c r="C137" s="94" t="s">
        <v>176</v>
      </c>
      <c r="D137" s="95">
        <f t="shared" si="50"/>
        <v>51</v>
      </c>
    </row>
    <row r="138" spans="2:4" ht="16.5" customHeight="1">
      <c r="B138" s="94" t="s">
        <v>104</v>
      </c>
      <c r="C138" s="94" t="s">
        <v>181</v>
      </c>
      <c r="D138" s="95">
        <f t="shared" si="50"/>
        <v>52</v>
      </c>
    </row>
    <row r="139" spans="2:4" ht="16.5" customHeight="1">
      <c r="B139" s="97" t="s">
        <v>105</v>
      </c>
      <c r="C139" s="97" t="s">
        <v>178</v>
      </c>
      <c r="D139" s="96">
        <f t="shared" si="50"/>
        <v>53</v>
      </c>
    </row>
    <row r="142" spans="2:4" ht="16.5" customHeight="1">
      <c r="B142" s="2" t="s">
        <v>266</v>
      </c>
      <c r="C142" s="193" t="str">
        <f ca="1">'１人当たり市町村民所得〔統計表〕'!A2</f>
        <v>１人当たり市町村民所得〔統計表〕</v>
      </c>
    </row>
  </sheetData>
  <phoneticPr fontId="1"/>
  <pageMargins left="0.7" right="0.7" top="0.75" bottom="0.75" header="0.3" footer="0.3"/>
  <pageSetup paperSize="9" scale="28" orientation="portrait" r:id="rId1"/>
  <rowBreaks count="3" manualBreakCount="3">
    <brk id="61" max="13" man="1"/>
    <brk id="78" max="13" man="1"/>
    <brk id="140" max="1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１人当たり市町村民所得〔統計表〕</vt:lpstr>
      <vt:lpstr>市町村民所得〔統計表〕</vt:lpstr>
      <vt:lpstr>地域分析</vt:lpstr>
      <vt:lpstr>地域分析BD</vt:lpstr>
      <vt:lpstr>コード表</vt:lpstr>
      <vt:lpstr>'１人当たり市町村民所得〔統計表〕'!Print_Area</vt:lpstr>
      <vt:lpstr>コード表!Print_Area</vt:lpstr>
      <vt:lpstr>市町村民所得〔統計表〕!Print_Area</vt:lpstr>
      <vt:lpstr>地域分析!Print_Area</vt:lpstr>
      <vt:lpstr>地域分析BD!Print_Area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2025-03-31T02:38:24Z</cp:lastPrinted>
  <dcterms:created xsi:type="dcterms:W3CDTF">2024-10-23T05:33:16Z</dcterms:created>
  <dcterms:modified xsi:type="dcterms:W3CDTF">2025-04-07T02:09:02Z</dcterms:modified>
</cp:coreProperties>
</file>