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目次" sheetId="11" r:id="rId1"/>
    <sheet name="表１" sheetId="22" r:id="rId2"/>
    <sheet name="表2" sheetId="23" r:id="rId3"/>
    <sheet name="表3" sheetId="24" r:id="rId4"/>
    <sheet name="表4" sheetId="25" r:id="rId5"/>
    <sheet name="表5" sheetId="26" r:id="rId6"/>
    <sheet name="表6" sheetId="27" r:id="rId7"/>
    <sheet name="表7" sheetId="28" r:id="rId8"/>
    <sheet name="表8・9" sheetId="29" r:id="rId9"/>
    <sheet name="参考表1" sheetId="31" r:id="rId10"/>
    <sheet name="参考表2" sheetId="32" r:id="rId11"/>
  </sheets>
  <definedNames>
    <definedName name="_xlnm._FilterDatabase" localSheetId="9" hidden="1">参考表1!$A$7:$X$50</definedName>
    <definedName name="_xlnm._FilterDatabase" localSheetId="10" hidden="1">参考表2!$A$1:$F$52</definedName>
    <definedName name="_xlnm._FilterDatabase" localSheetId="2">表2!$A$6:$I$6</definedName>
    <definedName name="_xlnm._FilterDatabase" localSheetId="3" hidden="1">表3!$A$6:$I$30</definedName>
    <definedName name="_xlnm._FilterDatabase" localSheetId="5" hidden="1">表5!$K$6:$P$6</definedName>
    <definedName name="_xlnm._FilterDatabase" localSheetId="6" hidden="1">表6!#REF!</definedName>
    <definedName name="_xlnm._FilterDatabase" localSheetId="7" hidden="1">表7!#REF!</definedName>
    <definedName name="_xlnm._FilterDatabase" localSheetId="8" hidden="1">表8・9!#REF!</definedName>
    <definedName name="_xlnm.Print_Area" localSheetId="9">参考表1!$A$2:$M$50</definedName>
    <definedName name="_xlnm.Print_Area" localSheetId="1">表１!$A$1:$I$47</definedName>
    <definedName name="_xlnm.Print_Area" localSheetId="2">表2!$A$2:$G$64</definedName>
    <definedName name="_xlnm.Print_Area" localSheetId="3">表3!$A$2:$G$67</definedName>
    <definedName name="_xlnm.Print_Area" localSheetId="4">表4!$A$1:$H$63</definedName>
    <definedName name="_xlnm.Print_Area" localSheetId="5">表5!$A$2:$H$31</definedName>
    <definedName name="_xlnm.Print_Area" localSheetId="6">表6!$A$2:$H$31</definedName>
    <definedName name="_xlnm.Print_Area" localSheetId="7">表7!$A$2:$H$31</definedName>
    <definedName name="_xlnm.Print_Area" localSheetId="8">表8・9!$B$2:$M$68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E54" i="25" l="1"/>
  <c r="D54" i="25"/>
  <c r="E53" i="25"/>
  <c r="D53" i="25"/>
  <c r="E52" i="25"/>
  <c r="D52" i="25"/>
  <c r="E51" i="25"/>
  <c r="D51" i="25"/>
  <c r="E50" i="25"/>
  <c r="D50" i="25"/>
  <c r="E49" i="25"/>
  <c r="D49" i="25"/>
  <c r="F48" i="25"/>
  <c r="G54" i="25" s="1"/>
  <c r="B48" i="25"/>
  <c r="C54" i="25" s="1"/>
  <c r="E42" i="25"/>
  <c r="D42" i="25"/>
  <c r="E41" i="25"/>
  <c r="D41" i="25"/>
  <c r="E40" i="25"/>
  <c r="D40" i="25"/>
  <c r="E39" i="25"/>
  <c r="D39" i="25"/>
  <c r="E38" i="25"/>
  <c r="D38" i="25"/>
  <c r="E37" i="25"/>
  <c r="D37" i="25"/>
  <c r="F36" i="25"/>
  <c r="B36" i="25"/>
  <c r="C42" i="25" s="1"/>
  <c r="F33" i="25"/>
  <c r="B33" i="25"/>
  <c r="B45" i="25" s="1"/>
  <c r="D36" i="25" l="1"/>
  <c r="D48" i="25"/>
  <c r="G42" i="25"/>
  <c r="G41" i="25"/>
  <c r="G40" i="25"/>
  <c r="G39" i="25"/>
  <c r="G38" i="25"/>
  <c r="G37" i="25"/>
  <c r="F45" i="25"/>
  <c r="E36" i="25"/>
  <c r="C37" i="25"/>
  <c r="C38" i="25"/>
  <c r="C39" i="25"/>
  <c r="C40" i="25"/>
  <c r="C41" i="25"/>
  <c r="E48" i="25"/>
  <c r="C49" i="25"/>
  <c r="C50" i="25"/>
  <c r="C51" i="25"/>
  <c r="C52" i="25"/>
  <c r="C53" i="25"/>
  <c r="G49" i="25"/>
  <c r="G50" i="25"/>
  <c r="G51" i="25"/>
  <c r="G52" i="25"/>
  <c r="G53" i="25"/>
  <c r="E54" i="24" l="1"/>
  <c r="D54" i="24"/>
  <c r="E53" i="24"/>
  <c r="D53" i="24"/>
  <c r="E52" i="24"/>
  <c r="D52" i="24"/>
  <c r="E51" i="24"/>
  <c r="D51" i="24"/>
  <c r="E50" i="24"/>
  <c r="D50" i="24"/>
  <c r="E49" i="24"/>
  <c r="D49" i="24"/>
  <c r="F48" i="24"/>
  <c r="G54" i="24" s="1"/>
  <c r="B48" i="24"/>
  <c r="C54" i="24" s="1"/>
  <c r="E42" i="24"/>
  <c r="D42" i="24"/>
  <c r="E41" i="24"/>
  <c r="D41" i="24"/>
  <c r="E40" i="24"/>
  <c r="D40" i="24"/>
  <c r="E39" i="24"/>
  <c r="D39" i="24"/>
  <c r="E38" i="24"/>
  <c r="D38" i="24"/>
  <c r="E37" i="24"/>
  <c r="D37" i="24"/>
  <c r="F36" i="24"/>
  <c r="G42" i="24" s="1"/>
  <c r="B36" i="24"/>
  <c r="C42" i="24" s="1"/>
  <c r="F33" i="24"/>
  <c r="F45" i="24" s="1"/>
  <c r="B33" i="24"/>
  <c r="B45" i="24" s="1"/>
  <c r="E30" i="24"/>
  <c r="D30" i="24"/>
  <c r="E29" i="24"/>
  <c r="D29" i="24"/>
  <c r="G28" i="24"/>
  <c r="E28" i="24"/>
  <c r="D28" i="24"/>
  <c r="C28" i="24"/>
  <c r="E27" i="24"/>
  <c r="D27" i="24"/>
  <c r="E26" i="24"/>
  <c r="D26" i="24"/>
  <c r="E25" i="24"/>
  <c r="D25" i="24"/>
  <c r="E24" i="24"/>
  <c r="D24" i="24"/>
  <c r="E23" i="24"/>
  <c r="D23" i="24"/>
  <c r="E22" i="24"/>
  <c r="D22" i="24"/>
  <c r="E21" i="24"/>
  <c r="D21" i="24"/>
  <c r="C21" i="24"/>
  <c r="E20" i="24"/>
  <c r="D20" i="24"/>
  <c r="E19" i="24"/>
  <c r="D19" i="24"/>
  <c r="E18" i="24"/>
  <c r="D18" i="24"/>
  <c r="G17" i="24"/>
  <c r="E17" i="24"/>
  <c r="D17" i="24"/>
  <c r="C17" i="24"/>
  <c r="E16" i="24"/>
  <c r="D16" i="24"/>
  <c r="E15" i="24"/>
  <c r="D15" i="24"/>
  <c r="E14" i="24"/>
  <c r="D14" i="24"/>
  <c r="E13" i="24"/>
  <c r="D13" i="24"/>
  <c r="E12" i="24"/>
  <c r="D12" i="24"/>
  <c r="E11" i="24"/>
  <c r="D11" i="24"/>
  <c r="E10" i="24"/>
  <c r="D10" i="24"/>
  <c r="E9" i="24"/>
  <c r="D9" i="24"/>
  <c r="E8" i="24"/>
  <c r="D8" i="24"/>
  <c r="E7" i="24"/>
  <c r="D7" i="24"/>
  <c r="F6" i="24"/>
  <c r="G30" i="24" s="1"/>
  <c r="B6" i="24"/>
  <c r="D48" i="24" l="1"/>
  <c r="D36" i="24"/>
  <c r="C30" i="24"/>
  <c r="C29" i="24"/>
  <c r="C27" i="24"/>
  <c r="C26" i="24"/>
  <c r="C25" i="24"/>
  <c r="E6" i="24"/>
  <c r="C7" i="24"/>
  <c r="C8" i="24"/>
  <c r="C14" i="24"/>
  <c r="C18" i="24"/>
  <c r="C19" i="24"/>
  <c r="D6" i="24"/>
  <c r="G7" i="24"/>
  <c r="G8" i="24"/>
  <c r="G9" i="24"/>
  <c r="G10" i="24"/>
  <c r="G11" i="24"/>
  <c r="G12" i="24"/>
  <c r="G13" i="24"/>
  <c r="G14" i="24"/>
  <c r="G15" i="24"/>
  <c r="G16" i="24"/>
  <c r="G18" i="24"/>
  <c r="G19" i="24"/>
  <c r="C20" i="24"/>
  <c r="C22" i="24"/>
  <c r="C23" i="24"/>
  <c r="C24" i="24"/>
  <c r="G26" i="24"/>
  <c r="G29" i="24"/>
  <c r="C9" i="24"/>
  <c r="C10" i="24"/>
  <c r="C11" i="24"/>
  <c r="C12" i="24"/>
  <c r="C13" i="24"/>
  <c r="C15" i="24"/>
  <c r="C16" i="24"/>
  <c r="G20" i="24"/>
  <c r="G21" i="24"/>
  <c r="G22" i="24"/>
  <c r="G23" i="24"/>
  <c r="G24" i="24"/>
  <c r="G25" i="24"/>
  <c r="G27" i="24"/>
  <c r="E36" i="24"/>
  <c r="C37" i="24"/>
  <c r="C38" i="24"/>
  <c r="C39" i="24"/>
  <c r="C40" i="24"/>
  <c r="C41" i="24"/>
  <c r="E48" i="24"/>
  <c r="C49" i="24"/>
  <c r="C50" i="24"/>
  <c r="C51" i="24"/>
  <c r="C52" i="24"/>
  <c r="C53" i="24"/>
  <c r="G37" i="24"/>
  <c r="G38" i="24"/>
  <c r="G39" i="24"/>
  <c r="G40" i="24"/>
  <c r="G41" i="24"/>
  <c r="G49" i="24"/>
  <c r="G50" i="24"/>
  <c r="G51" i="24"/>
  <c r="G52" i="24"/>
  <c r="G53" i="24"/>
  <c r="E55" i="23" l="1"/>
  <c r="D55" i="23"/>
  <c r="E54" i="23"/>
  <c r="D54" i="23"/>
  <c r="E53" i="23"/>
  <c r="D53" i="23"/>
  <c r="E52" i="23"/>
  <c r="D52" i="23"/>
  <c r="E51" i="23"/>
  <c r="D51" i="23"/>
  <c r="E50" i="23"/>
  <c r="D50" i="23"/>
  <c r="F49" i="23"/>
  <c r="G55" i="23" s="1"/>
  <c r="B49" i="23"/>
  <c r="C55" i="23" s="1"/>
  <c r="E42" i="23"/>
  <c r="D42" i="23"/>
  <c r="E41" i="23"/>
  <c r="D41" i="23"/>
  <c r="E40" i="23"/>
  <c r="D40" i="23"/>
  <c r="E39" i="23"/>
  <c r="D39" i="23"/>
  <c r="E38" i="23"/>
  <c r="D38" i="23"/>
  <c r="E37" i="23"/>
  <c r="D37" i="23"/>
  <c r="F36" i="23"/>
  <c r="B36" i="23"/>
  <c r="F33" i="23"/>
  <c r="F46" i="23" s="1"/>
  <c r="B33" i="23"/>
  <c r="B46" i="23" s="1"/>
  <c r="E30" i="23"/>
  <c r="D30" i="23"/>
  <c r="E29" i="23"/>
  <c r="D29" i="23"/>
  <c r="G28" i="23"/>
  <c r="E28" i="23"/>
  <c r="D28" i="23"/>
  <c r="C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C21" i="23"/>
  <c r="E20" i="23"/>
  <c r="D20" i="23"/>
  <c r="E19" i="23"/>
  <c r="D19" i="23"/>
  <c r="E18" i="23"/>
  <c r="D18" i="23"/>
  <c r="G17" i="23"/>
  <c r="E17" i="23"/>
  <c r="D17" i="23"/>
  <c r="C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F6" i="23"/>
  <c r="G19" i="23" s="1"/>
  <c r="B6" i="23"/>
  <c r="D49" i="23" l="1"/>
  <c r="D36" i="23"/>
  <c r="C30" i="23"/>
  <c r="C29" i="23"/>
  <c r="C27" i="23"/>
  <c r="C26" i="23"/>
  <c r="C25" i="23"/>
  <c r="C24" i="23"/>
  <c r="C23" i="23"/>
  <c r="C22" i="23"/>
  <c r="C20" i="23"/>
  <c r="D6" i="23"/>
  <c r="C19" i="23"/>
  <c r="C18" i="23"/>
  <c r="C16" i="23"/>
  <c r="C15" i="23"/>
  <c r="C14" i="23"/>
  <c r="C13" i="23"/>
  <c r="C12" i="23"/>
  <c r="C11" i="23"/>
  <c r="C10" i="23"/>
  <c r="C9" i="23"/>
  <c r="C8" i="23"/>
  <c r="E6" i="23"/>
  <c r="C7" i="23"/>
  <c r="G20" i="23"/>
  <c r="G21" i="23"/>
  <c r="G22" i="23"/>
  <c r="G23" i="23"/>
  <c r="G24" i="23"/>
  <c r="G25" i="23"/>
  <c r="G26" i="23"/>
  <c r="G27" i="23"/>
  <c r="G29" i="23"/>
  <c r="G30" i="23"/>
  <c r="G42" i="23"/>
  <c r="G41" i="23"/>
  <c r="G40" i="23"/>
  <c r="G39" i="23"/>
  <c r="G38" i="23"/>
  <c r="G37" i="23"/>
  <c r="G7" i="23"/>
  <c r="G8" i="23"/>
  <c r="G9" i="23"/>
  <c r="G10" i="23"/>
  <c r="G11" i="23"/>
  <c r="G12" i="23"/>
  <c r="G13" i="23"/>
  <c r="G14" i="23"/>
  <c r="G15" i="23"/>
  <c r="G16" i="23"/>
  <c r="G18" i="23"/>
  <c r="C42" i="23"/>
  <c r="C41" i="23"/>
  <c r="C40" i="23"/>
  <c r="C39" i="23"/>
  <c r="C38" i="23"/>
  <c r="E36" i="23"/>
  <c r="C37" i="23"/>
  <c r="E49" i="23"/>
  <c r="C50" i="23"/>
  <c r="C51" i="23"/>
  <c r="C52" i="23"/>
  <c r="C53" i="23"/>
  <c r="C54" i="23"/>
  <c r="G50" i="23"/>
  <c r="G51" i="23"/>
  <c r="G52" i="23"/>
  <c r="G53" i="23"/>
  <c r="G54" i="23"/>
  <c r="H37" i="22" l="1"/>
  <c r="G37" i="22"/>
  <c r="E37" i="22"/>
  <c r="D37" i="22"/>
  <c r="H27" i="22"/>
  <c r="G27" i="22"/>
  <c r="E27" i="22"/>
  <c r="D27" i="22"/>
  <c r="H17" i="22"/>
  <c r="G17" i="22"/>
  <c r="E17" i="22"/>
  <c r="D17" i="22"/>
  <c r="H7" i="22"/>
  <c r="E7" i="22"/>
  <c r="G7" i="22"/>
  <c r="D7" i="22"/>
  <c r="H41" i="22" l="1"/>
  <c r="G41" i="22"/>
  <c r="E41" i="22"/>
  <c r="D41" i="22"/>
  <c r="E40" i="22"/>
  <c r="F39" i="22"/>
  <c r="H40" i="22" s="1"/>
  <c r="D39" i="22"/>
  <c r="C39" i="22"/>
  <c r="D40" i="22" s="1"/>
  <c r="H38" i="22"/>
  <c r="G38" i="22"/>
  <c r="E38" i="22"/>
  <c r="D38" i="22"/>
  <c r="H31" i="22"/>
  <c r="G31" i="22"/>
  <c r="E31" i="22"/>
  <c r="D31" i="22"/>
  <c r="H30" i="22"/>
  <c r="G30" i="22"/>
  <c r="E30" i="22"/>
  <c r="D30" i="22"/>
  <c r="H29" i="22"/>
  <c r="G29" i="22"/>
  <c r="E29" i="22"/>
  <c r="D29" i="22"/>
  <c r="H28" i="22"/>
  <c r="G28" i="22"/>
  <c r="E28" i="22"/>
  <c r="D28" i="22"/>
  <c r="H21" i="22"/>
  <c r="G21" i="22"/>
  <c r="E21" i="22"/>
  <c r="D21" i="22"/>
  <c r="H20" i="22"/>
  <c r="G20" i="22"/>
  <c r="E20" i="22"/>
  <c r="D20" i="22"/>
  <c r="H19" i="22"/>
  <c r="G19" i="22"/>
  <c r="E19" i="22"/>
  <c r="D19" i="22"/>
  <c r="H18" i="22"/>
  <c r="G18" i="22"/>
  <c r="E18" i="22"/>
  <c r="D18" i="22"/>
  <c r="H11" i="22"/>
  <c r="G11" i="22"/>
  <c r="E11" i="22"/>
  <c r="D11" i="22"/>
  <c r="H10" i="22"/>
  <c r="G10" i="22"/>
  <c r="E10" i="22"/>
  <c r="D10" i="22"/>
  <c r="H9" i="22"/>
  <c r="G9" i="22"/>
  <c r="E9" i="22"/>
  <c r="D9" i="22"/>
  <c r="H8" i="22"/>
  <c r="G8" i="22"/>
  <c r="E8" i="22"/>
  <c r="D8" i="22"/>
  <c r="E39" i="22" l="1"/>
  <c r="G39" i="22"/>
  <c r="G40" i="22"/>
  <c r="H39" i="22"/>
</calcChain>
</file>

<file path=xl/sharedStrings.xml><?xml version="1.0" encoding="utf-8"?>
<sst xmlns="http://schemas.openxmlformats.org/spreadsheetml/2006/main" count="810" uniqueCount="299">
  <si>
    <t>表1　主要項目の５年間の推移</t>
    <rPh sb="3" eb="5">
      <t>シュヨウ</t>
    </rPh>
    <rPh sb="5" eb="7">
      <t>コウモク</t>
    </rPh>
    <phoneticPr fontId="5"/>
  </si>
  <si>
    <t>年次</t>
    <rPh sb="0" eb="1">
      <t>ネン</t>
    </rPh>
    <rPh sb="1" eb="2">
      <t>ツギ</t>
    </rPh>
    <phoneticPr fontId="5"/>
  </si>
  <si>
    <t>事 業 所 数</t>
    <rPh sb="0" eb="5">
      <t>ジギョウショ</t>
    </rPh>
    <rPh sb="6" eb="7">
      <t>スウ</t>
    </rPh>
    <phoneticPr fontId="5"/>
  </si>
  <si>
    <t>従 業 者 数</t>
    <rPh sb="0" eb="5">
      <t>ジュウギョウシャ</t>
    </rPh>
    <rPh sb="6" eb="7">
      <t>スウ</t>
    </rPh>
    <phoneticPr fontId="5"/>
  </si>
  <si>
    <t>前年比</t>
    <rPh sb="0" eb="2">
      <t>ゼンネン</t>
    </rPh>
    <rPh sb="2" eb="3">
      <t>ヒ</t>
    </rPh>
    <phoneticPr fontId="5"/>
  </si>
  <si>
    <t>増減数</t>
    <rPh sb="0" eb="2">
      <t>ゾウゲン</t>
    </rPh>
    <rPh sb="2" eb="3">
      <t>スウ</t>
    </rPh>
    <phoneticPr fontId="5"/>
  </si>
  <si>
    <t>人</t>
    <rPh sb="0" eb="1">
      <t>ヒト</t>
    </rPh>
    <phoneticPr fontId="5"/>
  </si>
  <si>
    <t>現 金 給 与 総 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5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</si>
  <si>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ヒトシ</t>
    </rPh>
    <phoneticPr fontId="5"/>
  </si>
  <si>
    <t>万円</t>
    <rPh sb="0" eb="2">
      <t>マンエン</t>
    </rPh>
    <phoneticPr fontId="5"/>
  </si>
  <si>
    <t>製造品出荷額等（石油製品を除く）</t>
    <rPh sb="8" eb="10">
      <t>セキユ</t>
    </rPh>
    <rPh sb="10" eb="12">
      <t>セイヒン</t>
    </rPh>
    <rPh sb="13" eb="14">
      <t>ノゾ</t>
    </rPh>
    <phoneticPr fontId="5"/>
  </si>
  <si>
    <t>粗付加価値額（石油製品を除く）</t>
    <rPh sb="0" eb="1">
      <t>ソ</t>
    </rPh>
    <rPh sb="1" eb="3">
      <t>フカ</t>
    </rPh>
    <rPh sb="3" eb="5">
      <t>カチ</t>
    </rPh>
    <rPh sb="5" eb="6">
      <t>ガク</t>
    </rPh>
    <rPh sb="7" eb="9">
      <t>セキユ</t>
    </rPh>
    <rPh sb="9" eb="11">
      <t>セイヒン</t>
    </rPh>
    <rPh sb="12" eb="13">
      <t>ノゾ</t>
    </rPh>
    <phoneticPr fontId="5"/>
  </si>
  <si>
    <t>産業中分類</t>
    <rPh sb="0" eb="2">
      <t>サンギョウ</t>
    </rPh>
    <rPh sb="2" eb="5">
      <t>チュウブンルイ</t>
    </rPh>
    <phoneticPr fontId="5"/>
  </si>
  <si>
    <t>構成比</t>
  </si>
  <si>
    <t>前年比</t>
    <rPh sb="2" eb="3">
      <t>ヒ</t>
    </rPh>
    <phoneticPr fontId="5"/>
  </si>
  <si>
    <t>増減数</t>
    <rPh sb="1" eb="2">
      <t>ゲン</t>
    </rPh>
    <phoneticPr fontId="5"/>
  </si>
  <si>
    <t>％</t>
  </si>
  <si>
    <t xml:space="preserve"> 09  食料品</t>
  </si>
  <si>
    <t xml:space="preserve"> 10  飲料・たばこ</t>
  </si>
  <si>
    <t xml:space="preserve"> 11  繊維</t>
  </si>
  <si>
    <t xml:space="preserve"> 12  木材</t>
  </si>
  <si>
    <t xml:space="preserve"> 13  家具</t>
  </si>
  <si>
    <t xml:space="preserve"> 14  パルプ・紙</t>
  </si>
  <si>
    <t xml:space="preserve"> 15  印刷</t>
  </si>
  <si>
    <t xml:space="preserve"> 16  化学工業</t>
  </si>
  <si>
    <t xml:space="preserve"> 17  石油製品</t>
  </si>
  <si>
    <t xml:space="preserve"> 18  プラスチック</t>
  </si>
  <si>
    <t xml:space="preserve"> 19  ゴム製品</t>
  </si>
  <si>
    <t xml:space="preserve"> 20  なめし革</t>
  </si>
  <si>
    <t xml:space="preserve"> 21  窯業・土石</t>
  </si>
  <si>
    <t xml:space="preserve"> 22  鉄鋼</t>
  </si>
  <si>
    <t xml:space="preserve"> 23  非鉄金属</t>
  </si>
  <si>
    <t xml:space="preserve"> 24  金属製品</t>
  </si>
  <si>
    <t xml:space="preserve"> 25  はん用機械</t>
  </si>
  <si>
    <t xml:space="preserve"> 26  生産機械</t>
  </si>
  <si>
    <t xml:space="preserve"> 27  業務用機械</t>
  </si>
  <si>
    <t xml:space="preserve"> 28  電子部品</t>
  </si>
  <si>
    <t xml:space="preserve"> 29  電気機械</t>
  </si>
  <si>
    <t xml:space="preserve"> 30  情報通信</t>
  </si>
  <si>
    <t xml:space="preserve"> 31  輸送機械</t>
  </si>
  <si>
    <t xml:space="preserve"> 32  その他</t>
  </si>
  <si>
    <t>従業者規模</t>
    <rPh sb="0" eb="3">
      <t>ジュウギョウシャ</t>
    </rPh>
    <rPh sb="3" eb="5">
      <t>キボ</t>
    </rPh>
    <phoneticPr fontId="5"/>
  </si>
  <si>
    <t>4～9人</t>
  </si>
  <si>
    <t>10～19人</t>
  </si>
  <si>
    <t>20～29人</t>
  </si>
  <si>
    <t>30～49人</t>
  </si>
  <si>
    <t>50～99人</t>
  </si>
  <si>
    <t>100人以上</t>
  </si>
  <si>
    <t>地区</t>
    <rPh sb="0" eb="2">
      <t>チク</t>
    </rPh>
    <phoneticPr fontId="5"/>
  </si>
  <si>
    <t>北部</t>
  </si>
  <si>
    <t>中部</t>
  </si>
  <si>
    <t>那覇</t>
  </si>
  <si>
    <t>南部</t>
  </si>
  <si>
    <t>宮古</t>
  </si>
  <si>
    <t>八重山</t>
  </si>
  <si>
    <t>産業中分類</t>
    <rPh sb="0" eb="2">
      <t>サンギョウ</t>
    </rPh>
    <rPh sb="2" eb="3">
      <t>チュウ</t>
    </rPh>
    <rPh sb="3" eb="5">
      <t>ブンルイ</t>
    </rPh>
    <phoneticPr fontId="5"/>
  </si>
  <si>
    <t>前年比</t>
    <rPh sb="0" eb="3">
      <t>ゼンネンヒ</t>
    </rPh>
    <phoneticPr fontId="5"/>
  </si>
  <si>
    <t>増減額</t>
    <rPh sb="1" eb="2">
      <t>ゲン</t>
    </rPh>
    <rPh sb="2" eb="3">
      <t>ガク</t>
    </rPh>
    <phoneticPr fontId="5"/>
  </si>
  <si>
    <t>構成比</t>
    <rPh sb="0" eb="3">
      <t>コウセイヒ</t>
    </rPh>
    <phoneticPr fontId="5"/>
  </si>
  <si>
    <t>１事業所当たり</t>
    <rPh sb="1" eb="4">
      <t>ジギョウショ</t>
    </rPh>
    <rPh sb="4" eb="5">
      <t>ア</t>
    </rPh>
    <phoneticPr fontId="5"/>
  </si>
  <si>
    <t>従業者数</t>
    <rPh sb="0" eb="3">
      <t>ジュウギョウシャ</t>
    </rPh>
    <rPh sb="3" eb="4">
      <t>スウ</t>
    </rPh>
    <phoneticPr fontId="5"/>
  </si>
  <si>
    <t>製造品出荷額等(内国消費税額を控除)</t>
    <rPh sb="0" eb="2">
      <t>セイゾウ</t>
    </rPh>
    <rPh sb="2" eb="3">
      <t>ヒン</t>
    </rPh>
    <rPh sb="3" eb="6">
      <t>シュッカガク</t>
    </rPh>
    <rPh sb="6" eb="7">
      <t>トウ</t>
    </rPh>
    <rPh sb="8" eb="10">
      <t>ナイコク</t>
    </rPh>
    <rPh sb="10" eb="13">
      <t>ショウヒゼイ</t>
    </rPh>
    <rPh sb="13" eb="14">
      <t>ガク</t>
    </rPh>
    <rPh sb="15" eb="17">
      <t>コウジョ</t>
    </rPh>
    <phoneticPr fontId="5"/>
  </si>
  <si>
    <t>粗付加価値額</t>
    <rPh sb="0" eb="3">
      <t>ソフカ</t>
    </rPh>
    <rPh sb="3" eb="5">
      <t>カチ</t>
    </rPh>
    <rPh sb="5" eb="6">
      <t>ガク</t>
    </rPh>
    <phoneticPr fontId="5"/>
  </si>
  <si>
    <t>人</t>
    <rPh sb="0" eb="1">
      <t>ニン</t>
    </rPh>
    <phoneticPr fontId="5"/>
  </si>
  <si>
    <t>※ここでの「内国消費税額」は、推計消費税額を含む。</t>
    <rPh sb="6" eb="7">
      <t>ナイ</t>
    </rPh>
    <rPh sb="7" eb="8">
      <t>コク</t>
    </rPh>
    <rPh sb="8" eb="10">
      <t>ショウヒ</t>
    </rPh>
    <rPh sb="10" eb="11">
      <t>ゼイ</t>
    </rPh>
    <rPh sb="11" eb="12">
      <t>ガク</t>
    </rPh>
    <rPh sb="15" eb="17">
      <t>スイケイ</t>
    </rPh>
    <rPh sb="17" eb="20">
      <t>ショウヒゼイ</t>
    </rPh>
    <rPh sb="20" eb="21">
      <t>ガク</t>
    </rPh>
    <rPh sb="22" eb="23">
      <t>フク</t>
    </rPh>
    <phoneticPr fontId="5"/>
  </si>
  <si>
    <t>表9　　　産業中分類別従業者１人当たり現金給与総額、製造品出荷額等および粗付加価値額</t>
    <rPh sb="0" eb="1">
      <t>ヒョウ</t>
    </rPh>
    <rPh sb="5" eb="7">
      <t>サンギョウ</t>
    </rPh>
    <rPh sb="7" eb="8">
      <t>ナカ</t>
    </rPh>
    <rPh sb="8" eb="10">
      <t>ブンルイ</t>
    </rPh>
    <rPh sb="10" eb="11">
      <t>ベツ</t>
    </rPh>
    <rPh sb="11" eb="14">
      <t>ジュウギョウシャ</t>
    </rPh>
    <rPh sb="15" eb="16">
      <t>ニン</t>
    </rPh>
    <rPh sb="16" eb="17">
      <t>ア</t>
    </rPh>
    <rPh sb="19" eb="21">
      <t>ゲンキン</t>
    </rPh>
    <rPh sb="21" eb="23">
      <t>キュウヨ</t>
    </rPh>
    <rPh sb="23" eb="25">
      <t>ソウガク</t>
    </rPh>
    <rPh sb="26" eb="29">
      <t>セイゾウヒン</t>
    </rPh>
    <rPh sb="29" eb="31">
      <t>シュッカ</t>
    </rPh>
    <rPh sb="31" eb="33">
      <t>ガクナド</t>
    </rPh>
    <rPh sb="36" eb="37">
      <t>ホボ</t>
    </rPh>
    <rPh sb="37" eb="39">
      <t>フカ</t>
    </rPh>
    <rPh sb="39" eb="41">
      <t>カチ</t>
    </rPh>
    <rPh sb="41" eb="42">
      <t>ガク</t>
    </rPh>
    <phoneticPr fontId="5"/>
  </si>
  <si>
    <t>従業者１人当たり</t>
    <rPh sb="0" eb="3">
      <t>ジュウギョウシャ</t>
    </rPh>
    <rPh sb="4" eb="5">
      <t>ヒト</t>
    </rPh>
    <rPh sb="5" eb="6">
      <t>ア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</si>
  <si>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</si>
  <si>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市町村名</t>
    <rPh sb="0" eb="3">
      <t>シチョウソン</t>
    </rPh>
    <rPh sb="3" eb="4">
      <t>メイ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</si>
  <si>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</si>
  <si>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2">
      <t>ジュウギョウ</t>
    </rPh>
    <rPh sb="2" eb="3">
      <t>シャ</t>
    </rPh>
    <rPh sb="3" eb="4">
      <t>スウ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</si>
  <si>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5"/>
  </si>
  <si>
    <t>表９　産業中分類別従業者１人当たり現金給与総額、製造品出荷額等および粗付加価値額</t>
    <rPh sb="0" eb="1">
      <t>ヒョウ</t>
    </rPh>
    <rPh sb="3" eb="5">
      <t>サンギョウ</t>
    </rPh>
    <rPh sb="5" eb="6">
      <t>ナカ</t>
    </rPh>
    <rPh sb="6" eb="8">
      <t>ブンルイ</t>
    </rPh>
    <rPh sb="8" eb="9">
      <t>ベツ</t>
    </rPh>
    <rPh sb="9" eb="12">
      <t>ジュウギョウシャ</t>
    </rPh>
    <rPh sb="13" eb="14">
      <t>ニン</t>
    </rPh>
    <rPh sb="14" eb="15">
      <t>ア</t>
    </rPh>
    <rPh sb="17" eb="19">
      <t>ゲンキン</t>
    </rPh>
    <rPh sb="19" eb="21">
      <t>キュウヨ</t>
    </rPh>
    <rPh sb="21" eb="23">
      <t>ソウガク</t>
    </rPh>
    <rPh sb="24" eb="27">
      <t>セイゾウヒン</t>
    </rPh>
    <rPh sb="27" eb="29">
      <t>シュッカ</t>
    </rPh>
    <rPh sb="29" eb="31">
      <t>ガクナド</t>
    </rPh>
    <rPh sb="34" eb="35">
      <t>ホボ</t>
    </rPh>
    <rPh sb="35" eb="37">
      <t>フカ</t>
    </rPh>
    <rPh sb="37" eb="39">
      <t>カチ</t>
    </rPh>
    <rPh sb="39" eb="40">
      <t>ガク</t>
    </rPh>
    <phoneticPr fontId="5"/>
  </si>
  <si>
    <t>表7　産業中分類別粗付加価値額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0">
      <t>ソ</t>
    </rPh>
    <rPh sb="10" eb="12">
      <t>フカ</t>
    </rPh>
    <rPh sb="12" eb="14">
      <t>カチ</t>
    </rPh>
    <rPh sb="14" eb="15">
      <t>ガク</t>
    </rPh>
    <phoneticPr fontId="5"/>
  </si>
  <si>
    <t>表６　産業中分類別原材料使用額等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phoneticPr fontId="5"/>
  </si>
  <si>
    <t> </t>
    <phoneticPr fontId="5"/>
  </si>
  <si>
    <t>表1　主要項目の５年間の推移</t>
  </si>
  <si>
    <t>％</t>
    <phoneticPr fontId="5"/>
  </si>
  <si>
    <t>※平成27年（事業所数・従業者数は平成28年）の数値（下線）は、「平成28年経済センサス-活動調査（製造業）」による</t>
    <rPh sb="1" eb="3">
      <t>ヘイセイ</t>
    </rPh>
    <rPh sb="5" eb="6">
      <t>ネン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19">
      <t>ヘイセイ</t>
    </rPh>
    <rPh sb="21" eb="22">
      <t>ネン</t>
    </rPh>
    <rPh sb="24" eb="26">
      <t>スウチ</t>
    </rPh>
    <rPh sb="27" eb="29">
      <t>カセン</t>
    </rPh>
    <phoneticPr fontId="5"/>
  </si>
  <si>
    <t>ものであり、工業統計調査とは調査方法が異なるため、比較対象としては参考値である。</t>
    <rPh sb="6" eb="12">
      <t>コ</t>
    </rPh>
    <phoneticPr fontId="5"/>
  </si>
  <si>
    <t>※事業所数・従業者数の平成28年の前年比、増減数は、平成26年比の数値である。</t>
    <rPh sb="11" eb="13">
      <t>ヘイセイ</t>
    </rPh>
    <rPh sb="15" eb="16">
      <t>ネン</t>
    </rPh>
    <rPh sb="17" eb="20">
      <t>ゼンネンヒ</t>
    </rPh>
    <rPh sb="21" eb="23">
      <t>ゾウゲン</t>
    </rPh>
    <rPh sb="23" eb="24">
      <t>スウ</t>
    </rPh>
    <rPh sb="26" eb="28">
      <t>ヘイセイ</t>
    </rPh>
    <rPh sb="30" eb="31">
      <t>ネン</t>
    </rPh>
    <rPh sb="31" eb="32">
      <t>ヒ</t>
    </rPh>
    <rPh sb="33" eb="35">
      <t>スウチ</t>
    </rPh>
    <phoneticPr fontId="5"/>
  </si>
  <si>
    <t>平成29年</t>
    <phoneticPr fontId="5"/>
  </si>
  <si>
    <t>平成28年</t>
    <phoneticPr fontId="5"/>
  </si>
  <si>
    <t>前年比</t>
    <rPh sb="0" eb="3">
      <t>ゼンネンヒヒ</t>
    </rPh>
    <phoneticPr fontId="5"/>
  </si>
  <si>
    <t xml:space="preserve">     合計</t>
    <phoneticPr fontId="5"/>
  </si>
  <si>
    <t xml:space="preserve"> 26  生産用機械</t>
    <rPh sb="7" eb="8">
      <t>ヨウ</t>
    </rPh>
    <phoneticPr fontId="5"/>
  </si>
  <si>
    <t xml:space="preserve">合計  </t>
    <phoneticPr fontId="5"/>
  </si>
  <si>
    <t>合計</t>
    <phoneticPr fontId="5"/>
  </si>
  <si>
    <t>前年比</t>
    <rPh sb="0" eb="1">
      <t>ゼン</t>
    </rPh>
    <rPh sb="2" eb="3">
      <t>ヒ</t>
    </rPh>
    <phoneticPr fontId="5"/>
  </si>
  <si>
    <t>X</t>
    <phoneticPr fontId="5"/>
  </si>
  <si>
    <t xml:space="preserve">     合計</t>
  </si>
  <si>
    <t>平成28年</t>
  </si>
  <si>
    <t>平成29年</t>
  </si>
  <si>
    <t>207　石垣市</t>
    <phoneticPr fontId="5"/>
  </si>
  <si>
    <t>表2-1 産業中分類別事業所数／表2-2 従業者規模別事業所数
表2-3 地区別事業所数</t>
    <phoneticPr fontId="5"/>
  </si>
  <si>
    <t>表3-1 産業中分類別従業者数／表3-2 従業者規模別従業者数
表3-3 地区別従業者数</t>
    <phoneticPr fontId="5"/>
  </si>
  <si>
    <t>表4-1 産業中分類別製造品出荷額等
表4-2 従業者規模別製造品出荷額等／表4-3 地区別製造品出荷額等</t>
    <phoneticPr fontId="5"/>
  </si>
  <si>
    <t>◯平成30年工業統計調査結果【速報】－統計表</t>
    <rPh sb="1" eb="3">
      <t>ヘイセイ</t>
    </rPh>
    <rPh sb="5" eb="6">
      <t>ネン</t>
    </rPh>
    <rPh sb="6" eb="8">
      <t>コウギョウ</t>
    </rPh>
    <rPh sb="8" eb="10">
      <t>トウケイ</t>
    </rPh>
    <rPh sb="10" eb="12">
      <t>チョウサ</t>
    </rPh>
    <rPh sb="12" eb="14">
      <t>ケッカ</t>
    </rPh>
    <rPh sb="15" eb="17">
      <t>ソクホウ</t>
    </rPh>
    <rPh sb="19" eb="21">
      <t>トウケイ</t>
    </rPh>
    <rPh sb="21" eb="22">
      <t>ヒョウ</t>
    </rPh>
    <phoneticPr fontId="5"/>
  </si>
  <si>
    <t>％</t>
    <phoneticPr fontId="5"/>
  </si>
  <si>
    <t>％</t>
    <phoneticPr fontId="5"/>
  </si>
  <si>
    <t>％</t>
    <phoneticPr fontId="5"/>
  </si>
  <si>
    <t>製 造 品 出 荷 額 等</t>
    <phoneticPr fontId="5"/>
  </si>
  <si>
    <t>粗 付 加 価 値 額</t>
    <phoneticPr fontId="5"/>
  </si>
  <si>
    <t>％</t>
    <phoneticPr fontId="5"/>
  </si>
  <si>
    <t>※事業所数、従業者数は、平成25年及び平成26年の工業統計調査は表示年次の12月31日現在、「平成28年経済センサス‐</t>
    <rPh sb="1" eb="4">
      <t>ジギョウショ</t>
    </rPh>
    <rPh sb="4" eb="5">
      <t>スウ</t>
    </rPh>
    <rPh sb="6" eb="7">
      <t>ジュウ</t>
    </rPh>
    <rPh sb="7" eb="10">
      <t>ギョウシャスウ</t>
    </rPh>
    <rPh sb="12" eb="14">
      <t>ヘイセイ</t>
    </rPh>
    <rPh sb="16" eb="17">
      <t>ネン</t>
    </rPh>
    <rPh sb="17" eb="18">
      <t>オヨ</t>
    </rPh>
    <rPh sb="19" eb="21">
      <t>ヘイセイ</t>
    </rPh>
    <rPh sb="23" eb="24">
      <t>ネン</t>
    </rPh>
    <rPh sb="25" eb="27">
      <t>コウギョウ</t>
    </rPh>
    <rPh sb="27" eb="29">
      <t>トウケイ</t>
    </rPh>
    <rPh sb="29" eb="31">
      <t>チョウサ</t>
    </rPh>
    <phoneticPr fontId="5"/>
  </si>
  <si>
    <t>活動調査（製造業）」、平成29年及び平成30年工業統計調査は表示年次の6月1日現在の数値である。</t>
    <rPh sb="11" eb="13">
      <t>ヘイセイ</t>
    </rPh>
    <rPh sb="15" eb="16">
      <t>ネン</t>
    </rPh>
    <rPh sb="16" eb="17">
      <t>オヨ</t>
    </rPh>
    <rPh sb="18" eb="20">
      <t>ヘイセイ</t>
    </rPh>
    <rPh sb="22" eb="23">
      <t>ネン</t>
    </rPh>
    <rPh sb="23" eb="29">
      <t>コ</t>
    </rPh>
    <phoneticPr fontId="5"/>
  </si>
  <si>
    <t>表2-1　産業中分類別事業所数</t>
    <phoneticPr fontId="5"/>
  </si>
  <si>
    <t>平成30年</t>
    <phoneticPr fontId="5"/>
  </si>
  <si>
    <t>表2-2　従業者規模別事業所数</t>
    <phoneticPr fontId="5"/>
  </si>
  <si>
    <t>％</t>
    <phoneticPr fontId="5"/>
  </si>
  <si>
    <t>％</t>
    <phoneticPr fontId="5"/>
  </si>
  <si>
    <t>表2-3　地区別事業所数</t>
    <phoneticPr fontId="5"/>
  </si>
  <si>
    <t>％</t>
    <phoneticPr fontId="5"/>
  </si>
  <si>
    <t>合計</t>
    <phoneticPr fontId="5"/>
  </si>
  <si>
    <t>表3-1　産業中分類別従業者数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ジュウギョウシャ</t>
    </rPh>
    <rPh sb="14" eb="15">
      <t>スウ</t>
    </rPh>
    <phoneticPr fontId="5"/>
  </si>
  <si>
    <t>平成30年</t>
    <phoneticPr fontId="5"/>
  </si>
  <si>
    <t>平成29年</t>
    <phoneticPr fontId="5"/>
  </si>
  <si>
    <t xml:space="preserve">     合計</t>
    <phoneticPr fontId="5"/>
  </si>
  <si>
    <t>表3-2　従業者規模別従業者数</t>
    <rPh sb="0" eb="1">
      <t>ヒョウ</t>
    </rPh>
    <rPh sb="5" eb="8">
      <t>ジュウギョウシャ</t>
    </rPh>
    <rPh sb="8" eb="10">
      <t>キボ</t>
    </rPh>
    <rPh sb="10" eb="11">
      <t>ソシキベツ</t>
    </rPh>
    <rPh sb="11" eb="14">
      <t>ジュウギョウシャ</t>
    </rPh>
    <rPh sb="14" eb="15">
      <t>スウ</t>
    </rPh>
    <phoneticPr fontId="5"/>
  </si>
  <si>
    <t>10～19人</t>
    <phoneticPr fontId="5"/>
  </si>
  <si>
    <t>表3-3　地区別従業者数</t>
    <rPh sb="0" eb="1">
      <t>ヒョウ</t>
    </rPh>
    <rPh sb="5" eb="6">
      <t>チイキ</t>
    </rPh>
    <rPh sb="6" eb="7">
      <t>ク</t>
    </rPh>
    <rPh sb="7" eb="8">
      <t>ソシキベツ</t>
    </rPh>
    <rPh sb="8" eb="11">
      <t>ジュウギョウシャ</t>
    </rPh>
    <rPh sb="11" eb="12">
      <t>スウ</t>
    </rPh>
    <phoneticPr fontId="5"/>
  </si>
  <si>
    <t>表4-1　　産業中分類別製造品出荷額等</t>
    <rPh sb="0" eb="1">
      <t>ヒョウ</t>
    </rPh>
    <rPh sb="6" eb="8">
      <t>サンギョウ</t>
    </rPh>
    <rPh sb="8" eb="9">
      <t>チュウ</t>
    </rPh>
    <rPh sb="9" eb="11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5"/>
  </si>
  <si>
    <t>平成29年</t>
    <phoneticPr fontId="5"/>
  </si>
  <si>
    <t>平成28年</t>
    <phoneticPr fontId="5"/>
  </si>
  <si>
    <t>％</t>
    <phoneticPr fontId="5"/>
  </si>
  <si>
    <t xml:space="preserve">     合計</t>
    <phoneticPr fontId="5"/>
  </si>
  <si>
    <t>X</t>
  </si>
  <si>
    <t>表4-2　　従業者規模別製造品出荷額等</t>
    <rPh sb="0" eb="1">
      <t>ヒョウ</t>
    </rPh>
    <rPh sb="6" eb="9">
      <t>ジュウギョウシャ</t>
    </rPh>
    <rPh sb="9" eb="11">
      <t>キボ</t>
    </rPh>
    <rPh sb="11" eb="12">
      <t>ソシキベツ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5"/>
  </si>
  <si>
    <t>表4-3　　地区別製造品出荷額等</t>
    <rPh sb="0" eb="1">
      <t>ヒョウ</t>
    </rPh>
    <rPh sb="6" eb="8">
      <t>チイキ</t>
    </rPh>
    <rPh sb="8" eb="9">
      <t>ソシキベツ</t>
    </rPh>
    <rPh sb="9" eb="11">
      <t>セイゾウ</t>
    </rPh>
    <rPh sb="11" eb="12">
      <t>ヒン</t>
    </rPh>
    <rPh sb="12" eb="15">
      <t>シュッカガク</t>
    </rPh>
    <rPh sb="15" eb="16">
      <t>トウ</t>
    </rPh>
    <phoneticPr fontId="5"/>
  </si>
  <si>
    <t>表5　　産業中分類別現金給与総額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2">
      <t>ゲンキン</t>
    </rPh>
    <rPh sb="12" eb="14">
      <t>キュウヨ</t>
    </rPh>
    <rPh sb="14" eb="16">
      <t>ソウガク</t>
    </rPh>
    <phoneticPr fontId="5"/>
  </si>
  <si>
    <t>％</t>
    <phoneticPr fontId="5"/>
  </si>
  <si>
    <t>X</t>
    <phoneticPr fontId="5"/>
  </si>
  <si>
    <t>表6　　産業中分類別原材料使用額等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ゲンザイリョウ</t>
    </rPh>
    <rPh sb="13" eb="15">
      <t>シヨウ</t>
    </rPh>
    <rPh sb="15" eb="16">
      <t>ガク</t>
    </rPh>
    <rPh sb="16" eb="17">
      <t>トウ</t>
    </rPh>
    <phoneticPr fontId="5"/>
  </si>
  <si>
    <t>X</t>
    <phoneticPr fontId="5"/>
  </si>
  <si>
    <t>表7　　産業中分類別粗付加価値額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1">
      <t>ソ</t>
    </rPh>
    <rPh sb="11" eb="13">
      <t>フカ</t>
    </rPh>
    <rPh sb="13" eb="15">
      <t>カチ</t>
    </rPh>
    <rPh sb="15" eb="16">
      <t>ガク</t>
    </rPh>
    <phoneticPr fontId="5"/>
  </si>
  <si>
    <t>表8　　産業中分類別１事業所当たり従業者数、製造品出荷額等および粗付加価値額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7" eb="20">
      <t>ジュウギョウシャ</t>
    </rPh>
    <rPh sb="20" eb="21">
      <t>スウ</t>
    </rPh>
    <rPh sb="22" eb="24">
      <t>セイゾウ</t>
    </rPh>
    <rPh sb="24" eb="25">
      <t>ヒン</t>
    </rPh>
    <rPh sb="25" eb="28">
      <t>シュッカガク</t>
    </rPh>
    <rPh sb="28" eb="29">
      <t>トウ</t>
    </rPh>
    <rPh sb="32" eb="35">
      <t>ソフカ</t>
    </rPh>
    <rPh sb="35" eb="37">
      <t>カチ</t>
    </rPh>
    <rPh sb="37" eb="38">
      <t>ガク</t>
    </rPh>
    <phoneticPr fontId="5"/>
  </si>
  <si>
    <t>平成29年</t>
    <phoneticPr fontId="5"/>
  </si>
  <si>
    <t>合計</t>
    <rPh sb="0" eb="2">
      <t>ゴウケイ</t>
    </rPh>
    <phoneticPr fontId="5"/>
  </si>
  <si>
    <t>-</t>
  </si>
  <si>
    <t>X</t>
    <phoneticPr fontId="5"/>
  </si>
  <si>
    <t>※ここでの「１事業所当たり」は、表示年次の翌年の事業所数により算出したものである。（従業者数は除く）</t>
    <rPh sb="7" eb="10">
      <t>ジギョウショ</t>
    </rPh>
    <rPh sb="10" eb="11">
      <t>ア</t>
    </rPh>
    <rPh sb="16" eb="18">
      <t>ヒョウジ</t>
    </rPh>
    <rPh sb="18" eb="20">
      <t>ネンジ</t>
    </rPh>
    <rPh sb="21" eb="23">
      <t>ヨクネン</t>
    </rPh>
    <rPh sb="24" eb="27">
      <t>ジ</t>
    </rPh>
    <rPh sb="27" eb="28">
      <t>スウ</t>
    </rPh>
    <rPh sb="31" eb="33">
      <t>サンシュツ</t>
    </rPh>
    <rPh sb="42" eb="46">
      <t>ジュ</t>
    </rPh>
    <rPh sb="47" eb="48">
      <t>ノゾ</t>
    </rPh>
    <phoneticPr fontId="5"/>
  </si>
  <si>
    <t>平成29年</t>
    <phoneticPr fontId="5"/>
  </si>
  <si>
    <t>X</t>
    <phoneticPr fontId="5"/>
  </si>
  <si>
    <t>X</t>
    <phoneticPr fontId="5"/>
  </si>
  <si>
    <t>※ここでの「従業者１人当たり」は、表示年次の翌年の従業者数により算出したものである。</t>
    <rPh sb="6" eb="9">
      <t>ジュウギョウシャ</t>
    </rPh>
    <rPh sb="10" eb="11">
      <t>ニン</t>
    </rPh>
    <rPh sb="11" eb="12">
      <t>ア</t>
    </rPh>
    <rPh sb="17" eb="19">
      <t>ヒョウジ</t>
    </rPh>
    <rPh sb="19" eb="21">
      <t>ネンジ</t>
    </rPh>
    <rPh sb="22" eb="24">
      <t>ヨクネン</t>
    </rPh>
    <rPh sb="25" eb="29">
      <t>ジュ</t>
    </rPh>
    <rPh sb="32" eb="34">
      <t>サンシュツ</t>
    </rPh>
    <phoneticPr fontId="5"/>
  </si>
  <si>
    <t>参考表1　　市町村別事業所数、従業者数および製造品出荷額等</t>
    <rPh sb="0" eb="2">
      <t>サンコウ</t>
    </rPh>
    <rPh sb="2" eb="3">
      <t>オモテ</t>
    </rPh>
    <rPh sb="6" eb="9">
      <t>シチョウソン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2" eb="25">
      <t>セイゾウヒン</t>
    </rPh>
    <rPh sb="25" eb="27">
      <t>シュッカ</t>
    </rPh>
    <rPh sb="27" eb="28">
      <t>ガク</t>
    </rPh>
    <rPh sb="28" eb="29">
      <t>ナド</t>
    </rPh>
    <phoneticPr fontId="5"/>
  </si>
  <si>
    <t>平成30年</t>
    <phoneticPr fontId="5"/>
  </si>
  <si>
    <t>平成29年</t>
    <phoneticPr fontId="5"/>
  </si>
  <si>
    <t>％</t>
    <phoneticPr fontId="5"/>
  </si>
  <si>
    <t>％</t>
    <phoneticPr fontId="5"/>
  </si>
  <si>
    <t xml:space="preserve">     県計</t>
    <phoneticPr fontId="5"/>
  </si>
  <si>
    <t>201　那覇市</t>
    <phoneticPr fontId="5"/>
  </si>
  <si>
    <t>205　宜野湾市</t>
    <phoneticPr fontId="5"/>
  </si>
  <si>
    <t>208　浦添市</t>
    <phoneticPr fontId="5"/>
  </si>
  <si>
    <t>209　名護市</t>
    <phoneticPr fontId="5"/>
  </si>
  <si>
    <t>210　糸満市</t>
    <phoneticPr fontId="5"/>
  </si>
  <si>
    <t>211　沖縄市</t>
    <phoneticPr fontId="5"/>
  </si>
  <si>
    <t>212　豊見城市</t>
    <phoneticPr fontId="5"/>
  </si>
  <si>
    <t>213　うるま市</t>
    <phoneticPr fontId="5"/>
  </si>
  <si>
    <t>214　宮古島市</t>
    <phoneticPr fontId="5"/>
  </si>
  <si>
    <t>215　南城市</t>
    <phoneticPr fontId="5"/>
  </si>
  <si>
    <t>301　国頭村</t>
    <phoneticPr fontId="5"/>
  </si>
  <si>
    <t>302　大宜味村</t>
    <phoneticPr fontId="5"/>
  </si>
  <si>
    <t>303　東村</t>
    <phoneticPr fontId="5"/>
  </si>
  <si>
    <t>306　今帰仁村</t>
    <phoneticPr fontId="5"/>
  </si>
  <si>
    <t>308　本部町</t>
    <phoneticPr fontId="5"/>
  </si>
  <si>
    <t>311　恩納村</t>
    <phoneticPr fontId="5"/>
  </si>
  <si>
    <t>313　宜野座村</t>
    <phoneticPr fontId="5"/>
  </si>
  <si>
    <t>314　金武町</t>
    <phoneticPr fontId="5"/>
  </si>
  <si>
    <t>315　伊江村</t>
    <phoneticPr fontId="5"/>
  </si>
  <si>
    <t>324　読谷村</t>
    <phoneticPr fontId="5"/>
  </si>
  <si>
    <t>325　嘉手納町</t>
    <phoneticPr fontId="5"/>
  </si>
  <si>
    <t>326　北谷町</t>
    <phoneticPr fontId="5"/>
  </si>
  <si>
    <t>327　北中城村</t>
    <phoneticPr fontId="5"/>
  </si>
  <si>
    <t>328　中城村</t>
    <phoneticPr fontId="5"/>
  </si>
  <si>
    <t>329　西原町</t>
    <phoneticPr fontId="5"/>
  </si>
  <si>
    <t>348　与那原町</t>
    <phoneticPr fontId="5"/>
  </si>
  <si>
    <t>350　南風原町</t>
    <phoneticPr fontId="5"/>
  </si>
  <si>
    <t>353　渡嘉敷村</t>
    <phoneticPr fontId="5"/>
  </si>
  <si>
    <t>354　座間味村</t>
    <phoneticPr fontId="5"/>
  </si>
  <si>
    <t>355　粟国村</t>
    <phoneticPr fontId="5"/>
  </si>
  <si>
    <t>356　渡名喜村</t>
    <phoneticPr fontId="5"/>
  </si>
  <si>
    <t>357　南大東村</t>
    <phoneticPr fontId="5"/>
  </si>
  <si>
    <t>358　北大東村</t>
    <phoneticPr fontId="5"/>
  </si>
  <si>
    <t>359　伊平屋村</t>
    <phoneticPr fontId="5"/>
  </si>
  <si>
    <t>360　伊是名村</t>
    <phoneticPr fontId="5"/>
  </si>
  <si>
    <t>361　久米島町</t>
    <phoneticPr fontId="5"/>
  </si>
  <si>
    <t>362　八重瀬町</t>
    <phoneticPr fontId="5"/>
  </si>
  <si>
    <t>375　多良間村</t>
    <phoneticPr fontId="5"/>
  </si>
  <si>
    <t>381　竹富町</t>
    <phoneticPr fontId="5"/>
  </si>
  <si>
    <t>382　与那国町</t>
    <phoneticPr fontId="5"/>
  </si>
  <si>
    <t>参考表2　　都道府県別統計表（従業者4人以上の事業所）</t>
    <rPh sb="0" eb="2">
      <t>サンコウ</t>
    </rPh>
    <rPh sb="2" eb="3">
      <t>ヒョウ</t>
    </rPh>
    <rPh sb="6" eb="10">
      <t>トドウフケン</t>
    </rPh>
    <rPh sb="10" eb="11">
      <t>ベツ</t>
    </rPh>
    <rPh sb="11" eb="14">
      <t>トウケイヒョウ</t>
    </rPh>
    <phoneticPr fontId="12"/>
  </si>
  <si>
    <t xml:space="preserve">都道府県
</t>
    <rPh sb="0" eb="4">
      <t>トドウフケン</t>
    </rPh>
    <phoneticPr fontId="12"/>
  </si>
  <si>
    <t>事業所数
（平成30年）</t>
    <rPh sb="6" eb="8">
      <t>ヘイセイ</t>
    </rPh>
    <rPh sb="10" eb="11">
      <t>ネン</t>
    </rPh>
    <phoneticPr fontId="12"/>
  </si>
  <si>
    <t>従業者数
（平成30年）</t>
    <rPh sb="6" eb="8">
      <t>ヘイセイ</t>
    </rPh>
    <rPh sb="10" eb="11">
      <t>ネン</t>
    </rPh>
    <phoneticPr fontId="12"/>
  </si>
  <si>
    <t>製造品
出荷額等
（平成29年）</t>
    <rPh sb="10" eb="12">
      <t>ヘイセイ</t>
    </rPh>
    <rPh sb="14" eb="15">
      <t>ネン</t>
    </rPh>
    <phoneticPr fontId="12"/>
  </si>
  <si>
    <t>（人）</t>
  </si>
  <si>
    <t>（百万円）</t>
  </si>
  <si>
    <t>00</t>
  </si>
  <si>
    <t>全国計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</si>
  <si>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</si>
  <si>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</si>
  <si>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</si>
  <si>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</si>
  <si>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</si>
  <si>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</si>
  <si>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</si>
  <si>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</si>
  <si>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</si>
  <si>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</si>
  <si>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</si>
  <si>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</si>
  <si>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</si>
  <si>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</si>
  <si>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</si>
  <si>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</si>
  <si>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</si>
  <si>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</si>
  <si>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</si>
  <si>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</si>
  <si>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</si>
  <si>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</si>
  <si>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</si>
  <si>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</si>
  <si>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</si>
  <si>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</si>
  <si>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</si>
  <si>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</si>
  <si>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</si>
  <si>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</si>
  <si>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</si>
  <si>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</si>
  <si>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</si>
  <si>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</si>
  <si>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</si>
  <si>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</si>
  <si>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</si>
  <si>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</si>
  <si>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</si>
  <si>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</si>
  <si>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</si>
  <si>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</si>
  <si>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</si>
  <si>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</si>
  <si>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</si>
  <si>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</si>
  <si>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</si>
  <si>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</si>
  <si>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</si>
  <si>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</si>
  <si>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</si>
  <si>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</si>
  <si>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</si>
  <si>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</si>
  <si>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</si>
  <si>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</si>
  <si>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</si>
  <si>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</si>
  <si>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</si>
  <si>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</si>
  <si>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</si>
  <si>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</si>
  <si>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</si>
  <si>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</si>
  <si>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</si>
  <si>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</si>
  <si>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</si>
  <si>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</si>
  <si>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</si>
  <si>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</si>
  <si>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</si>
  <si>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</si>
  <si>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</si>
  <si>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</si>
  <si>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</si>
  <si>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</si>
  <si>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</si>
  <si>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</si>
  <si>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</si>
  <si>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</si>
  <si>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</si>
  <si>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</si>
  <si>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</si>
  <si>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</si>
  <si>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</si>
  <si>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</si>
  <si>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</si>
  <si>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</si>
  <si>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</si>
  <si>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</si>
  <si>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</si>
  <si>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</si>
  <si>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</si>
  <si>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</si>
  <si>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資料：経済産業省大臣官房調査統計グループ 平成30年工業統計速報　統計表より抜粋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1" eb="23">
      <t>ヘイセイ</t>
    </rPh>
    <rPh sb="25" eb="26">
      <t>ネン</t>
    </rPh>
    <rPh sb="26" eb="28">
      <t>コウギョウ</t>
    </rPh>
    <rPh sb="28" eb="30">
      <t>トウケイ</t>
    </rPh>
    <rPh sb="30" eb="32">
      <t>ソクホウ</t>
    </rPh>
    <rPh sb="33" eb="35">
      <t>トウケイ</t>
    </rPh>
    <rPh sb="35" eb="36">
      <t>ヒョウ</t>
    </rPh>
    <rPh sb="38" eb="40">
      <t>バッスイ</t>
    </rPh>
    <phoneticPr fontId="12"/>
  </si>
  <si>
    <t>参考表1　市町村別事業所数、従業者数および製造品出荷額等</t>
    <rPh sb="0" eb="2">
      <t>サンコウ</t>
    </rPh>
    <rPh sb="2" eb="3">
      <t>ヒョウ</t>
    </rPh>
    <rPh sb="5" eb="8">
      <t>シチョウソン</t>
    </rPh>
    <rPh sb="8" eb="9">
      <t>ベツ</t>
    </rPh>
    <rPh sb="9" eb="12">
      <t>ジギョウショ</t>
    </rPh>
    <rPh sb="12" eb="13">
      <t>スウ</t>
    </rPh>
    <rPh sb="14" eb="16">
      <t>ジュウギョウ</t>
    </rPh>
    <rPh sb="16" eb="17">
      <t>シャ</t>
    </rPh>
    <rPh sb="17" eb="18">
      <t>スウ</t>
    </rPh>
    <rPh sb="21" eb="24">
      <t>セイゾウヒン</t>
    </rPh>
    <rPh sb="24" eb="26">
      <t>シュッカ</t>
    </rPh>
    <rPh sb="26" eb="27">
      <t>ガク</t>
    </rPh>
    <rPh sb="27" eb="28">
      <t>ナド</t>
    </rPh>
    <phoneticPr fontId="5"/>
  </si>
  <si>
    <t>参考表2　都道府県別統計表（従業者4人以上の事業所）</t>
    <rPh sb="0" eb="2">
      <t>サンコウ</t>
    </rPh>
    <rPh sb="2" eb="3">
      <t>ヒョウ</t>
    </rPh>
    <rPh sb="5" eb="9">
      <t>トドウフケン</t>
    </rPh>
    <rPh sb="9" eb="10">
      <t>ベツ</t>
    </rPh>
    <rPh sb="10" eb="13">
      <t>トウケイヒョウ</t>
    </rPh>
    <rPh sb="14" eb="17">
      <t>ジュウギョウシャ</t>
    </rPh>
    <rPh sb="18" eb="21">
      <t>ニンイジョウ</t>
    </rPh>
    <rPh sb="22" eb="25">
      <t>ジギョウショ</t>
    </rPh>
    <phoneticPr fontId="5"/>
  </si>
  <si>
    <t>表８　産業中分類別１事業所当たり従業者数、製造品出荷額等および粗付加価値額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3">
      <t>ジギョウショ</t>
    </rPh>
    <rPh sb="13" eb="14">
      <t>ア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31" eb="34">
      <t>ソフカ</t>
    </rPh>
    <rPh sb="34" eb="36">
      <t>カチ</t>
    </rPh>
    <rPh sb="36" eb="37">
      <t>ガク</t>
    </rPh>
    <phoneticPr fontId="5"/>
  </si>
  <si>
    <t>表５　産業中分類別現金給与総額</t>
    <rPh sb="7" eb="8">
      <t>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</si>
</sst>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#,###;&quot;△&quot;\ #,###;\-"/>
    <numFmt numFmtId="179" formatCode="0.0;&quot;△ &quot;0.0"/>
    <numFmt numFmtId="180" formatCode="#,##0.0;&quot;△&quot;\ #,##0.0"/>
    <numFmt numFmtId="182" formatCode="#,##0.0;&quot;△&quot;\ #,##0.0;\-"/>
    <numFmt numFmtId="183" formatCode="#,###.0;&quot;△&quot;\ #,###.0;\-"/>
    <numFmt numFmtId="184" formatCode="0;&quot;▲ &quot;0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HGｺﾞｼｯｸM"/>
      <family val="2"/>
      <charset val="128"/>
    </font>
    <font>
      <sz val="11"/>
      <color theme="1"/>
      <name val="ＭＳ Ｐ明朝"/>
      <family val="2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0"/>
      <name val="Arial"/>
      <family val="2"/>
    </font>
    <font>
      <sz val="11"/>
      <color rgb="FF006100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</fonts>
  <fills count="4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7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26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7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indexed="22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indexed="43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indexed="4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</patternFill>
    </fill>
    <fill>
      <patternFill patternType="solid">
        <fgColor theme="6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indexed="54"/>
      </patternFill>
    </fill>
    <fill>
      <patternFill patternType="solid">
        <fgColor theme="8"/>
        <bgColor indexed="64"/>
      </patternFill>
    </fill>
    <fill>
      <patternFill patternType="solid">
        <fgColor indexed="53"/>
      </patternFill>
    </fill>
    <fill>
      <patternFill patternType="solid">
        <fgColor rgb="FFA5A5A5"/>
        <bgColor indexed="64"/>
      </patternFill>
    </fill>
    <fill>
      <patternFill patternType="solid">
        <fgColor indexed="55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</patternFill>
    </fill>
    <fill>
      <patternFill patternType="solid">
        <fgColor rgb="FFF2F2F2"/>
        <bgColor indexed="64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1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18" fillId="0" borderId="0">
      <alignment vertical="center"/>
    </xf>
    <xf numFmtId="0" fontId="3" fillId="0" borderId="0"/>
    <xf numFmtId="0" fontId="3" fillId="0" borderId="0"/>
    <xf numFmtId="0" fontId="20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3" fillId="0" borderId="0"/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38" fontId="25" fillId="0" borderId="0" applyFont="0" applyFill="0" applyBorder="0" applyAlignment="0" applyProtection="0"/>
    <xf numFmtId="0" fontId="11" fillId="0" borderId="0"/>
    <xf numFmtId="0" fontId="2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8" borderId="18" applyNumberFormat="0" applyAlignment="0" applyProtection="0">
      <alignment vertical="center"/>
    </xf>
    <xf numFmtId="0" fontId="32" fillId="39" borderId="23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6" fillId="41" borderId="19" applyNumberFormat="0" applyAlignment="0" applyProtection="0">
      <alignment vertical="center"/>
    </xf>
    <xf numFmtId="0" fontId="11" fillId="8" borderId="24" applyNumberFormat="0" applyFon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44" borderId="15" applyNumberFormat="0" applyAlignment="0" applyProtection="0">
      <alignment vertical="center"/>
    </xf>
    <xf numFmtId="0" fontId="43" fillId="45" borderId="2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4" fillId="44" borderId="16" applyNumberFormat="0" applyAlignment="0" applyProtection="0">
      <alignment vertical="center"/>
    </xf>
    <xf numFmtId="0" fontId="55" fillId="45" borderId="3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6" borderId="15" applyNumberFormat="0" applyAlignment="0" applyProtection="0">
      <alignment vertical="center"/>
    </xf>
    <xf numFmtId="0" fontId="59" fillId="17" borderId="26" applyNumberFormat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60" fillId="0" borderId="0"/>
    <xf numFmtId="0" fontId="60" fillId="0" borderId="0"/>
    <xf numFmtId="0" fontId="11" fillId="0" borderId="0"/>
    <xf numFmtId="0" fontId="18" fillId="0" borderId="0">
      <alignment vertical="center"/>
    </xf>
    <xf numFmtId="0" fontId="11" fillId="0" borderId="0"/>
    <xf numFmtId="0" fontId="61" fillId="47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</cellStyleXfs>
  <cellXfs count="157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8" fontId="6" fillId="0" borderId="8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178" fontId="6" fillId="0" borderId="6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179" fontId="6" fillId="0" borderId="7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/>
    </xf>
    <xf numFmtId="179" fontId="6" fillId="0" borderId="6" xfId="0" quotePrefix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0" xfId="0" applyFont="1" applyFill="1" applyAlignment="1"/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179" fontId="6" fillId="0" borderId="0" xfId="0" applyNumberFormat="1" applyFont="1" applyAlignment="1"/>
    <xf numFmtId="0" fontId="6" fillId="0" borderId="0" xfId="0" applyFont="1" applyBorder="1" applyAlignment="1">
      <alignment vertical="top"/>
    </xf>
    <xf numFmtId="0" fontId="6" fillId="0" borderId="0" xfId="0" applyFont="1" applyFill="1"/>
    <xf numFmtId="179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top"/>
    </xf>
    <xf numFmtId="0" fontId="12" fillId="0" borderId="1" xfId="0" applyNumberFormat="1" applyFont="1" applyBorder="1" applyAlignment="1">
      <alignment horizontal="right" vertical="top"/>
    </xf>
    <xf numFmtId="179" fontId="12" fillId="0" borderId="0" xfId="0" applyNumberFormat="1" applyFont="1" applyAlignment="1">
      <alignment horizontal="right" vertical="top"/>
    </xf>
    <xf numFmtId="176" fontId="8" fillId="0" borderId="6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horizontal="right" vertical="center" shrinkToFit="1"/>
    </xf>
    <xf numFmtId="180" fontId="8" fillId="0" borderId="6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vertical="center"/>
    </xf>
    <xf numFmtId="178" fontId="8" fillId="0" borderId="8" xfId="0" applyNumberFormat="1" applyFont="1" applyBorder="1" applyAlignment="1">
      <alignment horizontal="right" vertical="center" shrinkToFit="1"/>
    </xf>
    <xf numFmtId="180" fontId="8" fillId="0" borderId="8" xfId="0" applyNumberFormat="1" applyFont="1" applyBorder="1" applyAlignment="1">
      <alignment horizontal="right" vertical="center" shrinkToFit="1"/>
    </xf>
    <xf numFmtId="0" fontId="15" fillId="0" borderId="0" xfId="0" applyFont="1"/>
    <xf numFmtId="0" fontId="16" fillId="0" borderId="0" xfId="0" applyFont="1"/>
    <xf numFmtId="0" fontId="17" fillId="0" borderId="6" xfId="0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horizontal="right" vertical="center"/>
    </xf>
    <xf numFmtId="177" fontId="17" fillId="0" borderId="8" xfId="0" applyNumberFormat="1" applyFont="1" applyFill="1" applyBorder="1" applyAlignment="1">
      <alignment horizontal="right" vertical="center"/>
    </xf>
    <xf numFmtId="38" fontId="17" fillId="0" borderId="8" xfId="1" applyFont="1" applyFill="1" applyBorder="1" applyAlignment="1">
      <alignment vertical="center"/>
    </xf>
    <xf numFmtId="38" fontId="17" fillId="0" borderId="8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left" vertical="center" indent="1"/>
    </xf>
    <xf numFmtId="176" fontId="8" fillId="0" borderId="0" xfId="0" applyNumberFormat="1" applyFont="1" applyFill="1" applyBorder="1" applyAlignment="1">
      <alignment vertical="center" wrapText="1"/>
    </xf>
    <xf numFmtId="176" fontId="6" fillId="0" borderId="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left" vertical="center"/>
    </xf>
    <xf numFmtId="0" fontId="14" fillId="0" borderId="0" xfId="3" applyFont="1" applyAlignment="1">
      <alignment wrapText="1"/>
    </xf>
    <xf numFmtId="0" fontId="4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82" fontId="6" fillId="0" borderId="6" xfId="0" applyNumberFormat="1" applyFont="1" applyFill="1" applyBorder="1" applyAlignment="1">
      <alignment horizontal="right" vertical="center"/>
    </xf>
    <xf numFmtId="182" fontId="6" fillId="0" borderId="8" xfId="0" applyNumberFormat="1" applyFont="1" applyFill="1" applyBorder="1" applyAlignment="1">
      <alignment horizontal="right" vertical="center"/>
    </xf>
    <xf numFmtId="183" fontId="6" fillId="0" borderId="8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right" vertical="center" shrinkToFit="1"/>
    </xf>
    <xf numFmtId="182" fontId="6" fillId="0" borderId="6" xfId="0" applyNumberFormat="1" applyFont="1" applyFill="1" applyBorder="1" applyAlignment="1">
      <alignment horizontal="right" vertical="center" shrinkToFit="1"/>
    </xf>
    <xf numFmtId="20" fontId="6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79" fontId="12" fillId="0" borderId="0" xfId="0" applyNumberFormat="1" applyFont="1" applyBorder="1" applyAlignment="1">
      <alignment horizontal="right" vertical="top"/>
    </xf>
    <xf numFmtId="0" fontId="12" fillId="0" borderId="21" xfId="0" applyNumberFormat="1" applyFont="1" applyBorder="1" applyAlignment="1">
      <alignment horizontal="right" vertical="top"/>
    </xf>
    <xf numFmtId="180" fontId="8" fillId="0" borderId="7" xfId="0" applyNumberFormat="1" applyFont="1" applyBorder="1" applyAlignment="1">
      <alignment horizontal="right" vertical="center" shrinkToFit="1"/>
    </xf>
    <xf numFmtId="176" fontId="8" fillId="0" borderId="8" xfId="0" applyNumberFormat="1" applyFont="1" applyFill="1" applyBorder="1" applyAlignment="1">
      <alignment vertical="center"/>
    </xf>
    <xf numFmtId="0" fontId="6" fillId="0" borderId="0" xfId="26" applyFont="1" applyAlignment="1">
      <alignment vertical="center"/>
    </xf>
    <xf numFmtId="0" fontId="23" fillId="0" borderId="0" xfId="26" applyFont="1" applyBorder="1" applyAlignment="1">
      <alignment horizontal="centerContinuous" vertical="center"/>
    </xf>
    <xf numFmtId="0" fontId="11" fillId="0" borderId="0" xfId="26" applyFont="1" applyAlignment="1">
      <alignment vertical="center"/>
    </xf>
    <xf numFmtId="0" fontId="24" fillId="0" borderId="0" xfId="26" applyFont="1" applyBorder="1" applyAlignment="1">
      <alignment horizontal="centerContinuous" vertical="center"/>
    </xf>
    <xf numFmtId="0" fontId="11" fillId="0" borderId="6" xfId="26" applyFont="1" applyBorder="1" applyAlignment="1">
      <alignment horizontal="center" vertical="center" shrinkToFit="1"/>
    </xf>
    <xf numFmtId="0" fontId="11" fillId="0" borderId="22" xfId="26" applyFont="1" applyBorder="1" applyAlignment="1">
      <alignment horizontal="center" vertical="center" shrinkToFit="1"/>
    </xf>
    <xf numFmtId="0" fontId="11" fillId="0" borderId="10" xfId="26" applyFont="1" applyBorder="1" applyAlignment="1">
      <alignment horizontal="center" vertical="center" shrinkToFit="1"/>
    </xf>
    <xf numFmtId="0" fontId="11" fillId="0" borderId="22" xfId="26" applyFont="1" applyBorder="1" applyAlignment="1">
      <alignment vertical="center" shrinkToFit="1"/>
    </xf>
    <xf numFmtId="38" fontId="11" fillId="0" borderId="8" xfId="27" applyFont="1" applyBorder="1" applyAlignment="1">
      <alignment horizontal="right" vertical="center" shrinkToFit="1"/>
    </xf>
    <xf numFmtId="0" fontId="11" fillId="0" borderId="9" xfId="26" applyFont="1" applyBorder="1" applyAlignment="1">
      <alignment horizontal="center" vertical="center" shrinkToFit="1"/>
    </xf>
    <xf numFmtId="0" fontId="11" fillId="0" borderId="5" xfId="26" applyFont="1" applyBorder="1" applyAlignment="1">
      <alignment vertical="center" shrinkToFit="1"/>
    </xf>
    <xf numFmtId="0" fontId="11" fillId="0" borderId="0" xfId="26" applyFont="1" applyBorder="1" applyAlignment="1">
      <alignment vertical="center" shrinkToFit="1"/>
    </xf>
    <xf numFmtId="184" fontId="11" fillId="0" borderId="0" xfId="26" applyNumberFormat="1" applyFont="1" applyBorder="1" applyAlignment="1">
      <alignment horizontal="right" vertical="center" shrinkToFit="1"/>
    </xf>
    <xf numFmtId="184" fontId="11" fillId="0" borderId="0" xfId="26" applyNumberFormat="1" applyFont="1" applyAlignment="1">
      <alignment horizontal="right" vertical="center" shrinkToFit="1"/>
    </xf>
    <xf numFmtId="0" fontId="6" fillId="0" borderId="0" xfId="26" applyFont="1" applyBorder="1" applyAlignment="1">
      <alignment vertical="center"/>
    </xf>
    <xf numFmtId="0" fontId="63" fillId="0" borderId="0" xfId="0" applyFont="1"/>
    <xf numFmtId="0" fontId="11" fillId="0" borderId="1" xfId="26" applyFont="1" applyFill="1" applyBorder="1" applyAlignment="1">
      <alignment horizontal="center" vertical="center" wrapText="1" shrinkToFit="1"/>
    </xf>
    <xf numFmtId="0" fontId="11" fillId="0" borderId="11" xfId="26" applyFont="1" applyFill="1" applyBorder="1" applyAlignment="1">
      <alignment horizontal="center" vertical="center" wrapText="1"/>
    </xf>
    <xf numFmtId="0" fontId="11" fillId="0" borderId="0" xfId="26" applyFont="1" applyBorder="1" applyAlignment="1">
      <alignment vertical="center"/>
    </xf>
    <xf numFmtId="0" fontId="14" fillId="0" borderId="0" xfId="3" applyFont="1" applyFill="1" applyBorder="1" applyAlignment="1"/>
    <xf numFmtId="0" fontId="14" fillId="0" borderId="0" xfId="3" applyFont="1" applyAlignment="1"/>
    <xf numFmtId="0" fontId="14" fillId="0" borderId="0" xfId="3" applyFont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center" vertical="center" wrapText="1"/>
    </xf>
    <xf numFmtId="0" fontId="11" fillId="0" borderId="0" xfId="26" applyFont="1" applyAlignment="1">
      <alignment horizontal="center" vertical="center"/>
    </xf>
    <xf numFmtId="0" fontId="11" fillId="0" borderId="3" xfId="26" applyFont="1" applyBorder="1" applyAlignment="1">
      <alignment horizontal="center" vertical="center" wrapText="1"/>
    </xf>
    <xf numFmtId="0" fontId="11" fillId="0" borderId="11" xfId="26" applyFont="1" applyBorder="1" applyAlignment="1">
      <alignment horizontal="center" vertical="center" wrapText="1"/>
    </xf>
    <xf numFmtId="0" fontId="11" fillId="0" borderId="10" xfId="26" applyFont="1" applyBorder="1" applyAlignment="1">
      <alignment horizontal="center" vertical="center" wrapText="1"/>
    </xf>
    <xf numFmtId="0" fontId="11" fillId="0" borderId="22" xfId="26" applyFont="1" applyBorder="1" applyAlignment="1">
      <alignment horizontal="center" vertical="center" wrapText="1"/>
    </xf>
  </cellXfs>
  <cellStyles count="121">
    <cellStyle name="20% - アクセント 1 2" xfId="29"/>
    <cellStyle name="20% - アクセント 1 3" xfId="30"/>
    <cellStyle name="20% - アクセント 2 2" xfId="31"/>
    <cellStyle name="20% - アクセント 2 3" xfId="32"/>
    <cellStyle name="20% - アクセント 3 2" xfId="33"/>
    <cellStyle name="20% - アクセント 3 3" xfId="34"/>
    <cellStyle name="20% - アクセント 4 2" xfId="35"/>
    <cellStyle name="20% - アクセント 4 3" xfId="36"/>
    <cellStyle name="20% - アクセント 5 2" xfId="37"/>
    <cellStyle name="20% - アクセント 5 3" xfId="38"/>
    <cellStyle name="20% - アクセント 6 2" xfId="39"/>
    <cellStyle name="20% - アクセント 6 3" xfId="40"/>
    <cellStyle name="40% - アクセント 1 2" xfId="41"/>
    <cellStyle name="40% - アクセント 1 3" xfId="42"/>
    <cellStyle name="40% - アクセント 2 2" xfId="43"/>
    <cellStyle name="40% - アクセント 2 3" xfId="44"/>
    <cellStyle name="40% - アクセント 3 2" xfId="45"/>
    <cellStyle name="40% - アクセント 3 3" xfId="46"/>
    <cellStyle name="40% - アクセント 4 2" xfId="47"/>
    <cellStyle name="40% - アクセント 4 3" xfId="48"/>
    <cellStyle name="40% - アクセント 5 2" xfId="49"/>
    <cellStyle name="40% - アクセント 5 3" xfId="50"/>
    <cellStyle name="40% - アクセント 6 2" xfId="51"/>
    <cellStyle name="40% - アクセント 6 3" xfId="52"/>
    <cellStyle name="60% - アクセント 1 2" xfId="53"/>
    <cellStyle name="60% - アクセント 1 3" xfId="54"/>
    <cellStyle name="60% - アクセント 2 2" xfId="55"/>
    <cellStyle name="60% - アクセント 2 3" xfId="56"/>
    <cellStyle name="60% - アクセント 3 2" xfId="57"/>
    <cellStyle name="60% - アクセント 3 3" xfId="58"/>
    <cellStyle name="60% - アクセント 4 2" xfId="59"/>
    <cellStyle name="60% - アクセント 4 3" xfId="60"/>
    <cellStyle name="60% - アクセント 5 2" xfId="61"/>
    <cellStyle name="60% - アクセント 5 3" xfId="62"/>
    <cellStyle name="60% - アクセント 6 2" xfId="63"/>
    <cellStyle name="60% - アクセント 6 3" xfId="64"/>
    <cellStyle name="アクセント 1 2" xfId="65"/>
    <cellStyle name="アクセント 1 3" xfId="66"/>
    <cellStyle name="アクセント 2 2" xfId="67"/>
    <cellStyle name="アクセント 2 3" xfId="68"/>
    <cellStyle name="アクセント 3 2" xfId="69"/>
    <cellStyle name="アクセント 3 3" xfId="70"/>
    <cellStyle name="アクセント 4 2" xfId="71"/>
    <cellStyle name="アクセント 4 3" xfId="72"/>
    <cellStyle name="アクセント 5 2" xfId="73"/>
    <cellStyle name="アクセント 5 3" xfId="74"/>
    <cellStyle name="アクセント 6 2" xfId="75"/>
    <cellStyle name="アクセント 6 3" xfId="76"/>
    <cellStyle name="タイトル 2" xfId="77"/>
    <cellStyle name="タイトル 3" xfId="78"/>
    <cellStyle name="チェック セル 2" xfId="79"/>
    <cellStyle name="チェック セル 3" xfId="80"/>
    <cellStyle name="どちらでもない 2" xfId="81"/>
    <cellStyle name="どちらでもない 3" xfId="82"/>
    <cellStyle name="パーセント 2" xfId="2"/>
    <cellStyle name="パーセント 3" xfId="21"/>
    <cellStyle name="ハイパーリンク" xfId="3" builtinId="8"/>
    <cellStyle name="ハイパーリンク 2" xfId="83"/>
    <cellStyle name="ハイパーリンク 2 2" xfId="84"/>
    <cellStyle name="ハイパーリンク 3" xfId="85"/>
    <cellStyle name="メモ 2" xfId="86"/>
    <cellStyle name="メモ 3" xfId="87"/>
    <cellStyle name="リンク セル 2" xfId="88"/>
    <cellStyle name="リンク セル 3" xfId="89"/>
    <cellStyle name="悪い 2" xfId="90"/>
    <cellStyle name="悪い 3" xfId="91"/>
    <cellStyle name="計算 2" xfId="92"/>
    <cellStyle name="計算 3" xfId="93"/>
    <cellStyle name="警告文 2" xfId="94"/>
    <cellStyle name="警告文 3" xfId="95"/>
    <cellStyle name="桁区切り" xfId="1" builtinId="6"/>
    <cellStyle name="桁区切り 2" xfId="4"/>
    <cellStyle name="桁区切り 2 2" xfId="5"/>
    <cellStyle name="桁区切り 2 2 2" xfId="6"/>
    <cellStyle name="桁区切り 2 3" xfId="7"/>
    <cellStyle name="桁区切り 3" xfId="8"/>
    <cellStyle name="桁区切り 4" xfId="20"/>
    <cellStyle name="桁区切り 5" xfId="27"/>
    <cellStyle name="見出し 1 2" xfId="96"/>
    <cellStyle name="見出し 1 3" xfId="97"/>
    <cellStyle name="見出し 2 2" xfId="98"/>
    <cellStyle name="見出し 2 3" xfId="99"/>
    <cellStyle name="見出し 3 2" xfId="100"/>
    <cellStyle name="見出し 3 3" xfId="101"/>
    <cellStyle name="見出し 4 2" xfId="102"/>
    <cellStyle name="見出し 4 3" xfId="103"/>
    <cellStyle name="集計 2" xfId="104"/>
    <cellStyle name="集計 3" xfId="105"/>
    <cellStyle name="出力 2" xfId="106"/>
    <cellStyle name="出力 3" xfId="107"/>
    <cellStyle name="説明文 2" xfId="108"/>
    <cellStyle name="説明文 3" xfId="109"/>
    <cellStyle name="入力 2" xfId="110"/>
    <cellStyle name="入力 3" xfId="111"/>
    <cellStyle name="標準" xfId="0" builtinId="0"/>
    <cellStyle name="標準 2" xfId="9"/>
    <cellStyle name="標準 2 2" xfId="10"/>
    <cellStyle name="標準 2 2 2" xfId="11"/>
    <cellStyle name="標準 2 2 3" xfId="112"/>
    <cellStyle name="標準 2 3" xfId="12"/>
    <cellStyle name="標準 2 4" xfId="22"/>
    <cellStyle name="標準 2 5" xfId="24"/>
    <cellStyle name="標準 2_Sheet1" xfId="113"/>
    <cellStyle name="標準 3" xfId="13"/>
    <cellStyle name="標準 3 2" xfId="14"/>
    <cellStyle name="標準 3 2 2" xfId="23"/>
    <cellStyle name="標準 3 2 3" xfId="25"/>
    <cellStyle name="標準 3 3" xfId="114"/>
    <cellStyle name="標準 3_長期時系列指数" xfId="115"/>
    <cellStyle name="標準 4" xfId="15"/>
    <cellStyle name="標準 4 2" xfId="16"/>
    <cellStyle name="標準 4 3" xfId="116"/>
    <cellStyle name="標準 4 4" xfId="117"/>
    <cellStyle name="標準 5" xfId="17"/>
    <cellStyle name="標準 6" xfId="18"/>
    <cellStyle name="標準 7" xfId="19"/>
    <cellStyle name="標準 8" xfId="28"/>
    <cellStyle name="標準_h14_gaiyo" xfId="26"/>
    <cellStyle name="未定義" xfId="118"/>
    <cellStyle name="良い 2" xfId="119"/>
    <cellStyle name="良い 3" xfId="120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3" name="Line 3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4" name="Line 3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5" name="Line 3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6" name="Line 3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7" name="Line 3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8" name="Line 367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9" name="Line 3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0" name="Line 3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1" name="Line 3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2" name="Line 3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3" name="Line 3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4" name="Line 3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5" name="Line 3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6" name="Line 3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7" name="Line 376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8" name="Line 3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9" name="Line 3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0" name="Line 3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9" name="Line 4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0" name="Line 4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1" name="Line 4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2" name="Line 4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3" name="Line 4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4" name="Line 4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5" name="Line 4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6" name="Line 4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7" name="Line 4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8" name="Line 4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9" name="Line 4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0" name="Line 4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1" name="Line 5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2" name="Line 5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3" name="Line 5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4" name="Line 5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5" name="Line 5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6" name="Line 5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7" name="Line 5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8" name="Line 5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9" name="Line 5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0" name="Line 5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1" name="Line 5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2" name="Line 5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3" name="Line 5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4" name="Line 5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5" name="Line 5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6" name="Line 5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7" name="Line 5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8" name="Line 5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9" name="Line 5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0" name="Line 5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1" name="Line 5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2" name="Line 5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3" name="Line 5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4" name="Line 5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5" name="Line 5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6" name="Line 5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7" name="Line 5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8" name="Line 5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9" name="Line 5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0" name="Line 5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1" name="Line 5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2" name="Line 5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3" name="Line 5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4" name="Line 5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5" name="Line 5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6" name="Line 5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7" name="Line 5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8" name="Line 5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9" name="Line 5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0" name="Line 5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1" name="Line 5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2" name="Line 5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3" name="Line 5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4" name="Line 5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5" name="Line 5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6" name="Line 5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7" name="Line 5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8" name="Line 5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9" name="Line 5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0" name="Line 5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1" name="Line 5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2" name="Line 5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3" name="Line 5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4" name="Line 5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5" name="Line 5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6" name="Line 5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7" name="Line 5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8" name="Line 5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9" name="Line 5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0" name="Line 5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1" name="Line 5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2" name="Line 5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3" name="Line 5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4" name="Line 5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5" name="Line 5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6" name="Line 5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7" name="Line 5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8" name="Line 5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9" name="Line 5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0" name="Line 5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1" name="Line 5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2" name="Line 5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3" name="Line 5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4" name="Line 5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5" name="Line 5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6" name="Line 5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7" name="Line 5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8" name="Line 5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9" name="Line 5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0" name="Line 5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1" name="Line 5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2" name="Line 5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3" name="Line 5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4" name="Line 5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5" name="Line 5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6" name="Line 5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7" name="Line 5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8" name="Line 5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9" name="Line 5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0" name="Line 5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1" name="Line 5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2" name="Line 5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3" name="Line 5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4" name="Line 5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5" name="Line 5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6" name="Line 5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7" name="Line 5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8" name="Line 5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9" name="Line 5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0" name="Line 5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1" name="Line 6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2" name="Line 6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3" name="Line 6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4" name="Line 6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5" name="Line 6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6" name="Line 6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7" name="Line 6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8" name="Line 6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9" name="Line 6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0" name="Line 6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1" name="Line 6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2" name="Line 6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3" name="Line 6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4" name="Line 6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5" name="Line 6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6" name="Line 6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7" name="Line 6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8" name="Line 6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9" name="Line 6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0" name="Line 6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1" name="Line 6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2" name="Line 6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3" name="Line 6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4" name="Line 6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5" name="Line 6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6" name="Line 6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7" name="Line 6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8" name="Line 6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9" name="Line 6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0" name="Line 6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1" name="Line 6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2" name="Line 6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3" name="Line 6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4" name="Line 6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5" name="Line 6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6" name="Line 6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7" name="Line 6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8" name="Line 6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9" name="Line 6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0" name="Line 6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1" name="Line 6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2" name="Line 6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3" name="Line 6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4" name="Line 6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5" name="Line 6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6" name="Line 6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7" name="Line 6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8" name="Line 6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9" name="Line 6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0" name="Line 6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1" name="Line 6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2" name="Line 6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3" name="Line 6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4" name="Line 6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5" name="Line 6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6" name="Line 6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7" name="Line 6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8" name="Line 6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9" name="Line 6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0" name="Line 6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1" name="Line 6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2" name="Line 6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3" name="Line 6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4" name="Line 6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5" name="Line 6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6" name="Line 6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7" name="Line 6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8" name="Line 6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9" name="Line 668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0" name="Line 6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1" name="Line 6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2" name="Line 6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3" name="Line 6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4" name="Line 6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5" name="Line 6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6" name="Line 6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7" name="Line 6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8" name="Line 6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9" name="Line 6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0" name="Line 6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1" name="Line 6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2" name="Line 681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3" name="Line 6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4" name="Line 6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5" name="Line 6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6" name="Line 6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7" name="Line 6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8" name="Line 6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9" name="Line 6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0" name="Line 6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1" name="Line 6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2" name="Line 6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3" name="Line 6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4" name="Line 6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5" name="Line 694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6" name="Line 6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7" name="Line 6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8" name="Line 6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9" name="Line 6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0" name="Line 6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1" name="Line 7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2" name="Line 7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3" name="Line 7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4" name="Line 7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5" name="Line 7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6" name="Line 7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7" name="Line 7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8" name="Line 707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9" name="Line 7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0" name="Line 7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1" name="Line 7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2" name="Line 7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3" name="Line 7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4" name="Line 7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5" name="Line 7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6" name="Line 7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7" name="Line 7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8" name="Line 7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9" name="Line 7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0" name="Line 7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1" name="Line 720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2" name="Line 7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3" name="Line 7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4" name="Line 7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5" name="Line 7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6" name="Line 7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7" name="Line 7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8" name="Line 7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9" name="Line 7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0" name="Line 7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1" name="Line 7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2" name="Line 7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3" name="Line 7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4" name="Line 7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5" name="Line 7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6" name="Line 7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7" name="Line 7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8" name="Line 7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9" name="Line 7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0" name="Line 7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1" name="Line 7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2" name="Line 7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3" name="Line 7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4" name="Line 7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5" name="Line 7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6" name="Line 7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7" name="Line 7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8" name="Line 7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9" name="Line 7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0" name="Line 7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1" name="Line 7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2" name="Line 7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3" name="Line 7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4" name="Line 7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5" name="Line 7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6" name="Line 7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7" name="Line 7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8" name="Line 7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9" name="Line 7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0" name="Line 7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1" name="Line 7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2" name="Line 7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3" name="Line 7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4" name="Line 7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5" name="Line 7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6" name="Line 7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7" name="Line 7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8" name="Line 7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9" name="Line 7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0" name="Line 7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1" name="Line 7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2" name="Line 7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3" name="Line 7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4" name="Line 7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5" name="Line 7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6" name="Line 7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7" name="Line 7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8" name="Line 7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9" name="Line 7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0" name="Line 7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1" name="Line 7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2" name="Line 7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3" name="Line 7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4" name="Line 7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5" name="Line 7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6" name="Line 7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7" name="Line 7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8" name="Line 7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9" name="Line 7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0" name="Line 7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1" name="Line 7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2" name="Line 7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3" name="Line 7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4" name="Line 7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5" name="Line 7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6" name="Line 7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7" name="Line 7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8" name="Line 7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9" name="Line 7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0" name="Line 7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1" name="Line 8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2" name="Line 8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3" name="Line 8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4" name="Line 8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5" name="Line 8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6" name="Line 8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7" name="Line 8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8" name="Line 8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9" name="Line 8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0" name="Line 8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1" name="Line 8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2" name="Line 8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3" name="Line 8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4" name="Line 8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5" name="Line 8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6" name="Line 8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7" name="Line 8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8" name="Line 8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9" name="Line 8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0" name="Line 8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1" name="Line 8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2" name="Line 8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3" name="Line 8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4" name="Line 8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5" name="Line 8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6" name="Line 8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7" name="Line 8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8" name="Line 8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9" name="Line 8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0" name="Line 8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1" name="Line 8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2" name="Line 8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3" name="Line 8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4" name="Line 8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5" name="Line 8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6" name="Line 8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7" name="Line 8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8" name="Line 8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9" name="Line 8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0" name="Line 8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1" name="Line 8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2" name="Line 8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3" name="Line 8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4" name="Line 8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5" name="Line 8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6" name="Line 8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7" name="Line 8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8" name="Line 8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9" name="Line 8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0" name="Line 8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1" name="Line 8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2" name="Line 8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3" name="Line 8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4" name="Line 8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5" name="Line 8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6" name="Line 8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7" name="Line 8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8" name="Line 8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9" name="Line 8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0" name="Line 8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1" name="Line 8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2" name="Line 8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3" name="Line 8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4" name="Line 8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5" name="Line 8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6" name="Line 8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7" name="Line 8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8" name="Line 8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9" name="Line 8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0" name="Line 8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1" name="Line 8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2" name="Line 8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3" name="Line 8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4" name="Line 8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5" name="Line 8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6" name="Line 8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7" name="Line 8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8" name="Line 8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9" name="Line 8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0" name="Line 8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1" name="Line 8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2" name="Line 8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3" name="Line 8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4" name="Line 8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5" name="Line 8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6" name="Line 8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7" name="Line 8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8" name="Line 8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9" name="Line 8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0" name="Line 8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1" name="Line 8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2" name="Line 8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3" name="Line 8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4" name="Line 8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5" name="Line 8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6" name="Line 8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7" name="Line 8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8" name="Line 8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9" name="Line 8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0" name="Line 8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1" name="Line 9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2" name="Line 9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3" name="Line 9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4" name="Line 9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5" name="Line 9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6" name="Line 9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7" name="Line 9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8" name="Line 9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9" name="Line 9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0" name="Line 9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1" name="Line 9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2" name="Line 9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3" name="Line 9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4" name="Line 9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5" name="Line 9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6" name="Line 9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7" name="Line 9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8" name="Line 9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9" name="Line 9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0" name="Line 9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1" name="Line 9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2" name="Line 9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3" name="Line 9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4" name="Line 9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5" name="Line 9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6" name="Line 9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7" name="Line 9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8" name="Line 9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9" name="Line 9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0" name="Line 9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1" name="Line 9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2" name="Line 9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3" name="Line 9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4" name="Line 9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5" name="Line 9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6" name="Line 9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7" name="Line 9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8" name="Line 9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9" name="Line 9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0" name="Line 9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1" name="Line 9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2" name="Line 9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3" name="Line 9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4" name="Line 9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5" name="Line 9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6" name="Line 9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7" name="Line 9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8" name="Line 9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9" name="Line 9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0" name="Line 9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1" name="Line 9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2" name="Line 9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3" name="Line 9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4" name="Line 9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5" name="Line 9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6" name="Line 9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7" name="Line 9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8" name="Line 9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9" name="Line 9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0" name="Line 9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1" name="Line 9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2" name="Line 9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3" name="Line 9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4" name="Line 9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5" name="Line 9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6" name="Line 9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7" name="Line 9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8" name="Line 9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9" name="Line 9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0" name="Line 9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1" name="Line 9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2" name="Line 9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3" name="Line 9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4" name="Line 9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5" name="Line 9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6" name="Line 9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7" name="Line 9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8" name="Line 9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9" name="Line 9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0" name="Line 9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1" name="Line 9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2" name="Line 9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3" name="Line 9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4" name="Line 9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5" name="Line 9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6" name="Line 9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7" name="Line 9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8" name="Line 9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9" name="Line 9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0" name="Line 9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1" name="Line 9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2" name="Line 9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3" name="Line 9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4" name="Line 9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5" name="Line 9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6" name="Line 9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7" name="Line 9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8" name="Line 9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9" name="Line 9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0" name="Line 999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1" name="Line 10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2" name="Line 10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3" name="Line 10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4" name="Line 10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5" name="Line 10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6" name="Line 10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7" name="Line 10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8" name="Line 10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9" name="Line 1008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0" name="Line 10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1" name="Line 10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2" name="Line 10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3" name="Line 10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4" name="Line 10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5" name="Line 10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6" name="Line 10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7" name="Line 10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8" name="Line 1017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9" name="Line 10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0" name="Line 10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1" name="Line 10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2" name="Line 10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3" name="Line 10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4" name="Line 10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5" name="Line 10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6" name="Line 10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7" name="Line 1026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8" name="Line 10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9" name="Line 10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0" name="Line 10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1" name="Line 10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2" name="Line 10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3" name="Line 10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4" name="Line 10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5" name="Line 10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6" name="Line 1035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7" name="Line 10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8" name="Line 10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9" name="Line 10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0" name="Line 10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1" name="Line 10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2" name="Line 10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3" name="Line 10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4" name="Line 10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5" name="Line 10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6" name="Line 10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7" name="Line 10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8" name="Line 10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9" name="Line 10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0" name="Line 10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1" name="Line 10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2" name="Line 10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3" name="Line 10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4" name="Line 10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5" name="Line 10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6" name="Line 10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7" name="Line 10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8" name="Line 10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9" name="Line 10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0" name="Line 10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1" name="Line 10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2" name="Line 10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3" name="Line 10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4" name="Line 10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5" name="Line 10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6" name="Line 10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7" name="Line 10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8" name="Line 10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9" name="Line 10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0" name="Line 10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1" name="Line 10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2" name="Line 10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3" name="Line 10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4" name="Line 10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5" name="Line 10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6" name="Line 10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7" name="Line 10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8" name="Line 10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9" name="Line 10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0" name="Line 10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1" name="Line 10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2" name="Line 10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3" name="Line 10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4" name="Line 10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5" name="Line 10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6" name="Line 10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7" name="Line 10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8" name="Line 10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9" name="Line 10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0" name="Line 10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1" name="Line 10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2" name="Line 10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3" name="Line 10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4" name="Line 10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5" name="Line 10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6" name="Line 10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7" name="Line 10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8" name="Line 10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9" name="Line 10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0" name="Line 10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1" name="Line 11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2" name="Line 11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3" name="Line 11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4" name="Line 11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5" name="Line 11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6" name="Line 11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7" name="Line 11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8" name="Line 11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9" name="Line 11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0" name="Line 11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1" name="Line 11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2" name="Line 11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3" name="Line 11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4" name="Line 11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5" name="Line 11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6" name="Line 11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7" name="Line 11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8" name="Line 11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9" name="Line 11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0" name="Line 11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1" name="Line 11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2" name="Line 11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3" name="Line 11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4" name="Line 11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5" name="Line 11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6" name="Line 11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7" name="Line 11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8" name="Line 11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9" name="Line 11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0" name="Line 11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1" name="Line 11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2" name="Line 11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3" name="Line 11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4" name="Line 11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5" name="Line 11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6" name="Line 11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7" name="Line 11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8" name="Line 11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9" name="Line 11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0" name="Line 11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1" name="Line 11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2" name="Line 11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3" name="Line 11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4" name="Line 11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5" name="Line 11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6" name="Line 11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7" name="Line 11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8" name="Line 11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9" name="Line 11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0" name="Line 11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1" name="Line 11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2" name="Line 11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3" name="Line 11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4" name="Line 11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5" name="Line 11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6" name="Line 11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7" name="Line 11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8" name="Line 11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9" name="Line 11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0" name="Line 11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1" name="Line 11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2" name="Line 11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3" name="Line 11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4" name="Line 11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5" name="Line 11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6" name="Line 11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7" name="Line 11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8" name="Line 11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9" name="Line 11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0" name="Line 11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1" name="Line 11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2" name="Line 11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3" name="Line 11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4" name="Line 11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5" name="Line 11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6" name="Line 11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7" name="Line 11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8" name="Line 11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9" name="Line 11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0" name="Line 11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1" name="Line 11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2" name="Line 11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3" name="Line 11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4" name="Line 11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5" name="Line 11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6" name="Line 11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7" name="Line 11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8" name="Line 11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9" name="Line 11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0" name="Line 11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1" name="Line 11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2" name="Line 11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3" name="Line 11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4" name="Line 11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5" name="Line 11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6" name="Line 11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7" name="Line 11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8" name="Line 11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9" name="Line 11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0" name="Line 11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1" name="Line 12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2" name="Line 12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3" name="Line 12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4" name="Line 12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5" name="Line 12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6" name="Line 12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7" name="Line 12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8" name="Line 12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9" name="Line 12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0" name="Line 12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1" name="Line 12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2" name="Line 12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3" name="Line 12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4" name="Line 12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5" name="Line 12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6" name="Line 12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7" name="Line 12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8" name="Line 12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9" name="Line 12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0" name="Line 12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1" name="Line 12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2" name="Line 12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3" name="Line 12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4" name="Line 12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5" name="Line 12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6" name="Line 12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7" name="Line 12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8" name="Line 12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9" name="Line 12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0" name="Line 12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1" name="Line 12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2" name="Line 12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3" name="Line 12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4" name="Line 12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5" name="Line 12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6" name="Line 12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7" name="Line 12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8" name="Line 12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9" name="Line 12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0" name="Line 12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1" name="Line 12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2" name="Line 12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3" name="Line 12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4" name="Line 12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5" name="Line 12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6" name="Line 12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7" name="Line 12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8" name="Line 12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9" name="Line 12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0" name="Line 12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1" name="Line 12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2" name="Line 12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3" name="Line 12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4" name="Line 12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5" name="Line 12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6" name="Line 12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7" name="Line 12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8" name="Line 12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9" name="Line 12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0" name="Line 12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1" name="Line 12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2" name="Line 12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3" name="Line 12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4" name="Line 12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5" name="Line 12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6" name="Line 12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7" name="Line 12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8" name="Line 12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9" name="Line 12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0" name="Line 12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1" name="Line 12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2" name="Line 12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3" name="Line 12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4" name="Line 12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5" name="Line 12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6" name="Line 12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7" name="Line 12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8" name="Line 12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9" name="Line 12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0" name="Line 12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1" name="Line 12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2" name="Line 12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3" name="Line 12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4" name="Line 12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5" name="Line 12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6" name="Line 12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7" name="Line 12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8" name="Line 12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9" name="Line 12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0" name="Line 12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1" name="Line 12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2" name="Line 12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3" name="Line 12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4" name="Line 12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5" name="Line 12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6" name="Line 12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7" name="Line 12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8" name="Line 12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9" name="Line 12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0" name="Line 12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1" name="Line 13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2" name="Line 13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3" name="Line 13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4" name="Line 13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5" name="Line 13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6" name="Line 13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7" name="Line 1306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8" name="Line 1307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9" name="Line 1308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0" name="Line 1309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1" name="Line 1310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2" name="Line 1311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3" name="Line 1312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4" name="Line 1313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5" name="Line 1314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6" name="Line 1315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7" name="Line 13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8" name="Line 13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9" name="Line 13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0" name="Line 13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1" name="Line 13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2" name="Line 13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3" name="Line 13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4" name="Line 13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5" name="Line 13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6" name="Line 13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7" name="Line 13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8" name="Line 13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9" name="Line 13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0" name="Line 13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1" name="Line 13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2" name="Line 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3" name="Line 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4" name="Line 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5" name="Line 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6" name="Line 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7" name="Line 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8" name="Line 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9" name="Line 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40" name="Line 9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41" name="Line 1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42" name="Line 1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43" name="Line 1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4" name="Line 14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5" name="Line 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6" name="Line 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7" name="Line 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8" name="Line 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9" name="Line 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0" name="Line 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1" name="Line 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2" name="Line 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53" name="Line 23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54" name="Line 2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55" name="Line 2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56" name="Line 2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7" name="Line 28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8" name="Line 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9" name="Line 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0" name="Line 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1" name="Line 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2" name="Line 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3" name="Line 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4" name="Line 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5" name="Line 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66" name="Line 37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67" name="Line 3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68" name="Line 3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69" name="Line 4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0" name="Line 42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1" name="Line 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2" name="Line 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3" name="Line 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4" name="Line 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5" name="Line 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6" name="Line 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7" name="Line 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8" name="Line 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79" name="Line 51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80" name="Line 5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81" name="Line 5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82" name="Line 5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3" name="Line 56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4" name="Line 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5" name="Line 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6" name="Line 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7" name="Line 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8" name="Line 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9" name="Line 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0" name="Line 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1" name="Line 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92" name="Line 65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93" name="Line 6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94" name="Line 6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95" name="Line 6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6" name="Line 70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7" name="Line 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8" name="Line 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9" name="Line 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0" name="Line 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1" name="Line 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2" name="Line 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3" name="Line 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4" name="Line 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5" name="Line 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6" name="Line 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7" name="Line 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8" name="Line 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9" name="Line 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0" name="Line 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1" name="Line 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2" name="Line 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3" name="Line 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4" name="Line 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5" name="Line 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6" name="Line 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7" name="Line 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8" name="Line 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9" name="Line 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0" name="Line 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1" name="Line 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2" name="Line 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3" name="Line 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4" name="Line 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5" name="Line 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6" name="Line 1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7" name="Line 1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8" name="Line 1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9" name="Line 1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0" name="Line 1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1" name="Line 1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2" name="Line 1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3" name="Line 1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4" name="Line 1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5" name="Line 1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6" name="Line 1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7" name="Line 1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8" name="Line 1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9" name="Line 1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0" name="Line 1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1" name="Line 1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2" name="Line 1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3" name="Line 1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4" name="Line 1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5" name="Line 1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6" name="Line 1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7" name="Line 1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8" name="Line 1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9" name="Line 1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0" name="Line 1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1" name="Line 1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2" name="Line 1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3" name="Line 1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4" name="Line 1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5" name="Line 1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6" name="Line 1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7" name="Line 1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8" name="Line 1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9" name="Line 1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0" name="Line 1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1" name="Line 1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2" name="Line 1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3" name="Line 1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4" name="Line 1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5" name="Line 1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6" name="Line 1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7" name="Line 1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8" name="Line 1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9" name="Line 1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0" name="Line 1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1" name="Line 1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2" name="Line 1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3" name="Line 1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4" name="Line 1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5" name="Line 1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6" name="Line 1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7" name="Line 1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8" name="Line 1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9" name="Line 1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0" name="Line 1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1" name="Line 1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2" name="Line 1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3" name="Line 1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4" name="Line 1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5" name="Line 1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6" name="Line 1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7" name="Line 1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8" name="Line 1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9" name="Line 1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0" name="Line 1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1" name="Line 1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2" name="Line 1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3" name="Line 1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4" name="Line 1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5" name="Line 1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6" name="Line 1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7" name="Line 1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8" name="Line 1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9" name="Line 1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0" name="Line 1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1" name="Line 1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2" name="Line 1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3" name="Line 1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4" name="Line 1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5" name="Line 1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6" name="Line 1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7" name="Line 1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8" name="Line 1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9" name="Line 1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0" name="Line 1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1" name="Line 1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2" name="Line 1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3" name="Line 1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4" name="Line 1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5" name="Line 1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6" name="Line 1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7" name="Line 1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8" name="Line 1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9" name="Line 1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0" name="Line 1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1" name="Line 1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2" name="Line 1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3" name="Line 1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4" name="Line 1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5" name="Line 1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6" name="Line 2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7" name="Line 2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8" name="Line 2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9" name="Line 2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0" name="Line 2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1" name="Line 2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2" name="Line 2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3" name="Line 2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4" name="Line 2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5" name="Line 2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6" name="Line 2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7" name="Line 2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8" name="Line 2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9" name="Line 2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0" name="Line 2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1" name="Line 2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2" name="Line 2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3" name="Line 2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4" name="Line 2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5" name="Line 2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6" name="Line 2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7" name="Line 2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8" name="Line 2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9" name="Line 2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0" name="Line 2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1" name="Line 2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2" name="Line 2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3" name="Line 2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4" name="Line 2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5" name="Line 2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6" name="Line 2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7" name="Line 2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8" name="Line 2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9" name="Line 2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0" name="Line 2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1" name="Line 2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2" name="Line 2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3" name="Line 2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4" name="Line 2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5" name="Line 2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6" name="Line 2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7" name="Line 2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8" name="Line 2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9" name="Line 2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0" name="Line 2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1" name="Line 2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2" name="Line 2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3" name="Line 2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4" name="Line 2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5" name="Line 2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6" name="Line 2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7" name="Line 2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8" name="Line 2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9" name="Line 2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0" name="Line 2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1" name="Line 2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2" name="Line 2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3" name="Line 2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4" name="Line 2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5" name="Line 2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6" name="Line 2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7" name="Line 2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8" name="Line 2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9" name="Line 2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0" name="Line 2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1" name="Line 2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2" name="Line 2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3" name="Line 2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4" name="Line 2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5" name="Line 2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6" name="Line 2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7" name="Line 2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8" name="Line 2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9" name="Line 2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0" name="Line 2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1" name="Line 2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2" name="Line 2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3" name="Line 2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4" name="Line 2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5" name="Line 2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6" name="Line 2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7" name="Line 2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8" name="Line 2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9" name="Line 2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0" name="Line 2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1" name="Line 2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2" name="Line 2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3" name="Line 2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4" name="Line 2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5" name="Line 2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6" name="Line 2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7" name="Line 2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8" name="Line 2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9" name="Line 2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0" name="Line 2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1" name="Line 2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2" name="Line 2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3" name="Line 2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4" name="Line 2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5" name="Line 2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6" name="Line 3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7" name="Line 3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8" name="Line 3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9" name="Line 3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0" name="Line 3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1" name="Line 3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2" name="Line 3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3" name="Line 3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4" name="Line 3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5" name="Line 3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6" name="Line 3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7" name="Line 3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8" name="Line 3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9" name="Line 3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0" name="Line 3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1" name="Line 3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2" name="Line 3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3" name="Line 3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4" name="Line 3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5" name="Line 3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6" name="Line 3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7" name="Line 3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8" name="Line 3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9" name="Line 3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0" name="Line 3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1" name="Line 3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2" name="Line 3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3" name="Line 3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4" name="Line 3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5" name="Line 3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6" name="Line 3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7" name="Line 3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8" name="Line 3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9" name="Line 3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0" name="Line 3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1" name="Line 3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2" name="Line 3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3" name="Line 3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4" name="Line 3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5" name="Line 3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6" name="Line 3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67" name="Line 3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68" name="Line 3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69" name="Line 3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0" name="Line 3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1" name="Line 3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2" name="Line 3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3" name="Line 3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4" name="Line 3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5" name="Line 349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6" name="Line 3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7" name="Line 3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8" name="Line 3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9" name="Line 3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0" name="Line 3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1" name="Line 3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2" name="Line 3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3" name="Line 3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4" name="Line 358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5" name="Line 3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6" name="Line 3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7" name="Line 3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8" name="Line 3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9" name="Line 3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0" name="Line 3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1" name="Line 3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2" name="Line 3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3" name="Line 367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4" name="Line 3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5" name="Line 3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6" name="Line 3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7" name="Line 3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8" name="Line 3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9" name="Line 3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0" name="Line 3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1" name="Line 3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2" name="Line 376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3" name="Line 3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4" name="Line 3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5" name="Line 3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6" name="Line 3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7" name="Line 3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8" name="Line 3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9" name="Line 3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0" name="Line 3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1" name="Line 385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2" name="Line 3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3" name="Line 3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4" name="Line 3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5" name="Line 3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6" name="Line 3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7" name="Line 3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8" name="Line 3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9" name="Line 3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0" name="Line 3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1" name="Line 3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2" name="Line 3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3" name="Line 3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4" name="Line 3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5" name="Line 3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6" name="Line 4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7" name="Line 4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8" name="Line 4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9" name="Line 4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0" name="Line 4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1" name="Line 4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2" name="Line 4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3" name="Line 4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4" name="Line 4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5" name="Line 4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6" name="Line 4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7" name="Line 4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8" name="Line 4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9" name="Line 4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0" name="Line 4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1" name="Line 4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2" name="Line 4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3" name="Line 4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4" name="Line 4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5" name="Line 4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6" name="Line 4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7" name="Line 4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8" name="Line 4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9" name="Line 4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0" name="Line 4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1" name="Line 4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2" name="Line 4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3" name="Line 4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4" name="Line 4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5" name="Line 4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6" name="Line 4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7" name="Line 4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8" name="Line 4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9" name="Line 4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0" name="Line 4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1" name="Line 4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2" name="Line 4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3" name="Line 4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4" name="Line 4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5" name="Line 4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6" name="Line 4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7" name="Line 4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8" name="Line 4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9" name="Line 4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0" name="Line 4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1" name="Line 4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2" name="Line 4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3" name="Line 4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4" name="Line 4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5" name="Line 4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6" name="Line 4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7" name="Line 4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8" name="Line 4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9" name="Line 4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0" name="Line 4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1" name="Line 4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2" name="Line 4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3" name="Line 4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4" name="Line 4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5" name="Line 4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6" name="Line 4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7" name="Line 4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8" name="Line 4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9" name="Line 4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0" name="Line 4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1" name="Line 4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2" name="Line 4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3" name="Line 4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4" name="Line 4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5" name="Line 4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6" name="Line 4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7" name="Line 4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8" name="Line 4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9" name="Line 4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0" name="Line 4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1" name="Line 4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2" name="Line 4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3" name="Line 4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4" name="Line 4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5" name="Line 4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6" name="Line 4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7" name="Line 4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8" name="Line 4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9" name="Line 4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0" name="Line 4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1" name="Line 4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2" name="Line 4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3" name="Line 4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4" name="Line 4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5" name="Line 4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6" name="Line 4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7" name="Line 4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8" name="Line 4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9" name="Line 4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0" name="Line 4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1" name="Line 4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2" name="Line 4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3" name="Line 4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4" name="Line 4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5" name="Line 4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6" name="Line 5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7" name="Line 5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8" name="Line 5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9" name="Line 5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0" name="Line 5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1" name="Line 5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2" name="Line 5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3" name="Line 5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4" name="Line 5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5" name="Line 5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6" name="Line 5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7" name="Line 5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8" name="Line 5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9" name="Line 5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0" name="Line 5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1" name="Line 5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2" name="Line 5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3" name="Line 5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4" name="Line 5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5" name="Line 5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6" name="Line 5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7" name="Line 5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8" name="Line 5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9" name="Line 5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0" name="Line 5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1" name="Line 5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2" name="Line 5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3" name="Line 5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4" name="Line 5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5" name="Line 5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6" name="Line 5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7" name="Line 5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8" name="Line 5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9" name="Line 5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0" name="Line 5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1" name="Line 5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2" name="Line 5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3" name="Line 5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4" name="Line 5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5" name="Line 5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6" name="Line 5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7" name="Line 5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8" name="Line 5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9" name="Line 5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0" name="Line 5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1" name="Line 5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2" name="Line 5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3" name="Line 5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4" name="Line 5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5" name="Line 5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6" name="Line 5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7" name="Line 5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8" name="Line 5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9" name="Line 5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0" name="Line 5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1" name="Line 5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2" name="Line 5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3" name="Line 5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4" name="Line 5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5" name="Line 5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6" name="Line 5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7" name="Line 5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8" name="Line 5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9" name="Line 5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0" name="Line 5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1" name="Line 5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2" name="Line 5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3" name="Line 5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4" name="Line 5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5" name="Line 5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6" name="Line 5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7" name="Line 5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8" name="Line 5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9" name="Line 5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0" name="Line 5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1" name="Line 5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2" name="Line 5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3" name="Line 5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4" name="Line 5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5" name="Line 5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6" name="Line 5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7" name="Line 5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8" name="Line 5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9" name="Line 5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0" name="Line 5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1" name="Line 5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2" name="Line 5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3" name="Line 5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4" name="Line 5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5" name="Line 5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6" name="Line 5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7" name="Line 5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8" name="Line 5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9" name="Line 5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0" name="Line 5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1" name="Line 5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2" name="Line 5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3" name="Line 5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4" name="Line 5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5" name="Line 5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6" name="Line 6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7" name="Line 6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8" name="Line 6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9" name="Line 6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0" name="Line 6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1" name="Line 6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2" name="Line 6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3" name="Line 6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4" name="Line 6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5" name="Line 6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6" name="Line 6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7" name="Line 6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8" name="Line 6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9" name="Line 6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0" name="Line 6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1" name="Line 6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2" name="Line 6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3" name="Line 6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4" name="Line 6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5" name="Line 6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6" name="Line 6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7" name="Line 6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8" name="Line 6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9" name="Line 6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0" name="Line 6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1" name="Line 6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2" name="Line 6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3" name="Line 6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4" name="Line 6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5" name="Line 6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6" name="Line 6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7" name="Line 6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8" name="Line 6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9" name="Line 6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0" name="Line 6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1" name="Line 6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2" name="Line 6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3" name="Line 6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4" name="Line 6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5" name="Line 6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6" name="Line 6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7" name="Line 6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8" name="Line 6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9" name="Line 6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0" name="Line 6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1" name="Line 6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2" name="Line 6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3" name="Line 6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4" name="Line 6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5" name="Line 6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6" name="Line 6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7" name="Line 6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8" name="Line 6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9" name="Line 6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80" name="Line 6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81" name="Line 6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2" name="Line 1306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3" name="Line 1307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4" name="Line 1308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5" name="Line 1309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6" name="Line 1310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87" name="Line 1311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88" name="Line 1312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89" name="Line 1313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90" name="Line 1314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91" name="Line 1315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00" name="Line 9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1" name="Line 10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2" name="Line 11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3" name="Line 12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04" name="Line 13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05" name="Line 23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6" name="Line 24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7" name="Line 25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8" name="Line 26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09" name="Line 27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10" name="Line 37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1" name="Line 38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2" name="Line 39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3" name="Line 40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14" name="Line 41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15" name="Line 51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6" name="Line 52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7" name="Line 53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8" name="Line 54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19" name="Line 55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20" name="Line 65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21" name="Line 66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22" name="Line 67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23" name="Line 68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24" name="Line 69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5" name="Line 1306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6" name="Line 1307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7" name="Line 1308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8" name="Line 1309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9" name="Line 1310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/>
  </sheetViews>
  <sheetFormatPr defaultRowHeight="24" customHeight="1"/>
  <cols>
    <col min="1" max="1" width="5.125" style="117" customWidth="1"/>
    <col min="2" max="12" width="8.125" style="117" customWidth="1"/>
    <col min="13" max="16384" width="9" style="117"/>
  </cols>
  <sheetData>
    <row r="1" spans="1:13" ht="30" customHeight="1">
      <c r="A1" s="70" t="s">
        <v>97</v>
      </c>
    </row>
    <row r="2" spans="1:13" ht="15" customHeight="1"/>
    <row r="3" spans="1:13" s="69" customFormat="1" ht="24" customHeight="1">
      <c r="B3" s="122" t="s">
        <v>76</v>
      </c>
      <c r="C3" s="122"/>
      <c r="D3" s="122"/>
      <c r="E3" s="122"/>
      <c r="F3" s="122"/>
      <c r="G3" s="122"/>
      <c r="H3" s="122"/>
    </row>
    <row r="4" spans="1:13" s="69" customFormat="1" ht="15" customHeight="1"/>
    <row r="5" spans="1:13" s="69" customFormat="1" ht="42" customHeight="1">
      <c r="B5" s="123" t="s">
        <v>94</v>
      </c>
      <c r="C5" s="123"/>
      <c r="D5" s="123"/>
      <c r="E5" s="123"/>
      <c r="F5" s="123"/>
      <c r="G5" s="123"/>
      <c r="H5" s="123"/>
      <c r="I5" s="123"/>
      <c r="J5" s="123"/>
    </row>
    <row r="6" spans="1:13" s="69" customFormat="1" ht="15" customHeight="1">
      <c r="B6" s="69" t="s">
        <v>75</v>
      </c>
    </row>
    <row r="7" spans="1:13" s="69" customFormat="1" ht="42" customHeight="1">
      <c r="B7" s="123" t="s">
        <v>95</v>
      </c>
      <c r="C7" s="123"/>
      <c r="D7" s="123"/>
      <c r="E7" s="123"/>
      <c r="F7" s="123"/>
      <c r="G7" s="123"/>
      <c r="H7" s="123"/>
      <c r="I7" s="123"/>
      <c r="J7" s="123"/>
    </row>
    <row r="8" spans="1:13" s="69" customFormat="1" ht="15" customHeight="1"/>
    <row r="9" spans="1:13" s="69" customFormat="1" ht="42" customHeight="1">
      <c r="B9" s="123" t="s">
        <v>96</v>
      </c>
      <c r="C9" s="123"/>
      <c r="D9" s="123"/>
      <c r="E9" s="123"/>
      <c r="F9" s="123"/>
      <c r="G9" s="123"/>
      <c r="H9" s="123"/>
      <c r="I9" s="123"/>
      <c r="J9" s="123"/>
      <c r="K9" s="123"/>
      <c r="L9" s="80"/>
      <c r="M9" s="80"/>
    </row>
    <row r="10" spans="1:13" s="69" customFormat="1" ht="15" customHeight="1"/>
    <row r="11" spans="1:13" s="69" customFormat="1" ht="23.25" customHeight="1">
      <c r="B11" s="122" t="s">
        <v>298</v>
      </c>
      <c r="C11" s="122"/>
      <c r="D11" s="122"/>
      <c r="E11" s="122"/>
      <c r="F11" s="122"/>
      <c r="G11" s="122"/>
      <c r="H11" s="122"/>
    </row>
    <row r="12" spans="1:13" s="69" customFormat="1" ht="15" customHeight="1"/>
    <row r="13" spans="1:13" s="69" customFormat="1" ht="24" customHeight="1">
      <c r="B13" s="121" t="s">
        <v>74</v>
      </c>
      <c r="C13" s="121"/>
      <c r="D13" s="121"/>
      <c r="E13" s="121"/>
      <c r="F13" s="121"/>
      <c r="G13" s="121"/>
      <c r="H13" s="121"/>
    </row>
    <row r="14" spans="1:13" s="69" customFormat="1" ht="15" customHeight="1"/>
    <row r="15" spans="1:13" s="69" customFormat="1" ht="24" customHeight="1">
      <c r="B15" s="121" t="s">
        <v>73</v>
      </c>
      <c r="C15" s="121"/>
      <c r="D15" s="121"/>
      <c r="E15" s="121"/>
      <c r="F15" s="121"/>
      <c r="G15" s="121"/>
      <c r="H15" s="121"/>
    </row>
    <row r="16" spans="1:13" s="69" customFormat="1" ht="15" customHeight="1"/>
    <row r="17" spans="2:10" s="69" customFormat="1" ht="42" customHeight="1">
      <c r="B17" s="123" t="s">
        <v>297</v>
      </c>
      <c r="C17" s="123"/>
      <c r="D17" s="123"/>
      <c r="E17" s="123"/>
      <c r="F17" s="123"/>
      <c r="G17" s="123"/>
      <c r="H17" s="123"/>
      <c r="I17" s="123"/>
      <c r="J17" s="123"/>
    </row>
    <row r="18" spans="2:10" s="69" customFormat="1" ht="15" customHeight="1"/>
    <row r="19" spans="2:10" s="69" customFormat="1" ht="42" customHeight="1">
      <c r="B19" s="123" t="s">
        <v>72</v>
      </c>
      <c r="C19" s="123"/>
      <c r="D19" s="123"/>
      <c r="E19" s="123"/>
      <c r="F19" s="123"/>
      <c r="G19" s="123"/>
      <c r="H19" s="123"/>
      <c r="I19" s="123"/>
      <c r="J19" s="123"/>
    </row>
    <row r="20" spans="2:10" s="69" customFormat="1" ht="15" customHeight="1"/>
    <row r="21" spans="2:10" s="69" customFormat="1" ht="24" customHeight="1">
      <c r="B21" s="121" t="s">
        <v>295</v>
      </c>
      <c r="C21" s="121"/>
      <c r="D21" s="121"/>
      <c r="E21" s="121"/>
      <c r="F21" s="121"/>
      <c r="G21" s="121"/>
      <c r="H21" s="121"/>
      <c r="I21" s="121"/>
      <c r="J21" s="121"/>
    </row>
    <row r="22" spans="2:10" s="69" customFormat="1" ht="15" customHeight="1"/>
    <row r="23" spans="2:10" ht="24" customHeight="1">
      <c r="B23" s="121" t="s">
        <v>296</v>
      </c>
      <c r="C23" s="121"/>
      <c r="D23" s="121"/>
      <c r="E23" s="121"/>
      <c r="F23" s="121"/>
      <c r="G23" s="121"/>
      <c r="H23" s="121"/>
      <c r="I23" s="121"/>
      <c r="J23" s="121"/>
    </row>
  </sheetData>
  <mergeCells count="11">
    <mergeCell ref="B23:J23"/>
    <mergeCell ref="B3:H3"/>
    <mergeCell ref="B5:J5"/>
    <mergeCell ref="B7:J7"/>
    <mergeCell ref="B13:H13"/>
    <mergeCell ref="B19:J19"/>
    <mergeCell ref="B17:J17"/>
    <mergeCell ref="B9:K9"/>
    <mergeCell ref="B15:H15"/>
    <mergeCell ref="B11:H11"/>
    <mergeCell ref="B21:J21"/>
  </mergeCells>
  <phoneticPr fontId="5"/>
  <hyperlinks>
    <hyperlink ref="B3" location="表１!A1" display="表1　主要項目の５年間の推移"/>
    <hyperlink ref="B5:J5" location="表2!A1" display="表2!A1"/>
    <hyperlink ref="B7:J7" location="表3!A1" display="表3!A1"/>
    <hyperlink ref="B9:J9" location="表３!A1" display="表３!A1"/>
    <hyperlink ref="B11" location="表５!A1" display="表５　産業中分別現金給与総額"/>
    <hyperlink ref="B13:H13" location="表6!A1" display="表６　産業中分類別原材料使用額等"/>
    <hyperlink ref="B15:H15" location="表7!A1" display="表7　産業中分類別粗付加価値額"/>
    <hyperlink ref="B17:L17" location="表8!A1" display="表８　産業中分類別１事業所あたり従業者数、製造品出荷額等および粗付加価値額"/>
    <hyperlink ref="B19" location="表９!A1" display="表９　産業中分類別従業者１人当たり現金給与総額、製造品出荷額等および粗付加価値額"/>
    <hyperlink ref="B21:I21" location="参考表!A1" display="参考表　市町村別事業所数、従業者数および製造品出荷額等"/>
    <hyperlink ref="B3:H3" location="表１!A1" display="表1　主要項目の５年間の推移"/>
    <hyperlink ref="B11:F11" location="表5!A1" display="表５　産業中分別現金給与総額"/>
    <hyperlink ref="B19:L19" location="表9!A1" display="表９　産業中分類別従業者１人当たり現金給与総額、製造品出荷額等および粗付加価値額"/>
    <hyperlink ref="B23:H23" location="参考表!A1" display="参考表　市町村別事業所数、従業者数および製造品出荷額等"/>
    <hyperlink ref="B9:K9" location="表4!A1" display="表4!A1"/>
    <hyperlink ref="B21:H21" location="参考表1!A1" display="参考表1　市町村別事業所数、従業者数および製造品出荷額等"/>
    <hyperlink ref="B23:J23" location="参考表2!A1" display="参考表2　都道府県別統計表（従業者4人以上の事業所）"/>
    <hyperlink ref="B19:J19" location="表8・9!A36" display="表９　産業中分類別従業者１人当たり現金給与総額、製造品出荷額等および粗付加価値額"/>
  </hyperlink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0"/>
  <sheetViews>
    <sheetView topLeftCell="A44" zoomScale="120" zoomScaleNormal="120" zoomScaleSheetLayoutView="110" workbookViewId="0">
      <selection activeCell="L53" sqref="L53"/>
    </sheetView>
  </sheetViews>
  <sheetFormatPr defaultRowHeight="13.5"/>
  <cols>
    <col min="1" max="1" width="15.125" style="51" customWidth="1"/>
    <col min="2" max="2" width="7.625" style="51" customWidth="1"/>
    <col min="3" max="4" width="6.5" style="51" customWidth="1"/>
    <col min="5" max="6" width="7.625" style="51" customWidth="1"/>
    <col min="7" max="8" width="6.5" style="51" customWidth="1"/>
    <col min="9" max="9" width="7.625" style="51" customWidth="1"/>
    <col min="10" max="10" width="9.875" style="51" customWidth="1"/>
    <col min="11" max="12" width="6.5" style="51" customWidth="1"/>
    <col min="13" max="13" width="9.75" style="51" customWidth="1"/>
    <col min="14" max="14" width="13.375" style="51" customWidth="1"/>
    <col min="15" max="23" width="8.125" customWidth="1"/>
    <col min="24" max="24" width="11" customWidth="1"/>
    <col min="25" max="16384" width="9" style="51"/>
  </cols>
  <sheetData>
    <row r="2" spans="1:24" ht="18" customHeight="1">
      <c r="A2" s="146" t="s">
        <v>145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84"/>
    </row>
    <row r="3" spans="1:24" ht="8.25" customHeight="1">
      <c r="A3" s="52"/>
      <c r="B3" s="53"/>
      <c r="C3" s="54"/>
      <c r="D3" s="55"/>
      <c r="E3" s="52"/>
      <c r="F3" s="56"/>
      <c r="G3" s="56"/>
      <c r="H3" s="55"/>
      <c r="I3" s="52"/>
      <c r="J3" s="56"/>
      <c r="K3" s="56"/>
      <c r="L3" s="55"/>
      <c r="M3" s="52"/>
    </row>
    <row r="4" spans="1:24" s="57" customFormat="1" ht="15" customHeight="1">
      <c r="A4" s="147" t="s">
        <v>68</v>
      </c>
      <c r="B4" s="148" t="s">
        <v>69</v>
      </c>
      <c r="C4" s="149"/>
      <c r="D4" s="149"/>
      <c r="E4" s="150"/>
      <c r="F4" s="148" t="s">
        <v>70</v>
      </c>
      <c r="G4" s="149"/>
      <c r="H4" s="149"/>
      <c r="I4" s="150"/>
      <c r="J4" s="148" t="s">
        <v>71</v>
      </c>
      <c r="K4" s="149"/>
      <c r="L4" s="149"/>
      <c r="M4" s="150"/>
      <c r="O4"/>
      <c r="P4"/>
      <c r="Q4"/>
      <c r="R4"/>
      <c r="S4"/>
      <c r="T4"/>
      <c r="U4"/>
      <c r="V4"/>
      <c r="W4"/>
      <c r="X4"/>
    </row>
    <row r="5" spans="1:24" s="57" customFormat="1" ht="15" customHeight="1">
      <c r="A5" s="147"/>
      <c r="B5" s="148" t="s">
        <v>146</v>
      </c>
      <c r="C5" s="58"/>
      <c r="D5" s="59"/>
      <c r="E5" s="148" t="s">
        <v>81</v>
      </c>
      <c r="F5" s="148" t="s">
        <v>146</v>
      </c>
      <c r="G5" s="58"/>
      <c r="H5" s="59"/>
      <c r="I5" s="148" t="s">
        <v>147</v>
      </c>
      <c r="J5" s="148" t="s">
        <v>92</v>
      </c>
      <c r="K5" s="58"/>
      <c r="L5" s="59"/>
      <c r="M5" s="147" t="s">
        <v>82</v>
      </c>
      <c r="O5"/>
      <c r="P5"/>
      <c r="Q5"/>
      <c r="R5"/>
      <c r="S5"/>
      <c r="T5"/>
      <c r="U5"/>
      <c r="V5"/>
      <c r="W5"/>
      <c r="X5"/>
    </row>
    <row r="6" spans="1:24" s="57" customFormat="1" ht="15" customHeight="1">
      <c r="A6" s="147"/>
      <c r="B6" s="147"/>
      <c r="C6" s="151" t="s">
        <v>56</v>
      </c>
      <c r="D6" s="147" t="s">
        <v>58</v>
      </c>
      <c r="E6" s="147"/>
      <c r="F6" s="147"/>
      <c r="G6" s="151" t="s">
        <v>56</v>
      </c>
      <c r="H6" s="147" t="s">
        <v>58</v>
      </c>
      <c r="I6" s="147"/>
      <c r="J6" s="147"/>
      <c r="K6" s="151" t="s">
        <v>56</v>
      </c>
      <c r="L6" s="147" t="s">
        <v>58</v>
      </c>
      <c r="M6" s="147"/>
      <c r="O6"/>
      <c r="P6"/>
      <c r="Q6"/>
      <c r="R6"/>
      <c r="S6"/>
      <c r="T6"/>
      <c r="U6"/>
      <c r="V6"/>
      <c r="W6"/>
      <c r="X6"/>
    </row>
    <row r="7" spans="1:24" s="57" customFormat="1" ht="15" customHeight="1">
      <c r="A7" s="147"/>
      <c r="B7" s="147"/>
      <c r="C7" s="151"/>
      <c r="D7" s="147"/>
      <c r="E7" s="147"/>
      <c r="F7" s="147"/>
      <c r="G7" s="151"/>
      <c r="H7" s="147"/>
      <c r="I7" s="147"/>
      <c r="J7" s="147"/>
      <c r="K7" s="151"/>
      <c r="L7" s="147"/>
      <c r="M7" s="147"/>
      <c r="O7"/>
      <c r="P7"/>
      <c r="Q7"/>
      <c r="R7"/>
      <c r="S7"/>
      <c r="T7"/>
      <c r="U7"/>
      <c r="V7"/>
      <c r="W7"/>
      <c r="X7"/>
    </row>
    <row r="8" spans="1:24" ht="13.5" customHeight="1">
      <c r="A8" s="60"/>
      <c r="B8" s="61"/>
      <c r="C8" s="62" t="s">
        <v>148</v>
      </c>
      <c r="D8" s="61" t="s">
        <v>148</v>
      </c>
      <c r="E8" s="61"/>
      <c r="F8" s="61" t="s">
        <v>63</v>
      </c>
      <c r="G8" s="62" t="s">
        <v>149</v>
      </c>
      <c r="H8" s="61" t="s">
        <v>77</v>
      </c>
      <c r="I8" s="61" t="s">
        <v>63</v>
      </c>
      <c r="J8" s="61" t="s">
        <v>9</v>
      </c>
      <c r="K8" s="98" t="s">
        <v>148</v>
      </c>
      <c r="L8" s="61" t="s">
        <v>77</v>
      </c>
      <c r="M8" s="99" t="s">
        <v>9</v>
      </c>
    </row>
    <row r="9" spans="1:24" ht="20.25" customHeight="1">
      <c r="A9" s="63" t="s">
        <v>150</v>
      </c>
      <c r="B9" s="64">
        <v>1117</v>
      </c>
      <c r="C9" s="100">
        <v>0.1</v>
      </c>
      <c r="D9" s="65">
        <v>100</v>
      </c>
      <c r="E9" s="64">
        <v>1116</v>
      </c>
      <c r="F9" s="64">
        <v>26005</v>
      </c>
      <c r="G9" s="100">
        <v>5</v>
      </c>
      <c r="H9" s="65">
        <v>100</v>
      </c>
      <c r="I9" s="64">
        <v>24760</v>
      </c>
      <c r="J9" s="64">
        <v>47957731</v>
      </c>
      <c r="K9" s="100">
        <v>6.9</v>
      </c>
      <c r="L9" s="65">
        <v>100</v>
      </c>
      <c r="M9" s="64">
        <v>44846026</v>
      </c>
    </row>
    <row r="10" spans="1:24" ht="20.25" customHeight="1">
      <c r="A10" s="66" t="s">
        <v>151</v>
      </c>
      <c r="B10" s="67">
        <v>93</v>
      </c>
      <c r="C10" s="68">
        <v>1.1000000000000001</v>
      </c>
      <c r="D10" s="68">
        <v>8.3000000000000007</v>
      </c>
      <c r="E10" s="67">
        <v>92</v>
      </c>
      <c r="F10" s="67">
        <v>2168</v>
      </c>
      <c r="G10" s="68">
        <v>43</v>
      </c>
      <c r="H10" s="68">
        <v>8.3000000000000007</v>
      </c>
      <c r="I10" s="67">
        <v>1516</v>
      </c>
      <c r="J10" s="67">
        <v>3138090</v>
      </c>
      <c r="K10" s="68">
        <v>43</v>
      </c>
      <c r="L10" s="68">
        <v>6.5</v>
      </c>
      <c r="M10" s="67">
        <v>2195125</v>
      </c>
    </row>
    <row r="11" spans="1:24" ht="20.25" customHeight="1">
      <c r="A11" s="66" t="s">
        <v>152</v>
      </c>
      <c r="B11" s="67">
        <v>35</v>
      </c>
      <c r="C11" s="68">
        <v>-7.9</v>
      </c>
      <c r="D11" s="68">
        <v>3.1</v>
      </c>
      <c r="E11" s="67">
        <v>38</v>
      </c>
      <c r="F11" s="67">
        <v>657</v>
      </c>
      <c r="G11" s="68">
        <v>-0.5</v>
      </c>
      <c r="H11" s="68">
        <v>2.5</v>
      </c>
      <c r="I11" s="67">
        <v>660</v>
      </c>
      <c r="J11" s="67">
        <v>648781</v>
      </c>
      <c r="K11" s="68">
        <v>4.5999999999999996</v>
      </c>
      <c r="L11" s="68">
        <v>1.4</v>
      </c>
      <c r="M11" s="67">
        <v>620181</v>
      </c>
    </row>
    <row r="12" spans="1:24" ht="20.25" customHeight="1">
      <c r="A12" s="66" t="s">
        <v>93</v>
      </c>
      <c r="B12" s="67">
        <v>58</v>
      </c>
      <c r="C12" s="68">
        <v>-6.5</v>
      </c>
      <c r="D12" s="68">
        <v>5.2</v>
      </c>
      <c r="E12" s="67">
        <v>62</v>
      </c>
      <c r="F12" s="67">
        <v>846</v>
      </c>
      <c r="G12" s="68">
        <v>-9.5</v>
      </c>
      <c r="H12" s="68">
        <v>3.3</v>
      </c>
      <c r="I12" s="67">
        <v>935</v>
      </c>
      <c r="J12" s="67">
        <v>1002810</v>
      </c>
      <c r="K12" s="68">
        <v>-3.9</v>
      </c>
      <c r="L12" s="68">
        <v>2.1</v>
      </c>
      <c r="M12" s="67">
        <v>1043553</v>
      </c>
    </row>
    <row r="13" spans="1:24" ht="20.25" customHeight="1">
      <c r="A13" s="66" t="s">
        <v>153</v>
      </c>
      <c r="B13" s="67">
        <v>56</v>
      </c>
      <c r="C13" s="68">
        <v>7.7</v>
      </c>
      <c r="D13" s="68">
        <v>5</v>
      </c>
      <c r="E13" s="67">
        <v>52</v>
      </c>
      <c r="F13" s="67">
        <v>2214</v>
      </c>
      <c r="G13" s="68">
        <v>5.3</v>
      </c>
      <c r="H13" s="68">
        <v>8.5</v>
      </c>
      <c r="I13" s="67">
        <v>2102</v>
      </c>
      <c r="J13" s="67">
        <v>6423552</v>
      </c>
      <c r="K13" s="68">
        <v>2.8</v>
      </c>
      <c r="L13" s="68">
        <v>13.4</v>
      </c>
      <c r="M13" s="67">
        <v>6250840</v>
      </c>
    </row>
    <row r="14" spans="1:24" ht="20.25" customHeight="1">
      <c r="A14" s="66" t="s">
        <v>154</v>
      </c>
      <c r="B14" s="67">
        <v>50</v>
      </c>
      <c r="C14" s="68">
        <v>0</v>
      </c>
      <c r="D14" s="68">
        <v>4.5</v>
      </c>
      <c r="E14" s="67">
        <v>50</v>
      </c>
      <c r="F14" s="67">
        <v>1160</v>
      </c>
      <c r="G14" s="68">
        <v>2.5</v>
      </c>
      <c r="H14" s="68">
        <v>4.5</v>
      </c>
      <c r="I14" s="67">
        <v>1132</v>
      </c>
      <c r="J14" s="67">
        <v>4322320</v>
      </c>
      <c r="K14" s="68">
        <v>4.4000000000000004</v>
      </c>
      <c r="L14" s="68">
        <v>9</v>
      </c>
      <c r="M14" s="67">
        <v>4141622</v>
      </c>
    </row>
    <row r="15" spans="1:24" ht="20.25" customHeight="1">
      <c r="A15" s="66" t="s">
        <v>155</v>
      </c>
      <c r="B15" s="67">
        <v>116</v>
      </c>
      <c r="C15" s="68">
        <v>4.5</v>
      </c>
      <c r="D15" s="68">
        <v>10.4</v>
      </c>
      <c r="E15" s="67">
        <v>111</v>
      </c>
      <c r="F15" s="67">
        <v>3299</v>
      </c>
      <c r="G15" s="68">
        <v>2.4</v>
      </c>
      <c r="H15" s="68">
        <v>12.7</v>
      </c>
      <c r="I15" s="67">
        <v>3221</v>
      </c>
      <c r="J15" s="67">
        <v>4658768</v>
      </c>
      <c r="K15" s="68">
        <v>1.5</v>
      </c>
      <c r="L15" s="68">
        <v>9.6999999999999993</v>
      </c>
      <c r="M15" s="67">
        <v>4588251</v>
      </c>
    </row>
    <row r="16" spans="1:24" ht="20.25" customHeight="1">
      <c r="A16" s="66" t="s">
        <v>156</v>
      </c>
      <c r="B16" s="67">
        <v>81</v>
      </c>
      <c r="C16" s="68">
        <v>-4.7</v>
      </c>
      <c r="D16" s="68">
        <v>7.3</v>
      </c>
      <c r="E16" s="67">
        <v>85</v>
      </c>
      <c r="F16" s="67">
        <v>1570</v>
      </c>
      <c r="G16" s="68">
        <v>2.1</v>
      </c>
      <c r="H16" s="68">
        <v>6</v>
      </c>
      <c r="I16" s="67">
        <v>1538</v>
      </c>
      <c r="J16" s="67">
        <v>4067412</v>
      </c>
      <c r="K16" s="68">
        <v>6.4</v>
      </c>
      <c r="L16" s="68">
        <v>8.5</v>
      </c>
      <c r="M16" s="67">
        <v>3821427</v>
      </c>
    </row>
    <row r="17" spans="1:13" ht="20.25" customHeight="1">
      <c r="A17" s="66" t="s">
        <v>157</v>
      </c>
      <c r="B17" s="67">
        <v>40</v>
      </c>
      <c r="C17" s="68">
        <v>2.6</v>
      </c>
      <c r="D17" s="68">
        <v>3.6</v>
      </c>
      <c r="E17" s="67">
        <v>39</v>
      </c>
      <c r="F17" s="67">
        <v>964</v>
      </c>
      <c r="G17" s="68">
        <v>-6.9</v>
      </c>
      <c r="H17" s="68">
        <v>3.7</v>
      </c>
      <c r="I17" s="67">
        <v>1035</v>
      </c>
      <c r="J17" s="67">
        <v>1707888</v>
      </c>
      <c r="K17" s="68">
        <v>-6.3</v>
      </c>
      <c r="L17" s="68">
        <v>3.6</v>
      </c>
      <c r="M17" s="67">
        <v>1823116</v>
      </c>
    </row>
    <row r="18" spans="1:13" ht="20.25" customHeight="1">
      <c r="A18" s="66" t="s">
        <v>158</v>
      </c>
      <c r="B18" s="67">
        <v>144</v>
      </c>
      <c r="C18" s="68">
        <v>3.6</v>
      </c>
      <c r="D18" s="68">
        <v>12.9</v>
      </c>
      <c r="E18" s="67">
        <v>139</v>
      </c>
      <c r="F18" s="67">
        <v>3647</v>
      </c>
      <c r="G18" s="68">
        <v>7.5</v>
      </c>
      <c r="H18" s="68">
        <v>14</v>
      </c>
      <c r="I18" s="67">
        <v>3394</v>
      </c>
      <c r="J18" s="67">
        <v>5951565</v>
      </c>
      <c r="K18" s="68">
        <v>15.1</v>
      </c>
      <c r="L18" s="68">
        <v>12.4</v>
      </c>
      <c r="M18" s="67">
        <v>5168920</v>
      </c>
    </row>
    <row r="19" spans="1:13" ht="20.25" customHeight="1">
      <c r="A19" s="66" t="s">
        <v>159</v>
      </c>
      <c r="B19" s="67">
        <v>55</v>
      </c>
      <c r="C19" s="68">
        <v>0</v>
      </c>
      <c r="D19" s="68">
        <v>4.9000000000000004</v>
      </c>
      <c r="E19" s="67">
        <v>55</v>
      </c>
      <c r="F19" s="67">
        <v>882</v>
      </c>
      <c r="G19" s="68">
        <v>1.3</v>
      </c>
      <c r="H19" s="68">
        <v>3.4</v>
      </c>
      <c r="I19" s="67">
        <v>871</v>
      </c>
      <c r="J19" s="67">
        <v>1925946</v>
      </c>
      <c r="K19" s="68">
        <v>18.600000000000001</v>
      </c>
      <c r="L19" s="68">
        <v>4</v>
      </c>
      <c r="M19" s="67">
        <v>1623502</v>
      </c>
    </row>
    <row r="20" spans="1:13" ht="20.25" customHeight="1">
      <c r="A20" s="66" t="s">
        <v>160</v>
      </c>
      <c r="B20" s="67">
        <v>46</v>
      </c>
      <c r="C20" s="68">
        <v>-4.2</v>
      </c>
      <c r="D20" s="68">
        <v>4.0999999999999996</v>
      </c>
      <c r="E20" s="67">
        <v>48</v>
      </c>
      <c r="F20" s="67">
        <v>1099</v>
      </c>
      <c r="G20" s="68">
        <v>2.1</v>
      </c>
      <c r="H20" s="68">
        <v>4.2</v>
      </c>
      <c r="I20" s="67">
        <v>1076</v>
      </c>
      <c r="J20" s="67">
        <v>2553639</v>
      </c>
      <c r="K20" s="68">
        <v>3.4</v>
      </c>
      <c r="L20" s="68">
        <v>5.3</v>
      </c>
      <c r="M20" s="67">
        <v>2469278</v>
      </c>
    </row>
    <row r="21" spans="1:13" ht="20.25" customHeight="1">
      <c r="A21" s="66" t="s">
        <v>161</v>
      </c>
      <c r="B21" s="67">
        <v>5</v>
      </c>
      <c r="C21" s="68">
        <v>0</v>
      </c>
      <c r="D21" s="68">
        <v>0.4</v>
      </c>
      <c r="E21" s="67">
        <v>5</v>
      </c>
      <c r="F21" s="67">
        <v>55</v>
      </c>
      <c r="G21" s="68">
        <v>14.6</v>
      </c>
      <c r="H21" s="68">
        <v>0.2</v>
      </c>
      <c r="I21" s="67">
        <v>48</v>
      </c>
      <c r="J21" s="67">
        <v>60431</v>
      </c>
      <c r="K21" s="68">
        <v>-3.6</v>
      </c>
      <c r="L21" s="68">
        <v>0.1</v>
      </c>
      <c r="M21" s="67">
        <v>62657</v>
      </c>
    </row>
    <row r="22" spans="1:13" ht="20.25" customHeight="1">
      <c r="A22" s="66" t="s">
        <v>162</v>
      </c>
      <c r="B22" s="67">
        <v>5</v>
      </c>
      <c r="C22" s="68">
        <v>25</v>
      </c>
      <c r="D22" s="68">
        <v>0.4</v>
      </c>
      <c r="E22" s="67">
        <v>4</v>
      </c>
      <c r="F22" s="67">
        <v>59</v>
      </c>
      <c r="G22" s="68">
        <v>13.5</v>
      </c>
      <c r="H22" s="68">
        <v>0.2</v>
      </c>
      <c r="I22" s="67">
        <v>52</v>
      </c>
      <c r="J22" s="67">
        <v>30956</v>
      </c>
      <c r="K22" s="68">
        <v>-11.7</v>
      </c>
      <c r="L22" s="68">
        <v>0.1</v>
      </c>
      <c r="M22" s="67">
        <v>35045</v>
      </c>
    </row>
    <row r="23" spans="1:13" ht="20.25" customHeight="1">
      <c r="A23" s="66" t="s">
        <v>163</v>
      </c>
      <c r="B23" s="67">
        <v>3</v>
      </c>
      <c r="C23" s="68">
        <v>0</v>
      </c>
      <c r="D23" s="68">
        <v>0.3</v>
      </c>
      <c r="E23" s="67">
        <v>3</v>
      </c>
      <c r="F23" s="67">
        <v>62</v>
      </c>
      <c r="G23" s="68">
        <v>1.6</v>
      </c>
      <c r="H23" s="68">
        <v>0.2</v>
      </c>
      <c r="I23" s="67">
        <v>61</v>
      </c>
      <c r="J23" s="67">
        <v>131091</v>
      </c>
      <c r="K23" s="68">
        <v>3.6</v>
      </c>
      <c r="L23" s="68">
        <v>0.3</v>
      </c>
      <c r="M23" s="67">
        <v>126556</v>
      </c>
    </row>
    <row r="24" spans="1:13" ht="20.25" customHeight="1">
      <c r="A24" s="66" t="s">
        <v>164</v>
      </c>
      <c r="B24" s="67">
        <v>8</v>
      </c>
      <c r="C24" s="68">
        <v>-27.3</v>
      </c>
      <c r="D24" s="68">
        <v>0.7</v>
      </c>
      <c r="E24" s="67">
        <v>11</v>
      </c>
      <c r="F24" s="67">
        <v>113</v>
      </c>
      <c r="G24" s="68">
        <v>-10.3</v>
      </c>
      <c r="H24" s="68">
        <v>0.4</v>
      </c>
      <c r="I24" s="67">
        <v>126</v>
      </c>
      <c r="J24" s="67">
        <v>191416</v>
      </c>
      <c r="K24" s="68">
        <v>-6.9</v>
      </c>
      <c r="L24" s="68">
        <v>0.4</v>
      </c>
      <c r="M24" s="67">
        <v>205574</v>
      </c>
    </row>
    <row r="25" spans="1:13" ht="20.25" customHeight="1">
      <c r="A25" s="66" t="s">
        <v>165</v>
      </c>
      <c r="B25" s="67">
        <v>19</v>
      </c>
      <c r="C25" s="68">
        <v>-9.5</v>
      </c>
      <c r="D25" s="68">
        <v>1.7</v>
      </c>
      <c r="E25" s="67">
        <v>21</v>
      </c>
      <c r="F25" s="67">
        <v>257</v>
      </c>
      <c r="G25" s="68">
        <v>-1.9</v>
      </c>
      <c r="H25" s="68">
        <v>1</v>
      </c>
      <c r="I25" s="67">
        <v>262</v>
      </c>
      <c r="J25" s="67">
        <v>595212</v>
      </c>
      <c r="K25" s="68">
        <v>16.600000000000001</v>
      </c>
      <c r="L25" s="68">
        <v>1.2</v>
      </c>
      <c r="M25" s="67">
        <v>510466</v>
      </c>
    </row>
    <row r="26" spans="1:13" ht="20.25" customHeight="1">
      <c r="A26" s="66" t="s">
        <v>166</v>
      </c>
      <c r="B26" s="67">
        <v>9</v>
      </c>
      <c r="C26" s="68">
        <v>0</v>
      </c>
      <c r="D26" s="68">
        <v>0.8</v>
      </c>
      <c r="E26" s="67">
        <v>9</v>
      </c>
      <c r="F26" s="67">
        <v>161</v>
      </c>
      <c r="G26" s="68">
        <v>-0.6</v>
      </c>
      <c r="H26" s="68">
        <v>0.6</v>
      </c>
      <c r="I26" s="67">
        <v>162</v>
      </c>
      <c r="J26" s="67">
        <v>153838</v>
      </c>
      <c r="K26" s="68">
        <v>3.8</v>
      </c>
      <c r="L26" s="68">
        <v>0.3</v>
      </c>
      <c r="M26" s="67">
        <v>148243</v>
      </c>
    </row>
    <row r="27" spans="1:13" ht="20.25" customHeight="1">
      <c r="A27" s="66" t="s">
        <v>167</v>
      </c>
      <c r="B27" s="67">
        <v>2</v>
      </c>
      <c r="C27" s="68">
        <v>0</v>
      </c>
      <c r="D27" s="68">
        <v>0.2</v>
      </c>
      <c r="E27" s="67">
        <v>2</v>
      </c>
      <c r="F27" s="67">
        <v>20</v>
      </c>
      <c r="G27" s="68">
        <v>0</v>
      </c>
      <c r="H27" s="68">
        <v>0.1</v>
      </c>
      <c r="I27" s="67">
        <v>20</v>
      </c>
      <c r="J27" s="67" t="s">
        <v>126</v>
      </c>
      <c r="K27" s="68" t="s">
        <v>126</v>
      </c>
      <c r="L27" s="68" t="s">
        <v>126</v>
      </c>
      <c r="M27" s="67" t="s">
        <v>126</v>
      </c>
    </row>
    <row r="28" spans="1:13" ht="20.25" customHeight="1">
      <c r="A28" s="66" t="s">
        <v>168</v>
      </c>
      <c r="B28" s="67">
        <v>9</v>
      </c>
      <c r="C28" s="68">
        <v>-10</v>
      </c>
      <c r="D28" s="68">
        <v>0.8</v>
      </c>
      <c r="E28" s="67">
        <v>10</v>
      </c>
      <c r="F28" s="67">
        <v>106</v>
      </c>
      <c r="G28" s="68">
        <v>-11.7</v>
      </c>
      <c r="H28" s="68">
        <v>0.4</v>
      </c>
      <c r="I28" s="67">
        <v>120</v>
      </c>
      <c r="J28" s="67">
        <v>136193</v>
      </c>
      <c r="K28" s="68">
        <v>-7.9</v>
      </c>
      <c r="L28" s="68">
        <v>0.3</v>
      </c>
      <c r="M28" s="67">
        <v>147850</v>
      </c>
    </row>
    <row r="29" spans="1:13" ht="20.25" customHeight="1">
      <c r="A29" s="66" t="s">
        <v>169</v>
      </c>
      <c r="B29" s="67">
        <v>8</v>
      </c>
      <c r="C29" s="68">
        <v>0</v>
      </c>
      <c r="D29" s="68">
        <v>0.7</v>
      </c>
      <c r="E29" s="67">
        <v>8</v>
      </c>
      <c r="F29" s="67">
        <v>99</v>
      </c>
      <c r="G29" s="68">
        <v>39.4</v>
      </c>
      <c r="H29" s="68">
        <v>0.4</v>
      </c>
      <c r="I29" s="67">
        <v>71</v>
      </c>
      <c r="J29" s="67">
        <v>72852</v>
      </c>
      <c r="K29" s="68">
        <v>35.5</v>
      </c>
      <c r="L29" s="68">
        <v>0.2</v>
      </c>
      <c r="M29" s="67">
        <v>53758</v>
      </c>
    </row>
    <row r="30" spans="1:13" ht="20.25" customHeight="1">
      <c r="A30" s="66" t="s">
        <v>170</v>
      </c>
      <c r="B30" s="67">
        <v>35</v>
      </c>
      <c r="C30" s="68">
        <v>-7.9</v>
      </c>
      <c r="D30" s="68">
        <v>3.1</v>
      </c>
      <c r="E30" s="67">
        <v>38</v>
      </c>
      <c r="F30" s="67">
        <v>1017</v>
      </c>
      <c r="G30" s="68">
        <v>2.8</v>
      </c>
      <c r="H30" s="68">
        <v>3.9</v>
      </c>
      <c r="I30" s="67">
        <v>989</v>
      </c>
      <c r="J30" s="67">
        <v>1649865</v>
      </c>
      <c r="K30" s="68">
        <v>6.8</v>
      </c>
      <c r="L30" s="68">
        <v>3.4</v>
      </c>
      <c r="M30" s="67">
        <v>1544987</v>
      </c>
    </row>
    <row r="31" spans="1:13" ht="20.25" customHeight="1">
      <c r="A31" s="66" t="s">
        <v>171</v>
      </c>
      <c r="B31" s="67">
        <v>5</v>
      </c>
      <c r="C31" s="68">
        <v>0</v>
      </c>
      <c r="D31" s="68">
        <v>0.4</v>
      </c>
      <c r="E31" s="67">
        <v>5</v>
      </c>
      <c r="F31" s="67">
        <v>98</v>
      </c>
      <c r="G31" s="68">
        <v>5.4</v>
      </c>
      <c r="H31" s="68">
        <v>0.4</v>
      </c>
      <c r="I31" s="67">
        <v>93</v>
      </c>
      <c r="J31" s="67">
        <v>116068</v>
      </c>
      <c r="K31" s="68">
        <v>-3.3</v>
      </c>
      <c r="L31" s="68">
        <v>0.2</v>
      </c>
      <c r="M31" s="67">
        <v>119972</v>
      </c>
    </row>
    <row r="32" spans="1:13" ht="20.25" customHeight="1">
      <c r="A32" s="66" t="s">
        <v>172</v>
      </c>
      <c r="B32" s="67">
        <v>8</v>
      </c>
      <c r="C32" s="68">
        <v>0</v>
      </c>
      <c r="D32" s="68">
        <v>0.7</v>
      </c>
      <c r="E32" s="67">
        <v>8</v>
      </c>
      <c r="F32" s="67">
        <v>83</v>
      </c>
      <c r="G32" s="68">
        <v>2.5</v>
      </c>
      <c r="H32" s="68">
        <v>0.3</v>
      </c>
      <c r="I32" s="67">
        <v>81</v>
      </c>
      <c r="J32" s="67">
        <v>119524</v>
      </c>
      <c r="K32" s="68">
        <v>2.8</v>
      </c>
      <c r="L32" s="68">
        <v>0.2</v>
      </c>
      <c r="M32" s="67">
        <v>116290</v>
      </c>
    </row>
    <row r="33" spans="1:13" ht="20.25" customHeight="1">
      <c r="A33" s="66" t="s">
        <v>173</v>
      </c>
      <c r="B33" s="67">
        <v>4</v>
      </c>
      <c r="C33" s="68">
        <v>0</v>
      </c>
      <c r="D33" s="68">
        <v>0.4</v>
      </c>
      <c r="E33" s="67">
        <v>4</v>
      </c>
      <c r="F33" s="67">
        <v>85</v>
      </c>
      <c r="G33" s="68">
        <v>7.6</v>
      </c>
      <c r="H33" s="68">
        <v>0.3</v>
      </c>
      <c r="I33" s="67">
        <v>79</v>
      </c>
      <c r="J33" s="67">
        <v>50369</v>
      </c>
      <c r="K33" s="68">
        <v>13.8</v>
      </c>
      <c r="L33" s="68">
        <v>0.1</v>
      </c>
      <c r="M33" s="67">
        <v>44244</v>
      </c>
    </row>
    <row r="34" spans="1:13" ht="20.25" customHeight="1">
      <c r="A34" s="66" t="s">
        <v>174</v>
      </c>
      <c r="B34" s="67">
        <v>28</v>
      </c>
      <c r="C34" s="68">
        <v>12</v>
      </c>
      <c r="D34" s="68">
        <v>2.5</v>
      </c>
      <c r="E34" s="67">
        <v>25</v>
      </c>
      <c r="F34" s="67">
        <v>704</v>
      </c>
      <c r="G34" s="68">
        <v>25.5</v>
      </c>
      <c r="H34" s="68">
        <v>2.7</v>
      </c>
      <c r="I34" s="67">
        <v>561</v>
      </c>
      <c r="J34" s="67">
        <v>1387850</v>
      </c>
      <c r="K34" s="68">
        <v>16.399999999999999</v>
      </c>
      <c r="L34" s="68">
        <v>2.9</v>
      </c>
      <c r="M34" s="67">
        <v>1192345</v>
      </c>
    </row>
    <row r="35" spans="1:13" ht="20.25" customHeight="1">
      <c r="A35" s="66" t="s">
        <v>175</v>
      </c>
      <c r="B35" s="67">
        <v>69</v>
      </c>
      <c r="C35" s="68">
        <v>0</v>
      </c>
      <c r="D35" s="68">
        <v>6.2</v>
      </c>
      <c r="E35" s="67">
        <v>69</v>
      </c>
      <c r="F35" s="67">
        <v>2852</v>
      </c>
      <c r="G35" s="68">
        <v>-4.0999999999999996</v>
      </c>
      <c r="H35" s="68">
        <v>11</v>
      </c>
      <c r="I35" s="67">
        <v>2973</v>
      </c>
      <c r="J35" s="67">
        <v>4272812</v>
      </c>
      <c r="K35" s="68">
        <v>0.3</v>
      </c>
      <c r="L35" s="68">
        <v>8.9</v>
      </c>
      <c r="M35" s="67">
        <v>4258811</v>
      </c>
    </row>
    <row r="36" spans="1:13" ht="20.25" customHeight="1">
      <c r="A36" s="66" t="s">
        <v>176</v>
      </c>
      <c r="B36" s="67">
        <v>12</v>
      </c>
      <c r="C36" s="68">
        <v>9.1</v>
      </c>
      <c r="D36" s="68">
        <v>1.1000000000000001</v>
      </c>
      <c r="E36" s="67">
        <v>11</v>
      </c>
      <c r="F36" s="67">
        <v>125</v>
      </c>
      <c r="G36" s="68">
        <v>8.6999999999999993</v>
      </c>
      <c r="H36" s="68">
        <v>0.5</v>
      </c>
      <c r="I36" s="67">
        <v>115</v>
      </c>
      <c r="J36" s="67">
        <v>206628</v>
      </c>
      <c r="K36" s="68">
        <v>24.5</v>
      </c>
      <c r="L36" s="68">
        <v>0.4</v>
      </c>
      <c r="M36" s="67">
        <v>166018</v>
      </c>
    </row>
    <row r="37" spans="1:13" ht="20.25" customHeight="1">
      <c r="A37" s="66" t="s">
        <v>177</v>
      </c>
      <c r="B37" s="67">
        <v>40</v>
      </c>
      <c r="C37" s="68">
        <v>0</v>
      </c>
      <c r="D37" s="68">
        <v>3.6</v>
      </c>
      <c r="E37" s="67">
        <v>40</v>
      </c>
      <c r="F37" s="67">
        <v>654</v>
      </c>
      <c r="G37" s="68">
        <v>17</v>
      </c>
      <c r="H37" s="68">
        <v>2.5</v>
      </c>
      <c r="I37" s="67">
        <v>559</v>
      </c>
      <c r="J37" s="67">
        <v>827252</v>
      </c>
      <c r="K37" s="68">
        <v>8.1999999999999993</v>
      </c>
      <c r="L37" s="68">
        <v>1.7</v>
      </c>
      <c r="M37" s="67">
        <v>764655</v>
      </c>
    </row>
    <row r="38" spans="1:13" ht="20.25" customHeight="1">
      <c r="A38" s="101" t="s">
        <v>178</v>
      </c>
      <c r="B38" s="67">
        <v>1</v>
      </c>
      <c r="C38" s="68">
        <v>0</v>
      </c>
      <c r="D38" s="68">
        <v>0.1</v>
      </c>
      <c r="E38" s="67">
        <v>1</v>
      </c>
      <c r="F38" s="67">
        <v>9</v>
      </c>
      <c r="G38" s="68">
        <v>-18.2</v>
      </c>
      <c r="H38" s="68">
        <v>0</v>
      </c>
      <c r="I38" s="67">
        <v>11</v>
      </c>
      <c r="J38" s="67" t="s">
        <v>126</v>
      </c>
      <c r="K38" s="68" t="s">
        <v>126</v>
      </c>
      <c r="L38" s="68" t="s">
        <v>126</v>
      </c>
      <c r="M38" s="67" t="s">
        <v>126</v>
      </c>
    </row>
    <row r="39" spans="1:13" ht="20.25" customHeight="1">
      <c r="A39" s="101" t="s">
        <v>179</v>
      </c>
      <c r="B39" s="67">
        <v>1</v>
      </c>
      <c r="C39" s="68">
        <v>0</v>
      </c>
      <c r="D39" s="68">
        <v>0.1</v>
      </c>
      <c r="E39" s="67">
        <v>1</v>
      </c>
      <c r="F39" s="67">
        <v>4</v>
      </c>
      <c r="G39" s="68">
        <v>0</v>
      </c>
      <c r="H39" s="68">
        <v>0</v>
      </c>
      <c r="I39" s="67">
        <v>4</v>
      </c>
      <c r="J39" s="67" t="s">
        <v>126</v>
      </c>
      <c r="K39" s="68" t="s">
        <v>126</v>
      </c>
      <c r="L39" s="68" t="s">
        <v>126</v>
      </c>
      <c r="M39" s="67" t="s">
        <v>126</v>
      </c>
    </row>
    <row r="40" spans="1:13" ht="20.25" customHeight="1">
      <c r="A40" s="101" t="s">
        <v>180</v>
      </c>
      <c r="B40" s="67">
        <v>3</v>
      </c>
      <c r="C40" s="68">
        <v>0</v>
      </c>
      <c r="D40" s="68">
        <v>0.3</v>
      </c>
      <c r="E40" s="67">
        <v>3</v>
      </c>
      <c r="F40" s="67">
        <v>28</v>
      </c>
      <c r="G40" s="68">
        <v>7.7</v>
      </c>
      <c r="H40" s="68">
        <v>0.1</v>
      </c>
      <c r="I40" s="67">
        <v>26</v>
      </c>
      <c r="J40" s="67">
        <v>19168</v>
      </c>
      <c r="K40" s="68">
        <v>-13.4</v>
      </c>
      <c r="L40" s="68">
        <v>0</v>
      </c>
      <c r="M40" s="67">
        <v>22124</v>
      </c>
    </row>
    <row r="41" spans="1:13" ht="20.25" customHeight="1">
      <c r="A41" s="101" t="s">
        <v>181</v>
      </c>
      <c r="B41" s="67">
        <v>1</v>
      </c>
      <c r="C41" s="68">
        <v>0</v>
      </c>
      <c r="D41" s="68">
        <v>0.1</v>
      </c>
      <c r="E41" s="67">
        <v>1</v>
      </c>
      <c r="F41" s="67">
        <v>7</v>
      </c>
      <c r="G41" s="68">
        <v>0</v>
      </c>
      <c r="H41" s="68">
        <v>0</v>
      </c>
      <c r="I41" s="67">
        <v>7</v>
      </c>
      <c r="J41" s="67" t="s">
        <v>126</v>
      </c>
      <c r="K41" s="68" t="s">
        <v>126</v>
      </c>
      <c r="L41" s="68" t="s">
        <v>126</v>
      </c>
      <c r="M41" s="67" t="s">
        <v>126</v>
      </c>
    </row>
    <row r="42" spans="1:13" ht="20.25" customHeight="1">
      <c r="A42" s="101" t="s">
        <v>182</v>
      </c>
      <c r="B42" s="67">
        <v>6</v>
      </c>
      <c r="C42" s="68">
        <v>20</v>
      </c>
      <c r="D42" s="68">
        <v>0.5</v>
      </c>
      <c r="E42" s="67">
        <v>5</v>
      </c>
      <c r="F42" s="67">
        <v>75</v>
      </c>
      <c r="G42" s="68">
        <v>13.6</v>
      </c>
      <c r="H42" s="68">
        <v>0.3</v>
      </c>
      <c r="I42" s="67">
        <v>66</v>
      </c>
      <c r="J42" s="67">
        <v>188669</v>
      </c>
      <c r="K42" s="68">
        <v>8</v>
      </c>
      <c r="L42" s="68">
        <v>0.4</v>
      </c>
      <c r="M42" s="67">
        <v>174638</v>
      </c>
    </row>
    <row r="43" spans="1:13" ht="20.25" customHeight="1">
      <c r="A43" s="101" t="s">
        <v>183</v>
      </c>
      <c r="B43" s="67">
        <v>1</v>
      </c>
      <c r="C43" s="68">
        <v>0</v>
      </c>
      <c r="D43" s="68">
        <v>0.1</v>
      </c>
      <c r="E43" s="67">
        <v>1</v>
      </c>
      <c r="F43" s="67">
        <v>29</v>
      </c>
      <c r="G43" s="68">
        <v>3.6</v>
      </c>
      <c r="H43" s="68">
        <v>0.1</v>
      </c>
      <c r="I43" s="67">
        <v>28</v>
      </c>
      <c r="J43" s="67" t="s">
        <v>126</v>
      </c>
      <c r="K43" s="68" t="s">
        <v>126</v>
      </c>
      <c r="L43" s="68" t="s">
        <v>126</v>
      </c>
      <c r="M43" s="67" t="s">
        <v>126</v>
      </c>
    </row>
    <row r="44" spans="1:13" ht="20.25" customHeight="1">
      <c r="A44" s="101" t="s">
        <v>184</v>
      </c>
      <c r="B44" s="67">
        <v>6</v>
      </c>
      <c r="C44" s="68">
        <v>0</v>
      </c>
      <c r="D44" s="68">
        <v>0.5</v>
      </c>
      <c r="E44" s="67">
        <v>6</v>
      </c>
      <c r="F44" s="67">
        <v>47</v>
      </c>
      <c r="G44" s="68">
        <v>-2.1</v>
      </c>
      <c r="H44" s="68">
        <v>0.2</v>
      </c>
      <c r="I44" s="67">
        <v>48</v>
      </c>
      <c r="J44" s="67">
        <v>39154</v>
      </c>
      <c r="K44" s="68">
        <v>-1.2</v>
      </c>
      <c r="L44" s="68">
        <v>0.1</v>
      </c>
      <c r="M44" s="67">
        <v>39628</v>
      </c>
    </row>
    <row r="45" spans="1:13" ht="20.25" customHeight="1">
      <c r="A45" s="101" t="s">
        <v>185</v>
      </c>
      <c r="B45" s="67">
        <v>3</v>
      </c>
      <c r="C45" s="68">
        <v>0</v>
      </c>
      <c r="D45" s="68">
        <v>0.3</v>
      </c>
      <c r="E45" s="67">
        <v>3</v>
      </c>
      <c r="F45" s="67">
        <v>42</v>
      </c>
      <c r="G45" s="68">
        <v>0</v>
      </c>
      <c r="H45" s="68">
        <v>0.2</v>
      </c>
      <c r="I45" s="67">
        <v>42</v>
      </c>
      <c r="J45" s="67">
        <v>76400</v>
      </c>
      <c r="K45" s="68">
        <v>-14.8</v>
      </c>
      <c r="L45" s="68">
        <v>0.2</v>
      </c>
      <c r="M45" s="67">
        <v>89648</v>
      </c>
    </row>
    <row r="46" spans="1:13" ht="20.25" customHeight="1">
      <c r="A46" s="101" t="s">
        <v>186</v>
      </c>
      <c r="B46" s="67">
        <v>7</v>
      </c>
      <c r="C46" s="68">
        <v>-30</v>
      </c>
      <c r="D46" s="68">
        <v>0.6</v>
      </c>
      <c r="E46" s="67">
        <v>10</v>
      </c>
      <c r="F46" s="67">
        <v>183</v>
      </c>
      <c r="G46" s="68">
        <v>-11.2</v>
      </c>
      <c r="H46" s="68">
        <v>0.7</v>
      </c>
      <c r="I46" s="67">
        <v>206</v>
      </c>
      <c r="J46" s="67">
        <v>456525</v>
      </c>
      <c r="K46" s="68">
        <v>-3.8</v>
      </c>
      <c r="L46" s="68">
        <v>1</v>
      </c>
      <c r="M46" s="67">
        <v>474768</v>
      </c>
    </row>
    <row r="47" spans="1:13" ht="20.25" customHeight="1">
      <c r="A47" s="101" t="s">
        <v>187</v>
      </c>
      <c r="B47" s="67">
        <v>30</v>
      </c>
      <c r="C47" s="68">
        <v>20</v>
      </c>
      <c r="D47" s="68">
        <v>2.7</v>
      </c>
      <c r="E47" s="67">
        <v>25</v>
      </c>
      <c r="F47" s="67">
        <v>364</v>
      </c>
      <c r="G47" s="68">
        <v>22.6</v>
      </c>
      <c r="H47" s="68">
        <v>1.4</v>
      </c>
      <c r="I47" s="67">
        <v>297</v>
      </c>
      <c r="J47" s="67">
        <v>327953</v>
      </c>
      <c r="K47" s="68">
        <v>-5.8</v>
      </c>
      <c r="L47" s="68">
        <v>0.7</v>
      </c>
      <c r="M47" s="67">
        <v>348122</v>
      </c>
    </row>
    <row r="48" spans="1:13" ht="20.25" customHeight="1">
      <c r="A48" s="101" t="s">
        <v>188</v>
      </c>
      <c r="B48" s="67">
        <v>3</v>
      </c>
      <c r="C48" s="68">
        <v>0</v>
      </c>
      <c r="D48" s="68">
        <v>0.3</v>
      </c>
      <c r="E48" s="67">
        <v>3</v>
      </c>
      <c r="F48" s="67">
        <v>38</v>
      </c>
      <c r="G48" s="68">
        <v>0</v>
      </c>
      <c r="H48" s="68">
        <v>0.1</v>
      </c>
      <c r="I48" s="67">
        <v>38</v>
      </c>
      <c r="J48" s="67">
        <v>105881</v>
      </c>
      <c r="K48" s="68">
        <v>23.2</v>
      </c>
      <c r="L48" s="68">
        <v>0.2</v>
      </c>
      <c r="M48" s="67">
        <v>85964</v>
      </c>
    </row>
    <row r="49" spans="1:13" ht="20.25" customHeight="1">
      <c r="A49" s="101" t="s">
        <v>189</v>
      </c>
      <c r="B49" s="67">
        <v>5</v>
      </c>
      <c r="C49" s="68">
        <v>-16.7</v>
      </c>
      <c r="D49" s="68">
        <v>0.4</v>
      </c>
      <c r="E49" s="67">
        <v>6</v>
      </c>
      <c r="F49" s="67">
        <v>58</v>
      </c>
      <c r="G49" s="68">
        <v>-6.5</v>
      </c>
      <c r="H49" s="68">
        <v>0.2</v>
      </c>
      <c r="I49" s="67">
        <v>62</v>
      </c>
      <c r="J49" s="67">
        <v>114396</v>
      </c>
      <c r="K49" s="68">
        <v>0.3</v>
      </c>
      <c r="L49" s="68">
        <v>0.2</v>
      </c>
      <c r="M49" s="67">
        <v>114097</v>
      </c>
    </row>
    <row r="50" spans="1:13" ht="20.25" customHeight="1">
      <c r="A50" s="66" t="s">
        <v>190</v>
      </c>
      <c r="B50" s="67">
        <v>7</v>
      </c>
      <c r="C50" s="68">
        <v>0</v>
      </c>
      <c r="D50" s="68">
        <v>0.6</v>
      </c>
      <c r="E50" s="67">
        <v>7</v>
      </c>
      <c r="F50" s="67">
        <v>65</v>
      </c>
      <c r="G50" s="68">
        <v>-11</v>
      </c>
      <c r="H50" s="68">
        <v>0.2</v>
      </c>
      <c r="I50" s="67">
        <v>73</v>
      </c>
      <c r="J50" s="67">
        <v>96239</v>
      </c>
      <c r="K50" s="68">
        <v>-43</v>
      </c>
      <c r="L50" s="68">
        <v>0.2</v>
      </c>
      <c r="M50" s="67">
        <v>168908</v>
      </c>
    </row>
  </sheetData>
  <mergeCells count="17">
    <mergeCell ref="L6:L7"/>
    <mergeCell ref="A2:M2"/>
    <mergeCell ref="A4:A7"/>
    <mergeCell ref="B4:E4"/>
    <mergeCell ref="F4:I4"/>
    <mergeCell ref="J4:M4"/>
    <mergeCell ref="B5:B7"/>
    <mergeCell ref="E5:E7"/>
    <mergeCell ref="F5:F7"/>
    <mergeCell ref="I5:I7"/>
    <mergeCell ref="J5:J7"/>
    <mergeCell ref="M5:M7"/>
    <mergeCell ref="C6:C7"/>
    <mergeCell ref="D6:D7"/>
    <mergeCell ref="G6:G7"/>
    <mergeCell ref="H6:H7"/>
    <mergeCell ref="K6:K7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85" pageOrder="overThenDown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opLeftCell="A49" zoomScale="120" zoomScaleNormal="120" workbookViewId="0">
      <selection activeCell="M14" sqref="M14"/>
    </sheetView>
  </sheetViews>
  <sheetFormatPr defaultRowHeight="13.5"/>
  <cols>
    <col min="1" max="1" width="5.625" style="102" customWidth="1"/>
    <col min="2" max="2" width="15.625" style="102" customWidth="1"/>
    <col min="3" max="3" width="15.625" style="116" customWidth="1"/>
    <col min="4" max="6" width="15.625" style="102" customWidth="1"/>
    <col min="7" max="7" width="5.625" style="102" customWidth="1"/>
    <col min="8" max="10" width="15.625" style="102" customWidth="1"/>
    <col min="11" max="16384" width="9" style="102"/>
  </cols>
  <sheetData>
    <row r="1" spans="1:7" ht="16.5" customHeight="1">
      <c r="B1" s="152" t="s">
        <v>191</v>
      </c>
      <c r="C1" s="152"/>
      <c r="D1" s="152"/>
      <c r="E1" s="152"/>
      <c r="F1" s="152"/>
    </row>
    <row r="2" spans="1:7" ht="16.5" customHeight="1">
      <c r="A2" s="103"/>
      <c r="B2" s="103"/>
      <c r="C2" s="103"/>
      <c r="D2" s="103"/>
      <c r="E2" s="103"/>
      <c r="F2" s="103"/>
    </row>
    <row r="3" spans="1:7" s="104" customFormat="1" ht="60" customHeight="1">
      <c r="B3" s="153" t="s">
        <v>192</v>
      </c>
      <c r="C3" s="154"/>
      <c r="D3" s="118" t="s">
        <v>193</v>
      </c>
      <c r="E3" s="118" t="s">
        <v>194</v>
      </c>
      <c r="F3" s="119" t="s">
        <v>195</v>
      </c>
      <c r="G3" s="105"/>
    </row>
    <row r="4" spans="1:7" s="104" customFormat="1" ht="15" customHeight="1">
      <c r="B4" s="155"/>
      <c r="C4" s="156"/>
      <c r="D4" s="106"/>
      <c r="E4" s="106" t="s">
        <v>196</v>
      </c>
      <c r="F4" s="107" t="s">
        <v>197</v>
      </c>
      <c r="G4" s="105"/>
    </row>
    <row r="5" spans="1:7" s="104" customFormat="1" ht="16.5" customHeight="1">
      <c r="B5" s="108" t="s">
        <v>198</v>
      </c>
      <c r="C5" s="109" t="s">
        <v>199</v>
      </c>
      <c r="D5" s="110">
        <v>187000</v>
      </c>
      <c r="E5" s="110">
        <v>7635444</v>
      </c>
      <c r="F5" s="110">
        <v>317247286</v>
      </c>
      <c r="G5" s="105"/>
    </row>
    <row r="6" spans="1:7" s="104" customFormat="1" ht="16.5" customHeight="1">
      <c r="B6" s="111" t="s">
        <v>200</v>
      </c>
      <c r="C6" s="112" t="s">
        <v>201</v>
      </c>
      <c r="D6" s="110">
        <v>5058</v>
      </c>
      <c r="E6" s="110">
        <v>166909</v>
      </c>
      <c r="F6" s="110">
        <v>6103311</v>
      </c>
      <c r="G6" s="105"/>
    </row>
    <row r="7" spans="1:7" s="104" customFormat="1" ht="16.5" customHeight="1">
      <c r="B7" s="111" t="s">
        <v>202</v>
      </c>
      <c r="C7" s="112" t="s">
        <v>203</v>
      </c>
      <c r="D7" s="110">
        <v>1366</v>
      </c>
      <c r="E7" s="110">
        <v>56703</v>
      </c>
      <c r="F7" s="110">
        <v>1911641</v>
      </c>
      <c r="G7" s="105"/>
    </row>
    <row r="8" spans="1:7" s="104" customFormat="1" ht="16.5" customHeight="1">
      <c r="B8" s="111" t="s">
        <v>204</v>
      </c>
      <c r="C8" s="112" t="s">
        <v>205</v>
      </c>
      <c r="D8" s="110">
        <v>2073</v>
      </c>
      <c r="E8" s="110">
        <v>85631</v>
      </c>
      <c r="F8" s="110">
        <v>2490545</v>
      </c>
      <c r="G8" s="105"/>
    </row>
    <row r="9" spans="1:7" s="104" customFormat="1" ht="16.5" customHeight="1">
      <c r="B9" s="111" t="s">
        <v>206</v>
      </c>
      <c r="C9" s="112" t="s">
        <v>207</v>
      </c>
      <c r="D9" s="110">
        <v>2614</v>
      </c>
      <c r="E9" s="110">
        <v>116345</v>
      </c>
      <c r="F9" s="110">
        <v>4450476</v>
      </c>
      <c r="G9" s="105"/>
    </row>
    <row r="10" spans="1:7" s="104" customFormat="1" ht="16.5" customHeight="1">
      <c r="B10" s="111" t="s">
        <v>208</v>
      </c>
      <c r="C10" s="112" t="s">
        <v>209</v>
      </c>
      <c r="D10" s="110">
        <v>1750</v>
      </c>
      <c r="E10" s="110">
        <v>62804</v>
      </c>
      <c r="F10" s="110">
        <v>1373305</v>
      </c>
      <c r="G10" s="105"/>
    </row>
    <row r="11" spans="1:7" s="104" customFormat="1" ht="16.5" customHeight="1">
      <c r="B11" s="111" t="s">
        <v>210</v>
      </c>
      <c r="C11" s="112" t="s">
        <v>211</v>
      </c>
      <c r="D11" s="110">
        <v>2472</v>
      </c>
      <c r="E11" s="110">
        <v>100451</v>
      </c>
      <c r="F11" s="110">
        <v>2887891</v>
      </c>
      <c r="G11" s="105"/>
    </row>
    <row r="12" spans="1:7" s="104" customFormat="1" ht="16.5" customHeight="1">
      <c r="B12" s="111" t="s">
        <v>212</v>
      </c>
      <c r="C12" s="112" t="s">
        <v>213</v>
      </c>
      <c r="D12" s="110">
        <v>3535</v>
      </c>
      <c r="E12" s="110">
        <v>157190</v>
      </c>
      <c r="F12" s="110">
        <v>5101600</v>
      </c>
      <c r="G12" s="105"/>
    </row>
    <row r="13" spans="1:7" s="104" customFormat="1" ht="16.5" customHeight="1">
      <c r="B13" s="111" t="s">
        <v>214</v>
      </c>
      <c r="C13" s="112" t="s">
        <v>215</v>
      </c>
      <c r="D13" s="110">
        <v>5001</v>
      </c>
      <c r="E13" s="110">
        <v>269965</v>
      </c>
      <c r="F13" s="110">
        <v>12252554</v>
      </c>
      <c r="G13" s="105"/>
    </row>
    <row r="14" spans="1:7" s="104" customFormat="1" ht="16.5" customHeight="1">
      <c r="B14" s="111" t="s">
        <v>216</v>
      </c>
      <c r="C14" s="112" t="s">
        <v>217</v>
      </c>
      <c r="D14" s="110">
        <v>4178</v>
      </c>
      <c r="E14" s="110">
        <v>203059</v>
      </c>
      <c r="F14" s="110">
        <v>9149523</v>
      </c>
      <c r="G14" s="105"/>
    </row>
    <row r="15" spans="1:7" s="104" customFormat="1" ht="16.5" customHeight="1">
      <c r="B15" s="111" t="s">
        <v>218</v>
      </c>
      <c r="C15" s="112" t="s">
        <v>219</v>
      </c>
      <c r="D15" s="110">
        <v>4726</v>
      </c>
      <c r="E15" s="110">
        <v>209782</v>
      </c>
      <c r="F15" s="110">
        <v>8969104</v>
      </c>
      <c r="G15" s="105"/>
    </row>
    <row r="16" spans="1:7" s="104" customFormat="1" ht="16.5" customHeight="1">
      <c r="B16" s="111" t="s">
        <v>220</v>
      </c>
      <c r="C16" s="112" t="s">
        <v>221</v>
      </c>
      <c r="D16" s="110">
        <v>10823</v>
      </c>
      <c r="E16" s="110">
        <v>393001</v>
      </c>
      <c r="F16" s="110">
        <v>13420769</v>
      </c>
      <c r="G16" s="105"/>
    </row>
    <row r="17" spans="2:7" s="104" customFormat="1" ht="16.5" customHeight="1">
      <c r="B17" s="111" t="s">
        <v>222</v>
      </c>
      <c r="C17" s="112" t="s">
        <v>223</v>
      </c>
      <c r="D17" s="110">
        <v>4745</v>
      </c>
      <c r="E17" s="110">
        <v>205675</v>
      </c>
      <c r="F17" s="110">
        <v>12082476</v>
      </c>
      <c r="G17" s="105"/>
    </row>
    <row r="18" spans="2:7" s="104" customFormat="1" ht="16.5" customHeight="1">
      <c r="B18" s="111" t="s">
        <v>224</v>
      </c>
      <c r="C18" s="112" t="s">
        <v>225</v>
      </c>
      <c r="D18" s="110">
        <v>10238</v>
      </c>
      <c r="E18" s="110">
        <v>248540</v>
      </c>
      <c r="F18" s="110">
        <v>7574270</v>
      </c>
      <c r="G18" s="105"/>
    </row>
    <row r="19" spans="2:7" s="104" customFormat="1" ht="16.5" customHeight="1">
      <c r="B19" s="111" t="s">
        <v>226</v>
      </c>
      <c r="C19" s="112" t="s">
        <v>227</v>
      </c>
      <c r="D19" s="110">
        <v>7567</v>
      </c>
      <c r="E19" s="110">
        <v>357396</v>
      </c>
      <c r="F19" s="110">
        <v>17907013</v>
      </c>
      <c r="G19" s="105"/>
    </row>
    <row r="20" spans="2:7" s="104" customFormat="1" ht="16.5" customHeight="1">
      <c r="B20" s="111" t="s">
        <v>228</v>
      </c>
      <c r="C20" s="112" t="s">
        <v>229</v>
      </c>
      <c r="D20" s="110">
        <v>5263</v>
      </c>
      <c r="E20" s="110">
        <v>185526</v>
      </c>
      <c r="F20" s="110">
        <v>4835418</v>
      </c>
      <c r="G20" s="105"/>
    </row>
    <row r="21" spans="2:7" s="104" customFormat="1" ht="16.5" customHeight="1">
      <c r="B21" s="111" t="s">
        <v>230</v>
      </c>
      <c r="C21" s="112" t="s">
        <v>231</v>
      </c>
      <c r="D21" s="110">
        <v>2681</v>
      </c>
      <c r="E21" s="110">
        <v>124277</v>
      </c>
      <c r="F21" s="110">
        <v>3840696</v>
      </c>
      <c r="G21" s="105"/>
    </row>
    <row r="22" spans="2:7" s="104" customFormat="1" ht="16.5" customHeight="1">
      <c r="B22" s="111" t="s">
        <v>232</v>
      </c>
      <c r="C22" s="112" t="s">
        <v>233</v>
      </c>
      <c r="D22" s="110">
        <v>2846</v>
      </c>
      <c r="E22" s="110">
        <v>103551</v>
      </c>
      <c r="F22" s="110">
        <v>3000723</v>
      </c>
      <c r="G22" s="105"/>
    </row>
    <row r="23" spans="2:7" s="104" customFormat="1" ht="16.5" customHeight="1">
      <c r="B23" s="111" t="s">
        <v>234</v>
      </c>
      <c r="C23" s="112" t="s">
        <v>235</v>
      </c>
      <c r="D23" s="110">
        <v>2114</v>
      </c>
      <c r="E23" s="110">
        <v>72681</v>
      </c>
      <c r="F23" s="110">
        <v>2085278</v>
      </c>
      <c r="G23" s="105"/>
    </row>
    <row r="24" spans="2:7" s="104" customFormat="1" ht="16.5" customHeight="1">
      <c r="B24" s="111" t="s">
        <v>236</v>
      </c>
      <c r="C24" s="112" t="s">
        <v>237</v>
      </c>
      <c r="D24" s="110">
        <v>1728</v>
      </c>
      <c r="E24" s="110">
        <v>72404</v>
      </c>
      <c r="F24" s="110">
        <v>2501955</v>
      </c>
      <c r="G24" s="105"/>
    </row>
    <row r="25" spans="2:7" s="104" customFormat="1" ht="16.5" customHeight="1">
      <c r="B25" s="111" t="s">
        <v>238</v>
      </c>
      <c r="C25" s="112" t="s">
        <v>239</v>
      </c>
      <c r="D25" s="110">
        <v>4905</v>
      </c>
      <c r="E25" s="110">
        <v>200779</v>
      </c>
      <c r="F25" s="110">
        <v>6109016</v>
      </c>
      <c r="G25" s="105"/>
    </row>
    <row r="26" spans="2:7" s="104" customFormat="1" ht="16.5" customHeight="1">
      <c r="B26" s="111" t="s">
        <v>240</v>
      </c>
      <c r="C26" s="112" t="s">
        <v>241</v>
      </c>
      <c r="D26" s="110">
        <v>5581</v>
      </c>
      <c r="E26" s="110">
        <v>199733</v>
      </c>
      <c r="F26" s="110">
        <v>5594376</v>
      </c>
      <c r="G26" s="105"/>
    </row>
    <row r="27" spans="2:7" s="104" customFormat="1" ht="16.5" customHeight="1">
      <c r="B27" s="111" t="s">
        <v>242</v>
      </c>
      <c r="C27" s="112" t="s">
        <v>243</v>
      </c>
      <c r="D27" s="110">
        <v>9079</v>
      </c>
      <c r="E27" s="110">
        <v>402530</v>
      </c>
      <c r="F27" s="110">
        <v>16706118</v>
      </c>
      <c r="G27" s="105"/>
    </row>
    <row r="28" spans="2:7" s="104" customFormat="1" ht="16.5" customHeight="1">
      <c r="B28" s="111" t="s">
        <v>244</v>
      </c>
      <c r="C28" s="112" t="s">
        <v>245</v>
      </c>
      <c r="D28" s="110">
        <v>15478</v>
      </c>
      <c r="E28" s="110">
        <v>841102</v>
      </c>
      <c r="F28" s="110">
        <v>46806036</v>
      </c>
      <c r="G28" s="105"/>
    </row>
    <row r="29" spans="2:7" s="104" customFormat="1" ht="16.5" customHeight="1">
      <c r="B29" s="111" t="s">
        <v>246</v>
      </c>
      <c r="C29" s="112" t="s">
        <v>247</v>
      </c>
      <c r="D29" s="110">
        <v>3428</v>
      </c>
      <c r="E29" s="110">
        <v>199614</v>
      </c>
      <c r="F29" s="110">
        <v>10504874</v>
      </c>
      <c r="G29" s="105"/>
    </row>
    <row r="30" spans="2:7" s="104" customFormat="1" ht="16.5" customHeight="1">
      <c r="B30" s="111" t="s">
        <v>248</v>
      </c>
      <c r="C30" s="112" t="s">
        <v>249</v>
      </c>
      <c r="D30" s="110">
        <v>2665</v>
      </c>
      <c r="E30" s="110">
        <v>156223</v>
      </c>
      <c r="F30" s="110">
        <v>7746290</v>
      </c>
      <c r="G30" s="105"/>
    </row>
    <row r="31" spans="2:7" s="104" customFormat="1" ht="16.5" customHeight="1">
      <c r="B31" s="111" t="s">
        <v>250</v>
      </c>
      <c r="C31" s="112" t="s">
        <v>251</v>
      </c>
      <c r="D31" s="110">
        <v>4196</v>
      </c>
      <c r="E31" s="110">
        <v>143672</v>
      </c>
      <c r="F31" s="110">
        <v>5711327</v>
      </c>
      <c r="G31" s="105"/>
    </row>
    <row r="32" spans="2:7" s="104" customFormat="1" ht="16.5" customHeight="1">
      <c r="B32" s="111" t="s">
        <v>252</v>
      </c>
      <c r="C32" s="112" t="s">
        <v>253</v>
      </c>
      <c r="D32" s="110">
        <v>15671</v>
      </c>
      <c r="E32" s="110">
        <v>438588</v>
      </c>
      <c r="F32" s="110">
        <v>16889936</v>
      </c>
      <c r="G32" s="105"/>
    </row>
    <row r="33" spans="2:7" s="104" customFormat="1" ht="16.5" customHeight="1">
      <c r="B33" s="111" t="s">
        <v>254</v>
      </c>
      <c r="C33" s="112" t="s">
        <v>255</v>
      </c>
      <c r="D33" s="110">
        <v>7746</v>
      </c>
      <c r="E33" s="110">
        <v>357925</v>
      </c>
      <c r="F33" s="110">
        <v>15449668</v>
      </c>
      <c r="G33" s="105"/>
    </row>
    <row r="34" spans="2:7" s="104" customFormat="1" ht="16.5" customHeight="1">
      <c r="B34" s="111" t="s">
        <v>256</v>
      </c>
      <c r="C34" s="112" t="s">
        <v>257</v>
      </c>
      <c r="D34" s="110">
        <v>1869</v>
      </c>
      <c r="E34" s="110">
        <v>60421</v>
      </c>
      <c r="F34" s="110">
        <v>2067363</v>
      </c>
      <c r="G34" s="105"/>
    </row>
    <row r="35" spans="2:7" s="104" customFormat="1" ht="16.5" customHeight="1">
      <c r="B35" s="111" t="s">
        <v>258</v>
      </c>
      <c r="C35" s="112" t="s">
        <v>259</v>
      </c>
      <c r="D35" s="110">
        <v>1688</v>
      </c>
      <c r="E35" s="110">
        <v>52795</v>
      </c>
      <c r="F35" s="110">
        <v>2556994</v>
      </c>
      <c r="G35" s="105"/>
    </row>
    <row r="36" spans="2:7" s="104" customFormat="1" ht="16.5" customHeight="1">
      <c r="B36" s="111" t="s">
        <v>260</v>
      </c>
      <c r="C36" s="112" t="s">
        <v>261</v>
      </c>
      <c r="D36" s="110">
        <v>819</v>
      </c>
      <c r="E36" s="110">
        <v>33591</v>
      </c>
      <c r="F36" s="110">
        <v>795743</v>
      </c>
      <c r="G36" s="105"/>
    </row>
    <row r="37" spans="2:7" s="104" customFormat="1" ht="16.5" customHeight="1">
      <c r="B37" s="111" t="s">
        <v>262</v>
      </c>
      <c r="C37" s="112" t="s">
        <v>263</v>
      </c>
      <c r="D37" s="110">
        <v>1119</v>
      </c>
      <c r="E37" s="110">
        <v>41408</v>
      </c>
      <c r="F37" s="110">
        <v>1168827</v>
      </c>
      <c r="G37" s="105"/>
    </row>
    <row r="38" spans="2:7" s="104" customFormat="1" ht="16.5" customHeight="1">
      <c r="B38" s="111" t="s">
        <v>264</v>
      </c>
      <c r="C38" s="112" t="s">
        <v>265</v>
      </c>
      <c r="D38" s="110">
        <v>3148</v>
      </c>
      <c r="E38" s="110">
        <v>142912</v>
      </c>
      <c r="F38" s="110">
        <v>7379461</v>
      </c>
      <c r="G38" s="105"/>
    </row>
    <row r="39" spans="2:7" s="104" customFormat="1" ht="16.5" customHeight="1">
      <c r="B39" s="111" t="s">
        <v>266</v>
      </c>
      <c r="C39" s="112" t="s">
        <v>267</v>
      </c>
      <c r="D39" s="110">
        <v>4749</v>
      </c>
      <c r="E39" s="110">
        <v>215273</v>
      </c>
      <c r="F39" s="110">
        <v>10132440</v>
      </c>
      <c r="G39" s="105"/>
    </row>
    <row r="40" spans="2:7" s="104" customFormat="1" ht="16.5" customHeight="1">
      <c r="B40" s="111" t="s">
        <v>268</v>
      </c>
      <c r="C40" s="112" t="s">
        <v>269</v>
      </c>
      <c r="D40" s="110">
        <v>1700</v>
      </c>
      <c r="E40" s="110">
        <v>92571</v>
      </c>
      <c r="F40" s="110">
        <v>6090507</v>
      </c>
      <c r="G40" s="105"/>
    </row>
    <row r="41" spans="2:7" s="104" customFormat="1" ht="16.5" customHeight="1">
      <c r="B41" s="111" t="s">
        <v>270</v>
      </c>
      <c r="C41" s="112" t="s">
        <v>271</v>
      </c>
      <c r="D41" s="110">
        <v>1119</v>
      </c>
      <c r="E41" s="110">
        <v>46819</v>
      </c>
      <c r="F41" s="110">
        <v>1772138</v>
      </c>
      <c r="G41" s="105"/>
    </row>
    <row r="42" spans="2:7" s="104" customFormat="1" ht="16.5" customHeight="1">
      <c r="B42" s="111" t="s">
        <v>272</v>
      </c>
      <c r="C42" s="112" t="s">
        <v>273</v>
      </c>
      <c r="D42" s="110">
        <v>1841</v>
      </c>
      <c r="E42" s="110">
        <v>69328</v>
      </c>
      <c r="F42" s="110">
        <v>2567952</v>
      </c>
      <c r="G42" s="105"/>
    </row>
    <row r="43" spans="2:7" s="104" customFormat="1" ht="16.5" customHeight="1">
      <c r="B43" s="111" t="s">
        <v>274</v>
      </c>
      <c r="C43" s="112" t="s">
        <v>275</v>
      </c>
      <c r="D43" s="110">
        <v>2132</v>
      </c>
      <c r="E43" s="110">
        <v>76432</v>
      </c>
      <c r="F43" s="110">
        <v>4162737</v>
      </c>
      <c r="G43" s="105"/>
    </row>
    <row r="44" spans="2:7" s="104" customFormat="1" ht="16.5" customHeight="1">
      <c r="B44" s="111" t="s">
        <v>276</v>
      </c>
      <c r="C44" s="112" t="s">
        <v>277</v>
      </c>
      <c r="D44" s="110">
        <v>1143</v>
      </c>
      <c r="E44" s="110">
        <v>25974</v>
      </c>
      <c r="F44" s="110">
        <v>579963</v>
      </c>
      <c r="G44" s="105"/>
    </row>
    <row r="45" spans="2:7" s="104" customFormat="1" ht="16.5" customHeight="1">
      <c r="B45" s="111" t="s">
        <v>278</v>
      </c>
      <c r="C45" s="112" t="s">
        <v>279</v>
      </c>
      <c r="D45" s="110">
        <v>5185</v>
      </c>
      <c r="E45" s="110">
        <v>217621</v>
      </c>
      <c r="F45" s="110">
        <v>9690970</v>
      </c>
      <c r="G45" s="105"/>
    </row>
    <row r="46" spans="2:7" s="104" customFormat="1" ht="16.5" customHeight="1">
      <c r="B46" s="111" t="s">
        <v>280</v>
      </c>
      <c r="C46" s="112" t="s">
        <v>281</v>
      </c>
      <c r="D46" s="110">
        <v>1318</v>
      </c>
      <c r="E46" s="110">
        <v>60609</v>
      </c>
      <c r="F46" s="110">
        <v>1852804</v>
      </c>
      <c r="G46" s="105"/>
    </row>
    <row r="47" spans="2:7" s="104" customFormat="1" ht="16.5" customHeight="1">
      <c r="B47" s="111" t="s">
        <v>282</v>
      </c>
      <c r="C47" s="112" t="s">
        <v>283</v>
      </c>
      <c r="D47" s="110">
        <v>1633</v>
      </c>
      <c r="E47" s="110">
        <v>57280</v>
      </c>
      <c r="F47" s="110">
        <v>1828576</v>
      </c>
      <c r="G47" s="105"/>
    </row>
    <row r="48" spans="2:7" s="104" customFormat="1" ht="16.5" customHeight="1">
      <c r="B48" s="111" t="s">
        <v>284</v>
      </c>
      <c r="C48" s="112" t="s">
        <v>285</v>
      </c>
      <c r="D48" s="110">
        <v>2013</v>
      </c>
      <c r="E48" s="110">
        <v>92436</v>
      </c>
      <c r="F48" s="110">
        <v>2831785</v>
      </c>
      <c r="G48" s="105"/>
    </row>
    <row r="49" spans="1:7" s="104" customFormat="1" ht="16.5" customHeight="1">
      <c r="B49" s="111" t="s">
        <v>286</v>
      </c>
      <c r="C49" s="112" t="s">
        <v>287</v>
      </c>
      <c r="D49" s="110">
        <v>1449</v>
      </c>
      <c r="E49" s="110">
        <v>66199</v>
      </c>
      <c r="F49" s="110">
        <v>4088090</v>
      </c>
      <c r="G49" s="105"/>
    </row>
    <row r="50" spans="1:7" s="104" customFormat="1" ht="16.5" customHeight="1">
      <c r="B50" s="111" t="s">
        <v>288</v>
      </c>
      <c r="C50" s="112" t="s">
        <v>289</v>
      </c>
      <c r="D50" s="110">
        <v>1404</v>
      </c>
      <c r="E50" s="110">
        <v>55554</v>
      </c>
      <c r="F50" s="110">
        <v>1684146</v>
      </c>
      <c r="G50" s="105"/>
    </row>
    <row r="51" spans="1:7" s="104" customFormat="1" ht="16.5" customHeight="1">
      <c r="B51" s="111" t="s">
        <v>290</v>
      </c>
      <c r="C51" s="112" t="s">
        <v>291</v>
      </c>
      <c r="D51" s="110">
        <v>2027</v>
      </c>
      <c r="E51" s="110">
        <v>70160</v>
      </c>
      <c r="F51" s="110">
        <v>2061024</v>
      </c>
      <c r="G51" s="105"/>
    </row>
    <row r="52" spans="1:7" s="104" customFormat="1" ht="16.5" customHeight="1">
      <c r="B52" s="111" t="s">
        <v>292</v>
      </c>
      <c r="C52" s="112" t="s">
        <v>293</v>
      </c>
      <c r="D52" s="110">
        <v>1117</v>
      </c>
      <c r="E52" s="110">
        <v>26005</v>
      </c>
      <c r="F52" s="110">
        <v>479577</v>
      </c>
      <c r="G52" s="105"/>
    </row>
    <row r="53" spans="1:7" s="104" customFormat="1" ht="15" customHeight="1">
      <c r="A53" s="113"/>
      <c r="B53" s="113"/>
      <c r="C53" s="114"/>
      <c r="D53" s="115"/>
      <c r="E53" s="115"/>
      <c r="F53" s="115"/>
    </row>
    <row r="54" spans="1:7" s="104" customFormat="1" ht="15" customHeight="1">
      <c r="B54" s="120" t="s">
        <v>294</v>
      </c>
      <c r="C54" s="114"/>
      <c r="D54" s="115"/>
      <c r="E54" s="115"/>
      <c r="F54" s="115"/>
    </row>
    <row r="55" spans="1:7" s="51" customFormat="1" ht="14.25" customHeight="1"/>
    <row r="56" spans="1:7" s="51" customFormat="1" ht="14.25" customHeight="1"/>
    <row r="57" spans="1:7" s="51" customFormat="1" ht="14.25" customHeight="1"/>
    <row r="58" spans="1:7" s="51" customFormat="1" ht="14.25" customHeight="1"/>
    <row r="59" spans="1:7" s="51" customFormat="1" ht="14.25" customHeight="1"/>
    <row r="60" spans="1:7" s="51" customFormat="1" ht="14.25" customHeight="1"/>
    <row r="61" spans="1:7" s="51" customFormat="1" ht="14.25" customHeight="1"/>
    <row r="62" spans="1:7" s="51" customFormat="1" ht="14.25" customHeight="1"/>
    <row r="63" spans="1:7" s="51" customFormat="1" ht="14.25" customHeight="1"/>
    <row r="64" spans="1:7" s="51" customFormat="1" ht="14.25" customHeight="1"/>
    <row r="65" s="51" customFormat="1" ht="14.25" customHeight="1"/>
    <row r="66" s="51" customFormat="1" ht="14.25" customHeight="1"/>
    <row r="67" s="51" customFormat="1" ht="14.25" customHeight="1"/>
    <row r="68" s="51" customFormat="1" ht="14.25" customHeight="1"/>
    <row r="69" s="51" customFormat="1" ht="14.25" customHeight="1"/>
    <row r="70" s="51" customFormat="1" ht="14.25" customHeight="1"/>
    <row r="71" s="51" customFormat="1" ht="14.25" customHeight="1"/>
    <row r="72" s="51" customFormat="1" ht="14.25" customHeight="1"/>
    <row r="73" s="51" customFormat="1" ht="14.25" customHeight="1"/>
    <row r="74" s="51" customFormat="1" ht="14.25" customHeight="1"/>
    <row r="75" s="51" customFormat="1" ht="14.25" customHeight="1"/>
    <row r="76" s="51" customFormat="1" ht="14.25" customHeight="1"/>
    <row r="77" s="51" customFormat="1" ht="14.25" customHeight="1"/>
    <row r="78" s="51" customFormat="1" ht="14.25" customHeight="1"/>
    <row r="79" s="51" customFormat="1" ht="14.25" customHeight="1"/>
    <row r="80" s="51" customFormat="1" ht="14.25" customHeight="1"/>
    <row r="81" s="51" customFormat="1" ht="14.25" customHeight="1"/>
    <row r="82" s="51" customFormat="1" ht="14.25" customHeight="1"/>
    <row r="83" s="51" customFormat="1" ht="14.25" customHeight="1"/>
    <row r="84" s="51" customFormat="1" ht="14.25" customHeight="1"/>
    <row r="85" s="51" customFormat="1" ht="14.25" customHeight="1"/>
    <row r="86" s="51" customFormat="1" ht="14.25" customHeight="1"/>
    <row r="87" s="51" customFormat="1" ht="14.25" customHeight="1"/>
    <row r="88" s="51" customFormat="1" ht="14.25" customHeight="1"/>
    <row r="89" s="51" customFormat="1" ht="14.25" customHeight="1"/>
    <row r="90" s="51" customFormat="1" ht="14.25" customHeight="1"/>
    <row r="91" s="51" customFormat="1" ht="14.25" customHeight="1"/>
    <row r="92" s="51" customFormat="1" ht="14.25" customHeight="1"/>
    <row r="93" s="51" customFormat="1" ht="14.25" customHeight="1"/>
    <row r="94" s="51" customFormat="1" ht="14.25" customHeight="1"/>
    <row r="95" s="51" customFormat="1" ht="14.25" customHeight="1"/>
    <row r="96" s="51" customFormat="1" ht="14.25" customHeight="1"/>
    <row r="97" s="51" customFormat="1" ht="14.25" customHeight="1"/>
    <row r="98" s="51" customFormat="1" ht="14.25" customHeight="1"/>
    <row r="99" s="51" customFormat="1" ht="14.25" customHeight="1"/>
    <row r="100" s="51" customFormat="1" ht="14.25" customHeight="1"/>
    <row r="101" s="51" customFormat="1" ht="14.25" customHeight="1"/>
    <row r="102" s="51" customFormat="1" ht="14.25" customHeight="1"/>
    <row r="103" s="51" customFormat="1" ht="14.25" customHeight="1"/>
    <row r="104" s="51" customFormat="1" ht="14.25" customHeight="1"/>
    <row r="105" s="51" customFormat="1" ht="14.25" customHeight="1"/>
    <row r="106" s="51" customFormat="1" ht="14.25" customHeight="1"/>
    <row r="107" s="51" customFormat="1" ht="14.25" customHeight="1"/>
    <row r="108" s="51" customFormat="1" ht="14.25" customHeight="1"/>
    <row r="109" s="51" customFormat="1" ht="14.25" customHeight="1"/>
    <row r="110" s="51" customFormat="1" ht="14.25" customHeight="1"/>
    <row r="111" s="51" customFormat="1" ht="14.25" customHeight="1"/>
    <row r="112" s="51" customFormat="1" ht="14.25" customHeight="1"/>
    <row r="113" s="51" customFormat="1" ht="14.25" customHeight="1"/>
    <row r="114" s="51" customFormat="1" ht="14.25" customHeight="1"/>
    <row r="115" s="51" customFormat="1" ht="14.25" customHeight="1"/>
    <row r="116" s="51" customFormat="1" ht="14.25" customHeight="1"/>
    <row r="117" s="51" customFormat="1" ht="14.25" customHeight="1"/>
    <row r="118" s="51" customFormat="1" ht="14.25" customHeight="1"/>
    <row r="119" s="51" customFormat="1" ht="14.25" customHeight="1"/>
    <row r="120" s="51" customFormat="1" ht="14.25" customHeight="1"/>
    <row r="121" s="51" customFormat="1" ht="14.25" customHeight="1"/>
    <row r="122" s="51" customFormat="1" ht="14.25" customHeight="1"/>
    <row r="123" s="51" customFormat="1" ht="14.25" customHeight="1"/>
    <row r="124" s="51" customFormat="1" ht="14.25" customHeight="1"/>
    <row r="125" s="51" customFormat="1" ht="14.25" customHeight="1"/>
    <row r="126" s="51" customFormat="1" ht="14.25" customHeight="1"/>
    <row r="127" s="51" customFormat="1" ht="14.25" customHeight="1"/>
    <row r="128" s="51" customFormat="1" ht="14.25" customHeight="1"/>
    <row r="129" s="51" customFormat="1" ht="14.25" customHeight="1"/>
    <row r="130" s="51" customFormat="1" ht="14.25" customHeight="1"/>
    <row r="131" s="51" customFormat="1" ht="14.25" customHeight="1"/>
    <row r="132" s="51" customFormat="1" ht="14.25" customHeight="1"/>
    <row r="133" s="51" customFormat="1" ht="14.25" customHeight="1"/>
    <row r="134" s="51" customFormat="1" ht="14.25" customHeight="1"/>
    <row r="135" s="51" customFormat="1" ht="14.25" customHeight="1"/>
    <row r="136" s="51" customFormat="1" ht="14.25" customHeight="1"/>
    <row r="137" s="51" customFormat="1" ht="14.25" customHeight="1"/>
    <row r="138" s="51" customFormat="1" ht="14.25" customHeight="1"/>
    <row r="139" s="51" customFormat="1" ht="14.25" customHeight="1"/>
    <row r="140" s="51" customFormat="1" ht="14.25" customHeight="1"/>
    <row r="141" s="51" customFormat="1" ht="14.25" customHeight="1"/>
    <row r="142" s="51" customFormat="1" ht="14.25" customHeight="1"/>
    <row r="143" s="51" customFormat="1" ht="14.25" customHeight="1"/>
    <row r="144" s="51" customFormat="1" ht="14.25" customHeight="1"/>
    <row r="145" s="51" customFormat="1" ht="14.25" customHeight="1"/>
    <row r="146" s="51" customFormat="1" ht="14.25" customHeight="1"/>
    <row r="147" s="51" customFormat="1" ht="14.25" customHeight="1"/>
    <row r="148" s="51" customFormat="1" ht="14.25" customHeight="1"/>
    <row r="149" s="51" customFormat="1" ht="14.25" customHeight="1"/>
    <row r="150" s="51" customFormat="1" ht="14.25" customHeight="1"/>
    <row r="151" s="51" customFormat="1" ht="14.25" customHeight="1"/>
    <row r="152" s="51" customFormat="1" ht="14.25" customHeight="1"/>
    <row r="153" s="51" customFormat="1" ht="14.25" customHeight="1"/>
    <row r="154" s="51" customFormat="1" ht="14.25" customHeight="1"/>
    <row r="155" s="51" customFormat="1" ht="14.25" customHeight="1"/>
    <row r="156" s="51" customFormat="1" ht="14.25" customHeight="1"/>
    <row r="157" s="51" customFormat="1" ht="14.25" customHeight="1"/>
    <row r="158" s="51" customFormat="1" ht="14.25" customHeight="1"/>
    <row r="159" s="51" customFormat="1" ht="14.25" customHeight="1"/>
    <row r="160" s="51" customFormat="1" ht="14.25" customHeight="1"/>
    <row r="161" s="51" customFormat="1" ht="14.25" customHeight="1"/>
    <row r="162" s="51" customFormat="1" ht="14.25" customHeight="1"/>
    <row r="163" s="51" customFormat="1" ht="14.25" customHeight="1"/>
    <row r="164" s="51" customFormat="1" ht="14.25" customHeight="1"/>
    <row r="165" s="51" customFormat="1" ht="14.25" customHeight="1"/>
    <row r="166" s="51" customFormat="1" ht="14.25" customHeight="1"/>
    <row r="167" s="51" customFormat="1" ht="14.25" customHeight="1"/>
    <row r="168" s="51" customFormat="1" ht="14.25" customHeight="1"/>
    <row r="169" s="51" customFormat="1" ht="14.25" customHeight="1"/>
    <row r="170" s="51" customFormat="1" ht="14.25" customHeight="1"/>
    <row r="171" s="51" customFormat="1" ht="14.25" customHeight="1"/>
    <row r="172" s="51" customFormat="1" ht="14.25" customHeight="1"/>
    <row r="173" s="51" customFormat="1" ht="14.25" customHeight="1"/>
    <row r="174" s="51" customFormat="1" ht="14.25" customHeight="1"/>
    <row r="175" s="51" customFormat="1" ht="14.25" customHeight="1"/>
    <row r="176" s="51" customFormat="1" ht="14.25" customHeight="1"/>
    <row r="177" s="51" customFormat="1" ht="14.25" customHeight="1"/>
    <row r="178" s="51" customFormat="1" ht="14.25" customHeight="1"/>
    <row r="179" s="51" customFormat="1" ht="14.25" customHeight="1"/>
    <row r="180" s="51" customFormat="1" ht="14.25" customHeight="1"/>
    <row r="181" s="51" customFormat="1" ht="14.25" customHeight="1"/>
    <row r="182" s="51" customFormat="1" ht="14.25" customHeight="1"/>
    <row r="183" s="51" customFormat="1" ht="14.25" customHeight="1"/>
    <row r="184" s="51" customFormat="1" ht="14.25" customHeight="1"/>
    <row r="185" s="51" customFormat="1" ht="14.25" customHeight="1"/>
    <row r="186" s="51" customFormat="1" ht="14.25" customHeight="1"/>
    <row r="187" s="51" customFormat="1" ht="14.25" customHeight="1"/>
    <row r="188" s="51" customFormat="1" ht="14.25" customHeight="1"/>
    <row r="189" s="51" customFormat="1" ht="14.25" customHeight="1"/>
    <row r="190" s="51" customFormat="1" ht="14.25" customHeight="1"/>
    <row r="191" s="51" customFormat="1" ht="14.25" customHeight="1"/>
    <row r="192" s="51" customFormat="1" ht="14.25" customHeight="1"/>
    <row r="193" s="51" customFormat="1" ht="14.25" customHeight="1"/>
    <row r="194" ht="14.25" customHeight="1"/>
    <row r="195" ht="14.25" customHeight="1"/>
    <row r="196" ht="14.25" customHeight="1"/>
    <row r="197" ht="14.25" customHeight="1"/>
  </sheetData>
  <mergeCells count="2">
    <mergeCell ref="B1:F1"/>
    <mergeCell ref="B3:C4"/>
  </mergeCells>
  <phoneticPr fontId="5"/>
  <conditionalFormatting sqref="B5:F5">
    <cfRule type="expression" dxfId="2" priority="1" stopIfTrue="1">
      <formula>$B5=0</formula>
    </cfRule>
  </conditionalFormatting>
  <conditionalFormatting sqref="A53:F53">
    <cfRule type="expression" dxfId="1" priority="2" stopIfTrue="1">
      <formula>$A53=0</formula>
    </cfRule>
  </conditionalFormatting>
  <conditionalFormatting sqref="B6:F52 B54:F54">
    <cfRule type="expression" dxfId="0" priority="3" stopIfTrue="1">
      <formula>$B6=0</formula>
    </cfRule>
  </conditionalFormatting>
  <printOptions horizontalCentered="1"/>
  <pageMargins left="0.78740157480314965" right="0.59055118110236227" top="0.78740157480314965" bottom="0.59055118110236227" header="0.23622047244094491" footer="0.23622047244094491"/>
  <pageSetup paperSize="9" scale="85" orientation="portrait" r:id="rId1"/>
  <headerFooter alignWithMargins="0">
    <firstFooter>&amp;C&amp;11- 27 -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M14" sqref="M14"/>
    </sheetView>
  </sheetViews>
  <sheetFormatPr defaultRowHeight="13.5"/>
  <cols>
    <col min="1" max="1" width="1.625" style="1" customWidth="1"/>
    <col min="2" max="2" width="8.625" style="1" customWidth="1"/>
    <col min="3" max="8" width="15.625" style="1" customWidth="1"/>
    <col min="9" max="9" width="1.625" style="1" customWidth="1"/>
    <col min="10" max="16384" width="9" style="1"/>
  </cols>
  <sheetData>
    <row r="1" spans="2:12" ht="24" customHeight="1">
      <c r="B1" s="129" t="s">
        <v>0</v>
      </c>
      <c r="C1" s="129"/>
      <c r="D1" s="129"/>
      <c r="E1" s="129"/>
      <c r="F1" s="129"/>
      <c r="G1" s="129"/>
      <c r="H1" s="129"/>
    </row>
    <row r="2" spans="2:12" ht="15" customHeight="1">
      <c r="B2" s="81"/>
      <c r="C2" s="81"/>
      <c r="D2" s="81"/>
      <c r="E2" s="81"/>
      <c r="F2" s="81"/>
      <c r="G2" s="81"/>
      <c r="H2" s="81"/>
    </row>
    <row r="3" spans="2:12" ht="15" customHeight="1"/>
    <row r="4" spans="2:12" ht="24" customHeight="1">
      <c r="B4" s="124" t="s">
        <v>1</v>
      </c>
      <c r="C4" s="2" t="s">
        <v>2</v>
      </c>
      <c r="D4" s="2"/>
      <c r="E4" s="2"/>
      <c r="F4" s="3" t="s">
        <v>3</v>
      </c>
      <c r="G4" s="4"/>
      <c r="H4" s="5"/>
      <c r="J4"/>
      <c r="K4"/>
      <c r="L4"/>
    </row>
    <row r="5" spans="2:12" ht="24" customHeight="1">
      <c r="B5" s="125"/>
      <c r="C5" s="6"/>
      <c r="D5" s="83" t="s">
        <v>4</v>
      </c>
      <c r="E5" s="85" t="s">
        <v>5</v>
      </c>
      <c r="F5" s="7"/>
      <c r="G5" s="83" t="s">
        <v>4</v>
      </c>
      <c r="H5" s="83" t="s">
        <v>5</v>
      </c>
      <c r="J5"/>
      <c r="K5"/>
      <c r="L5"/>
    </row>
    <row r="6" spans="2:12" s="10" customFormat="1" ht="15" customHeight="1">
      <c r="B6" s="8"/>
      <c r="C6" s="8"/>
      <c r="D6" s="9" t="s">
        <v>98</v>
      </c>
      <c r="E6" s="8"/>
      <c r="F6" s="8" t="s">
        <v>6</v>
      </c>
      <c r="G6" s="8" t="s">
        <v>99</v>
      </c>
      <c r="H6" s="8" t="s">
        <v>6</v>
      </c>
    </row>
    <row r="7" spans="2:12" ht="24" customHeight="1">
      <c r="B7" s="82">
        <v>25</v>
      </c>
      <c r="C7" s="11">
        <v>1204</v>
      </c>
      <c r="D7" s="12">
        <f>(C7/1236-1)*100</f>
        <v>-2.5889967637540479</v>
      </c>
      <c r="E7" s="11">
        <f>+C7-1236</f>
        <v>-32</v>
      </c>
      <c r="F7" s="11">
        <v>23977</v>
      </c>
      <c r="G7" s="12">
        <f>(F7/23739-1)*100</f>
        <v>1.002569611188342</v>
      </c>
      <c r="H7" s="11">
        <f>F7-23739</f>
        <v>238</v>
      </c>
    </row>
    <row r="8" spans="2:12" ht="24" customHeight="1">
      <c r="B8" s="82">
        <v>26</v>
      </c>
      <c r="C8" s="13">
        <v>1179</v>
      </c>
      <c r="D8" s="14">
        <f>(C8/C7-1)*100</f>
        <v>-2.0764119601328956</v>
      </c>
      <c r="E8" s="13">
        <f>C8-C7</f>
        <v>-25</v>
      </c>
      <c r="F8" s="13">
        <v>24432</v>
      </c>
      <c r="G8" s="14">
        <f>(F8/F7-1)*100</f>
        <v>1.8976519164199068</v>
      </c>
      <c r="H8" s="13">
        <f>F8-F7</f>
        <v>455</v>
      </c>
    </row>
    <row r="9" spans="2:12" ht="24" customHeight="1">
      <c r="B9" s="71">
        <v>28</v>
      </c>
      <c r="C9" s="72">
        <v>1239</v>
      </c>
      <c r="D9" s="73">
        <f>(C9/C8-1)*100</f>
        <v>5.0890585241730291</v>
      </c>
      <c r="E9" s="72">
        <f>C9-C8</f>
        <v>60</v>
      </c>
      <c r="F9" s="72">
        <v>23558</v>
      </c>
      <c r="G9" s="73">
        <f>(F9/F8-1)*100</f>
        <v>-3.5772757039947645</v>
      </c>
      <c r="H9" s="72">
        <f>F9-F8</f>
        <v>-874</v>
      </c>
    </row>
    <row r="10" spans="2:12" ht="24" customHeight="1">
      <c r="B10" s="82">
        <v>29</v>
      </c>
      <c r="C10" s="13">
        <v>1116</v>
      </c>
      <c r="D10" s="14">
        <f>(C10/C9-1)*100</f>
        <v>-9.9273607748184052</v>
      </c>
      <c r="E10" s="13">
        <f>C10-C9</f>
        <v>-123</v>
      </c>
      <c r="F10" s="13">
        <v>24760</v>
      </c>
      <c r="G10" s="14">
        <f>(F10/F9-1)*100</f>
        <v>5.1023007046438584</v>
      </c>
      <c r="H10" s="13">
        <f>F10-F9</f>
        <v>1202</v>
      </c>
    </row>
    <row r="11" spans="2:12" ht="24" customHeight="1">
      <c r="B11" s="82">
        <v>30</v>
      </c>
      <c r="C11" s="13">
        <v>1117</v>
      </c>
      <c r="D11" s="14">
        <f>(C11/C10-1)*100</f>
        <v>8.9605734767017609E-2</v>
      </c>
      <c r="E11" s="13">
        <f>C11-C10</f>
        <v>1</v>
      </c>
      <c r="F11" s="13">
        <v>26005</v>
      </c>
      <c r="G11" s="14">
        <f>(F11/F10-1)*100</f>
        <v>5.0282714054927347</v>
      </c>
      <c r="H11" s="13">
        <f>F11-F10</f>
        <v>1245</v>
      </c>
    </row>
    <row r="12" spans="2:12" ht="15" customHeight="1"/>
    <row r="13" spans="2:12" ht="15" customHeight="1"/>
    <row r="14" spans="2:12" ht="24" customHeight="1">
      <c r="B14" s="124" t="s">
        <v>1</v>
      </c>
      <c r="C14" s="126" t="s">
        <v>7</v>
      </c>
      <c r="D14" s="127"/>
      <c r="E14" s="127"/>
      <c r="F14" s="126" t="s">
        <v>8</v>
      </c>
      <c r="G14" s="127"/>
      <c r="H14" s="128"/>
      <c r="J14"/>
      <c r="K14"/>
      <c r="L14"/>
    </row>
    <row r="15" spans="2:12" ht="24" customHeight="1">
      <c r="B15" s="125"/>
      <c r="C15" s="15"/>
      <c r="D15" s="83" t="s">
        <v>4</v>
      </c>
      <c r="E15" s="85" t="s">
        <v>5</v>
      </c>
      <c r="F15" s="16"/>
      <c r="G15" s="83" t="s">
        <v>4</v>
      </c>
      <c r="H15" s="83" t="s">
        <v>5</v>
      </c>
      <c r="J15"/>
      <c r="K15"/>
      <c r="L15"/>
    </row>
    <row r="16" spans="2:12" s="10" customFormat="1" ht="15" customHeight="1">
      <c r="B16" s="8"/>
      <c r="C16" s="8" t="s">
        <v>9</v>
      </c>
      <c r="D16" s="8" t="s">
        <v>100</v>
      </c>
      <c r="E16" s="8" t="s">
        <v>9</v>
      </c>
      <c r="F16" s="8" t="s">
        <v>9</v>
      </c>
      <c r="G16" s="8" t="s">
        <v>100</v>
      </c>
      <c r="H16" s="8" t="s">
        <v>9</v>
      </c>
    </row>
    <row r="17" spans="2:12" ht="24" customHeight="1">
      <c r="B17" s="82">
        <v>25</v>
      </c>
      <c r="C17" s="11">
        <v>6536411</v>
      </c>
      <c r="D17" s="12">
        <f>(C17/6347325-1)*100</f>
        <v>2.9789872111479987</v>
      </c>
      <c r="E17" s="11">
        <f>C17-6347325</f>
        <v>189086</v>
      </c>
      <c r="F17" s="11">
        <v>43814230</v>
      </c>
      <c r="G17" s="12">
        <f>(F17/43618398-1)*100</f>
        <v>0.44896651179164859</v>
      </c>
      <c r="H17" s="11">
        <f>F17-43618398</f>
        <v>195832</v>
      </c>
    </row>
    <row r="18" spans="2:12" ht="24" customHeight="1">
      <c r="B18" s="82">
        <v>26</v>
      </c>
      <c r="C18" s="13">
        <v>6703049</v>
      </c>
      <c r="D18" s="14">
        <f>(C18/C17-1)*100</f>
        <v>2.549380692248393</v>
      </c>
      <c r="E18" s="13">
        <f>C18-C17</f>
        <v>166638</v>
      </c>
      <c r="F18" s="13">
        <v>45842528</v>
      </c>
      <c r="G18" s="14">
        <f>(F18/F17-1)*100</f>
        <v>4.6293133532188113</v>
      </c>
      <c r="H18" s="13">
        <f>F18-F17</f>
        <v>2028298</v>
      </c>
    </row>
    <row r="19" spans="2:12" ht="24" customHeight="1">
      <c r="B19" s="71">
        <v>27</v>
      </c>
      <c r="C19" s="72">
        <v>6194033</v>
      </c>
      <c r="D19" s="73">
        <f>(C19/C18-1)*100</f>
        <v>-7.5937979865580596</v>
      </c>
      <c r="E19" s="72">
        <f>C19-C18</f>
        <v>-509016</v>
      </c>
      <c r="F19" s="72">
        <v>30863121</v>
      </c>
      <c r="G19" s="73">
        <f>(F19/F18-1)*100</f>
        <v>-32.675787426033743</v>
      </c>
      <c r="H19" s="72">
        <f>F19-F18</f>
        <v>-14979407</v>
      </c>
    </row>
    <row r="20" spans="2:12" ht="24" customHeight="1">
      <c r="B20" s="82">
        <v>28</v>
      </c>
      <c r="C20" s="13">
        <v>6808804</v>
      </c>
      <c r="D20" s="14">
        <f>(C20/C19-1)*100</f>
        <v>9.9252135079034964</v>
      </c>
      <c r="E20" s="13">
        <f>C20-C19</f>
        <v>614771</v>
      </c>
      <c r="F20" s="13">
        <v>24827662</v>
      </c>
      <c r="G20" s="14">
        <f>(F20/F19-1)*100</f>
        <v>-19.555569250433223</v>
      </c>
      <c r="H20" s="13">
        <f>F20-F19</f>
        <v>-6035459</v>
      </c>
    </row>
    <row r="21" spans="2:12" ht="24" customHeight="1">
      <c r="B21" s="82">
        <v>29</v>
      </c>
      <c r="C21" s="13">
        <v>7278099</v>
      </c>
      <c r="D21" s="14">
        <f>(C21/C20-1)*100</f>
        <v>6.8924733330552712</v>
      </c>
      <c r="E21" s="13">
        <f>C21-C20</f>
        <v>469295</v>
      </c>
      <c r="F21" s="13">
        <v>27131461</v>
      </c>
      <c r="G21" s="14">
        <f>(F21/F20-1)*100</f>
        <v>9.2791620894468352</v>
      </c>
      <c r="H21" s="13">
        <f>F21-F20</f>
        <v>2303799</v>
      </c>
    </row>
    <row r="22" spans="2:12" ht="15" customHeight="1"/>
    <row r="23" spans="2:12" ht="15" customHeight="1"/>
    <row r="24" spans="2:12" ht="24" customHeight="1">
      <c r="B24" s="124" t="s">
        <v>1</v>
      </c>
      <c r="C24" s="126" t="s">
        <v>101</v>
      </c>
      <c r="D24" s="127"/>
      <c r="E24" s="127"/>
      <c r="F24" s="126" t="s">
        <v>102</v>
      </c>
      <c r="G24" s="127"/>
      <c r="H24" s="128"/>
      <c r="J24"/>
      <c r="K24"/>
      <c r="L24"/>
    </row>
    <row r="25" spans="2:12" ht="24" customHeight="1">
      <c r="B25" s="125"/>
      <c r="C25" s="15"/>
      <c r="D25" s="83" t="s">
        <v>4</v>
      </c>
      <c r="E25" s="85" t="s">
        <v>5</v>
      </c>
      <c r="F25" s="16"/>
      <c r="G25" s="83" t="s">
        <v>4</v>
      </c>
      <c r="H25" s="83" t="s">
        <v>5</v>
      </c>
      <c r="J25"/>
      <c r="K25"/>
      <c r="L25"/>
    </row>
    <row r="26" spans="2:12" s="10" customFormat="1" ht="15" customHeight="1">
      <c r="B26" s="8"/>
      <c r="C26" s="8" t="s">
        <v>9</v>
      </c>
      <c r="D26" s="8" t="s">
        <v>103</v>
      </c>
      <c r="E26" s="8" t="s">
        <v>9</v>
      </c>
      <c r="F26" s="8" t="s">
        <v>9</v>
      </c>
      <c r="G26" s="9" t="s">
        <v>103</v>
      </c>
      <c r="H26" s="8" t="s">
        <v>9</v>
      </c>
    </row>
    <row r="27" spans="2:12" ht="24" customHeight="1">
      <c r="B27" s="82">
        <v>25</v>
      </c>
      <c r="C27" s="11">
        <v>62827945</v>
      </c>
      <c r="D27" s="12">
        <f>(C27/61883816-1)*100</f>
        <v>1.5256476749914816</v>
      </c>
      <c r="E27" s="11">
        <f>C27-61883816</f>
        <v>944129</v>
      </c>
      <c r="F27" s="11">
        <v>15305759</v>
      </c>
      <c r="G27" s="12">
        <f>(F27/14379557-1)*100</f>
        <v>6.4411024623359348</v>
      </c>
      <c r="H27" s="11">
        <f>F27-14379557</f>
        <v>926202</v>
      </c>
    </row>
    <row r="28" spans="2:12" ht="24" customHeight="1">
      <c r="B28" s="82">
        <v>26</v>
      </c>
      <c r="C28" s="17">
        <v>63359108</v>
      </c>
      <c r="D28" s="14">
        <f>(C28/C27-1)*100</f>
        <v>0.84542475486026891</v>
      </c>
      <c r="E28" s="13">
        <f>C28-C27</f>
        <v>531163</v>
      </c>
      <c r="F28" s="17">
        <v>13466042</v>
      </c>
      <c r="G28" s="14">
        <f>(F28/F27-1)*100</f>
        <v>-12.019769813440806</v>
      </c>
      <c r="H28" s="13">
        <f>F28-F27</f>
        <v>-1839717</v>
      </c>
    </row>
    <row r="29" spans="2:12" ht="24" customHeight="1">
      <c r="B29" s="71">
        <v>27</v>
      </c>
      <c r="C29" s="74">
        <v>54406939</v>
      </c>
      <c r="D29" s="73">
        <f>(C29/C28-1)*100</f>
        <v>-14.129253524213127</v>
      </c>
      <c r="E29" s="72">
        <f>C29-C28</f>
        <v>-8952169</v>
      </c>
      <c r="F29" s="74">
        <v>18984636</v>
      </c>
      <c r="G29" s="73">
        <f>(F29/F28-1)*100</f>
        <v>40.98155939213617</v>
      </c>
      <c r="H29" s="72">
        <f>F29-F28</f>
        <v>5518594</v>
      </c>
    </row>
    <row r="30" spans="2:12" ht="24" customHeight="1">
      <c r="B30" s="82">
        <v>28</v>
      </c>
      <c r="C30" s="17">
        <v>44846026</v>
      </c>
      <c r="D30" s="14">
        <f>(C30/C29-1)*100</f>
        <v>-17.572966198300556</v>
      </c>
      <c r="E30" s="13">
        <f>C30-C29</f>
        <v>-9560913</v>
      </c>
      <c r="F30" s="17">
        <v>17455070</v>
      </c>
      <c r="G30" s="14">
        <f>(F30/F29-1)*100</f>
        <v>-8.0568624017863684</v>
      </c>
      <c r="H30" s="13">
        <f>F30-F29</f>
        <v>-1529566</v>
      </c>
    </row>
    <row r="31" spans="2:12" ht="24" customHeight="1">
      <c r="B31" s="82">
        <v>29</v>
      </c>
      <c r="C31" s="17">
        <v>47957731</v>
      </c>
      <c r="D31" s="14">
        <f>(C31/C30-1)*100</f>
        <v>6.9386415643606814</v>
      </c>
      <c r="E31" s="13">
        <f>C31-C30</f>
        <v>3111705</v>
      </c>
      <c r="F31" s="17">
        <v>18231802</v>
      </c>
      <c r="G31" s="14">
        <f>(F31/F30-1)*100</f>
        <v>4.4498933547674202</v>
      </c>
      <c r="H31" s="13">
        <f>F31-F30</f>
        <v>776732</v>
      </c>
    </row>
    <row r="32" spans="2:12" ht="15" customHeight="1"/>
    <row r="33" spans="1:12" ht="15" customHeight="1"/>
    <row r="34" spans="1:12" ht="24" customHeight="1">
      <c r="B34" s="124" t="s">
        <v>1</v>
      </c>
      <c r="C34" s="126" t="s">
        <v>10</v>
      </c>
      <c r="D34" s="127"/>
      <c r="E34" s="128"/>
      <c r="F34" s="126" t="s">
        <v>11</v>
      </c>
      <c r="G34" s="127"/>
      <c r="H34" s="128"/>
      <c r="J34"/>
      <c r="K34"/>
      <c r="L34"/>
    </row>
    <row r="35" spans="1:12" ht="24" customHeight="1">
      <c r="B35" s="125"/>
      <c r="C35" s="18"/>
      <c r="D35" s="83" t="s">
        <v>4</v>
      </c>
      <c r="E35" s="85" t="s">
        <v>5</v>
      </c>
      <c r="F35" s="18"/>
      <c r="G35" s="83" t="s">
        <v>4</v>
      </c>
      <c r="H35" s="83" t="s">
        <v>5</v>
      </c>
      <c r="J35"/>
      <c r="K35"/>
      <c r="L35"/>
    </row>
    <row r="36" spans="1:12" ht="15" customHeight="1">
      <c r="B36" s="8"/>
      <c r="C36" s="8" t="s">
        <v>9</v>
      </c>
      <c r="D36" s="8" t="s">
        <v>103</v>
      </c>
      <c r="E36" s="8" t="s">
        <v>9</v>
      </c>
      <c r="F36" s="8" t="s">
        <v>9</v>
      </c>
      <c r="G36" s="8" t="s">
        <v>103</v>
      </c>
      <c r="H36" s="8" t="s">
        <v>9</v>
      </c>
    </row>
    <row r="37" spans="1:12" ht="24" customHeight="1">
      <c r="B37" s="82">
        <v>25</v>
      </c>
      <c r="C37" s="11">
        <v>39715307</v>
      </c>
      <c r="D37" s="12">
        <f>(C37/37071394-1)*100</f>
        <v>7.1319492328775214</v>
      </c>
      <c r="E37" s="11">
        <f>C37-37071394</f>
        <v>2643913</v>
      </c>
      <c r="F37" s="11">
        <v>15682417</v>
      </c>
      <c r="G37" s="12">
        <f>(F37/14348661-1)*100</f>
        <v>9.2953342475649912</v>
      </c>
      <c r="H37" s="11">
        <f>F37-14348661</f>
        <v>1333756</v>
      </c>
    </row>
    <row r="38" spans="1:12" ht="24" customHeight="1">
      <c r="B38" s="82">
        <v>26</v>
      </c>
      <c r="C38" s="19">
        <v>41472006</v>
      </c>
      <c r="D38" s="14">
        <f>(C38/C37-1)*100</f>
        <v>4.4232290587606471</v>
      </c>
      <c r="E38" s="13">
        <f>C38-C37</f>
        <v>1756699</v>
      </c>
      <c r="F38" s="19">
        <v>15663844</v>
      </c>
      <c r="G38" s="14">
        <f>(F38/F37-1)*100</f>
        <v>-0.11843199935316351</v>
      </c>
      <c r="H38" s="13">
        <f>F38-F37</f>
        <v>-18573</v>
      </c>
    </row>
    <row r="39" spans="1:12" ht="24" customHeight="1">
      <c r="B39" s="71">
        <v>27</v>
      </c>
      <c r="C39" s="75">
        <f>+C29-11000077</f>
        <v>43406862</v>
      </c>
      <c r="D39" s="73">
        <f>(C39/C38-1)*100</f>
        <v>4.6654507139104906</v>
      </c>
      <c r="E39" s="72">
        <f>C39-C38</f>
        <v>1934856</v>
      </c>
      <c r="F39" s="75">
        <f>+F29-1406482</f>
        <v>17578154</v>
      </c>
      <c r="G39" s="73">
        <f>(F39/F38-1)*100</f>
        <v>12.221201896545963</v>
      </c>
      <c r="H39" s="72">
        <f>F39-F38</f>
        <v>1914310</v>
      </c>
    </row>
    <row r="40" spans="1:12" ht="24" customHeight="1">
      <c r="B40" s="82">
        <v>28</v>
      </c>
      <c r="C40" s="19">
        <v>44267450</v>
      </c>
      <c r="D40" s="14">
        <f>(C40/C39-1)*100</f>
        <v>1.9826081876178847</v>
      </c>
      <c r="E40" s="13">
        <f>C40-C39</f>
        <v>860588</v>
      </c>
      <c r="F40" s="19">
        <v>17106335</v>
      </c>
      <c r="G40" s="14">
        <f>(F40/F39-1)*100</f>
        <v>-2.684121438462761</v>
      </c>
      <c r="H40" s="13">
        <f>F40-F39</f>
        <v>-471819</v>
      </c>
    </row>
    <row r="41" spans="1:12" ht="24" customHeight="1">
      <c r="B41" s="82">
        <v>29</v>
      </c>
      <c r="C41" s="19">
        <v>47555053</v>
      </c>
      <c r="D41" s="14">
        <f>(C41/C40-1)*100</f>
        <v>7.426682585059674</v>
      </c>
      <c r="E41" s="13">
        <f>C41-C40</f>
        <v>3287603</v>
      </c>
      <c r="F41" s="19">
        <v>18089907</v>
      </c>
      <c r="G41" s="14">
        <f>(F41/F40-1)*100</f>
        <v>5.7497529424040961</v>
      </c>
      <c r="H41" s="13">
        <f>F41-F40</f>
        <v>983572</v>
      </c>
    </row>
    <row r="42" spans="1:12" ht="15" customHeight="1"/>
    <row r="43" spans="1:12" ht="15" customHeight="1">
      <c r="B43" s="20" t="s">
        <v>78</v>
      </c>
    </row>
    <row r="44" spans="1:12" ht="14.1" customHeight="1">
      <c r="B44" s="76" t="s">
        <v>79</v>
      </c>
      <c r="C44" s="77"/>
      <c r="D44" s="77"/>
      <c r="E44" s="77"/>
      <c r="F44" s="77"/>
      <c r="G44" s="77"/>
      <c r="H44" s="77"/>
    </row>
    <row r="45" spans="1:12">
      <c r="A45" s="20"/>
      <c r="B45" s="20" t="s">
        <v>104</v>
      </c>
      <c r="C45" s="20"/>
      <c r="D45" s="20"/>
      <c r="E45" s="20"/>
      <c r="F45" s="20"/>
      <c r="G45" s="20"/>
      <c r="H45" s="20"/>
    </row>
    <row r="46" spans="1:12">
      <c r="A46" s="20"/>
      <c r="B46" s="76" t="s">
        <v>105</v>
      </c>
      <c r="C46" s="20"/>
      <c r="D46" s="20"/>
      <c r="E46" s="20"/>
      <c r="F46" s="20"/>
      <c r="G46" s="20"/>
      <c r="H46" s="20"/>
    </row>
    <row r="47" spans="1:12">
      <c r="A47" s="20"/>
      <c r="B47" s="20" t="s">
        <v>80</v>
      </c>
      <c r="C47" s="20"/>
      <c r="D47" s="20"/>
      <c r="E47" s="20"/>
      <c r="F47" s="20"/>
      <c r="G47" s="20"/>
      <c r="H47" s="20"/>
    </row>
    <row r="48" spans="1:12">
      <c r="A48" s="20"/>
      <c r="B48" s="20"/>
      <c r="C48" s="20"/>
      <c r="D48" s="20"/>
      <c r="E48" s="20"/>
      <c r="F48" s="20"/>
      <c r="G48" s="20"/>
      <c r="H48" s="20"/>
    </row>
    <row r="49" spans="1:2" ht="5.0999999999999996" customHeight="1">
      <c r="B49" s="20"/>
    </row>
    <row r="50" spans="1:2" ht="14.1" customHeight="1">
      <c r="B50" s="21"/>
    </row>
    <row r="51" spans="1:2">
      <c r="A51" s="20"/>
    </row>
    <row r="52" spans="1:2">
      <c r="A52" s="21"/>
    </row>
    <row r="53" spans="1:2">
      <c r="A53" s="21"/>
    </row>
    <row r="55" spans="1:2">
      <c r="B55" s="22"/>
    </row>
  </sheetData>
  <mergeCells count="11">
    <mergeCell ref="B34:B35"/>
    <mergeCell ref="C34:E34"/>
    <mergeCell ref="F34:H34"/>
    <mergeCell ref="B1:H1"/>
    <mergeCell ref="B4:B5"/>
    <mergeCell ref="B14:B15"/>
    <mergeCell ref="C14:E14"/>
    <mergeCell ref="F14:H14"/>
    <mergeCell ref="B24:B25"/>
    <mergeCell ref="C24:E24"/>
    <mergeCell ref="F24:H24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topLeftCell="A43" zoomScaleNormal="100" zoomScaleSheetLayoutView="100" workbookViewId="0">
      <selection activeCell="M14" sqref="M14"/>
    </sheetView>
  </sheetViews>
  <sheetFormatPr defaultRowHeight="13.5"/>
  <cols>
    <col min="1" max="1" width="24.625" style="21" customWidth="1"/>
    <col min="2" max="7" width="13.625" style="1" customWidth="1"/>
    <col min="8" max="9" width="5.625" style="1" customWidth="1"/>
    <col min="10" max="16384" width="9" style="1"/>
  </cols>
  <sheetData>
    <row r="2" spans="1:9" ht="22.5" customHeight="1">
      <c r="A2" s="130" t="s">
        <v>106</v>
      </c>
      <c r="B2" s="130"/>
      <c r="C2" s="130"/>
      <c r="D2" s="130"/>
      <c r="E2" s="130"/>
      <c r="F2" s="130"/>
      <c r="G2" s="130"/>
    </row>
    <row r="3" spans="1:9" s="21" customFormat="1" ht="15.75" customHeight="1">
      <c r="A3" s="124" t="s">
        <v>12</v>
      </c>
      <c r="B3" s="131" t="s">
        <v>107</v>
      </c>
      <c r="C3" s="132"/>
      <c r="D3" s="132"/>
      <c r="E3" s="133"/>
      <c r="F3" s="131" t="s">
        <v>81</v>
      </c>
      <c r="G3" s="133"/>
    </row>
    <row r="4" spans="1:9" s="21" customFormat="1" ht="15.75" customHeight="1">
      <c r="A4" s="125"/>
      <c r="B4" s="23"/>
      <c r="C4" s="83" t="s">
        <v>13</v>
      </c>
      <c r="D4" s="83" t="s">
        <v>83</v>
      </c>
      <c r="E4" s="83" t="s">
        <v>15</v>
      </c>
      <c r="F4" s="24"/>
      <c r="G4" s="83" t="s">
        <v>13</v>
      </c>
    </row>
    <row r="5" spans="1:9" s="10" customFormat="1">
      <c r="A5" s="25"/>
      <c r="B5" s="8"/>
      <c r="C5" s="9" t="s">
        <v>16</v>
      </c>
      <c r="D5" s="8" t="s">
        <v>16</v>
      </c>
      <c r="E5" s="26"/>
      <c r="F5" s="27"/>
      <c r="G5" s="8" t="s">
        <v>16</v>
      </c>
    </row>
    <row r="6" spans="1:9" ht="15.75" customHeight="1">
      <c r="A6" s="28" t="s">
        <v>84</v>
      </c>
      <c r="B6" s="29">
        <f>SUM(B7:B30)</f>
        <v>1117</v>
      </c>
      <c r="C6" s="30">
        <v>100</v>
      </c>
      <c r="D6" s="12">
        <f t="shared" ref="D6" si="0">(B6/F6-1)*100</f>
        <v>8.9605734767017609E-2</v>
      </c>
      <c r="E6" s="31">
        <f>B6-F6</f>
        <v>1</v>
      </c>
      <c r="F6" s="29">
        <f>SUM(F7:F30)</f>
        <v>1116</v>
      </c>
      <c r="G6" s="12">
        <v>100</v>
      </c>
    </row>
    <row r="7" spans="1:9" ht="15.75" customHeight="1">
      <c r="A7" s="32" t="s">
        <v>17</v>
      </c>
      <c r="B7" s="29">
        <v>373</v>
      </c>
      <c r="C7" s="12">
        <f>IF(B7=0,"-",ROUND(B7/B$6*100,1))</f>
        <v>33.4</v>
      </c>
      <c r="D7" s="12">
        <f t="shared" ref="D7:D30" si="1">IF(F7=0,"-",(B7-F7)/F7*100)</f>
        <v>-0.26737967914438499</v>
      </c>
      <c r="E7" s="86">
        <f>IF(AND(F7=0,B7=0),"-",B7-F7)</f>
        <v>-1</v>
      </c>
      <c r="F7" s="29">
        <v>374</v>
      </c>
      <c r="G7" s="12">
        <f>IF(F7=0,"-",ROUND(F7/F$6*100,1))</f>
        <v>33.5</v>
      </c>
      <c r="I7" s="43"/>
    </row>
    <row r="8" spans="1:9" ht="15.75" customHeight="1">
      <c r="A8" s="32" t="s">
        <v>18</v>
      </c>
      <c r="B8" s="29">
        <v>99</v>
      </c>
      <c r="C8" s="12">
        <f t="shared" ref="C8:C30" si="2">IF(B8=0,"-",ROUND(B8/B$6*100,1))</f>
        <v>8.9</v>
      </c>
      <c r="D8" s="12">
        <f t="shared" si="1"/>
        <v>11.235955056179774</v>
      </c>
      <c r="E8" s="86">
        <f t="shared" ref="E8:E30" si="3">IF(AND(F8=0,B8=0),"-",B8-F8)</f>
        <v>10</v>
      </c>
      <c r="F8" s="29">
        <v>89</v>
      </c>
      <c r="G8" s="12">
        <f t="shared" ref="G8:G30" si="4">IF(F8=0,"-",ROUND(F8/F$6*100,1))</f>
        <v>8</v>
      </c>
      <c r="I8" s="43"/>
    </row>
    <row r="9" spans="1:9" ht="15.75" customHeight="1">
      <c r="A9" s="32" t="s">
        <v>19</v>
      </c>
      <c r="B9" s="29">
        <v>43</v>
      </c>
      <c r="C9" s="12">
        <f t="shared" si="2"/>
        <v>3.8</v>
      </c>
      <c r="D9" s="12">
        <f t="shared" si="1"/>
        <v>0</v>
      </c>
      <c r="E9" s="86">
        <f t="shared" si="3"/>
        <v>0</v>
      </c>
      <c r="F9" s="29">
        <v>43</v>
      </c>
      <c r="G9" s="12">
        <f t="shared" si="4"/>
        <v>3.9</v>
      </c>
      <c r="I9" s="43"/>
    </row>
    <row r="10" spans="1:9" ht="15.75" customHeight="1">
      <c r="A10" s="32" t="s">
        <v>20</v>
      </c>
      <c r="B10" s="29">
        <v>10</v>
      </c>
      <c r="C10" s="12">
        <f t="shared" si="2"/>
        <v>0.9</v>
      </c>
      <c r="D10" s="12">
        <f t="shared" si="1"/>
        <v>0</v>
      </c>
      <c r="E10" s="86">
        <f t="shared" si="3"/>
        <v>0</v>
      </c>
      <c r="F10" s="29">
        <v>10</v>
      </c>
      <c r="G10" s="12">
        <f t="shared" si="4"/>
        <v>0.9</v>
      </c>
      <c r="I10" s="43"/>
    </row>
    <row r="11" spans="1:9" ht="15.75" customHeight="1">
      <c r="A11" s="32" t="s">
        <v>21</v>
      </c>
      <c r="B11" s="29">
        <v>46</v>
      </c>
      <c r="C11" s="12">
        <f t="shared" si="2"/>
        <v>4.0999999999999996</v>
      </c>
      <c r="D11" s="12">
        <f t="shared" si="1"/>
        <v>-2.1276595744680851</v>
      </c>
      <c r="E11" s="86">
        <f t="shared" si="3"/>
        <v>-1</v>
      </c>
      <c r="F11" s="29">
        <v>47</v>
      </c>
      <c r="G11" s="12">
        <f t="shared" si="4"/>
        <v>4.2</v>
      </c>
      <c r="I11" s="43"/>
    </row>
    <row r="12" spans="1:9" ht="15.75" customHeight="1">
      <c r="A12" s="32" t="s">
        <v>22</v>
      </c>
      <c r="B12" s="29">
        <v>6</v>
      </c>
      <c r="C12" s="12">
        <f t="shared" si="2"/>
        <v>0.5</v>
      </c>
      <c r="D12" s="12">
        <f t="shared" si="1"/>
        <v>0</v>
      </c>
      <c r="E12" s="86">
        <f t="shared" si="3"/>
        <v>0</v>
      </c>
      <c r="F12" s="29">
        <v>6</v>
      </c>
      <c r="G12" s="12">
        <f t="shared" si="4"/>
        <v>0.5</v>
      </c>
      <c r="I12" s="43"/>
    </row>
    <row r="13" spans="1:9" ht="15.75" customHeight="1">
      <c r="A13" s="32" t="s">
        <v>23</v>
      </c>
      <c r="B13" s="29">
        <v>75</v>
      </c>
      <c r="C13" s="12">
        <f t="shared" si="2"/>
        <v>6.7</v>
      </c>
      <c r="D13" s="12">
        <f t="shared" si="1"/>
        <v>-11.76470588235294</v>
      </c>
      <c r="E13" s="86">
        <f t="shared" si="3"/>
        <v>-10</v>
      </c>
      <c r="F13" s="29">
        <v>85</v>
      </c>
      <c r="G13" s="12">
        <f t="shared" si="4"/>
        <v>7.6</v>
      </c>
      <c r="I13" s="43"/>
    </row>
    <row r="14" spans="1:9" ht="15.75" customHeight="1">
      <c r="A14" s="32" t="s">
        <v>24</v>
      </c>
      <c r="B14" s="29">
        <v>30</v>
      </c>
      <c r="C14" s="12">
        <f t="shared" si="2"/>
        <v>2.7</v>
      </c>
      <c r="D14" s="12">
        <f t="shared" si="1"/>
        <v>7.1428571428571423</v>
      </c>
      <c r="E14" s="86">
        <f t="shared" si="3"/>
        <v>2</v>
      </c>
      <c r="F14" s="29">
        <v>28</v>
      </c>
      <c r="G14" s="12">
        <f t="shared" si="4"/>
        <v>2.5</v>
      </c>
      <c r="I14" s="43"/>
    </row>
    <row r="15" spans="1:9" ht="15.75" customHeight="1">
      <c r="A15" s="32" t="s">
        <v>25</v>
      </c>
      <c r="B15" s="29">
        <v>11</v>
      </c>
      <c r="C15" s="12">
        <f t="shared" si="2"/>
        <v>1</v>
      </c>
      <c r="D15" s="12">
        <f t="shared" si="1"/>
        <v>0</v>
      </c>
      <c r="E15" s="86">
        <f t="shared" si="3"/>
        <v>0</v>
      </c>
      <c r="F15" s="29">
        <v>11</v>
      </c>
      <c r="G15" s="12">
        <f t="shared" si="4"/>
        <v>1</v>
      </c>
      <c r="I15" s="43"/>
    </row>
    <row r="16" spans="1:9" ht="15.75" customHeight="1">
      <c r="A16" s="32" t="s">
        <v>26</v>
      </c>
      <c r="B16" s="29">
        <v>20</v>
      </c>
      <c r="C16" s="12">
        <f t="shared" si="2"/>
        <v>1.8</v>
      </c>
      <c r="D16" s="12">
        <f t="shared" si="1"/>
        <v>17.647058823529413</v>
      </c>
      <c r="E16" s="86">
        <f t="shared" si="3"/>
        <v>3</v>
      </c>
      <c r="F16" s="29">
        <v>17</v>
      </c>
      <c r="G16" s="12">
        <f t="shared" si="4"/>
        <v>1.5</v>
      </c>
      <c r="I16" s="43"/>
    </row>
    <row r="17" spans="1:9" ht="15.75" customHeight="1">
      <c r="A17" s="32" t="s">
        <v>27</v>
      </c>
      <c r="B17" s="29">
        <v>0</v>
      </c>
      <c r="C17" s="12" t="str">
        <f t="shared" si="2"/>
        <v>-</v>
      </c>
      <c r="D17" s="12" t="str">
        <f t="shared" si="1"/>
        <v>-</v>
      </c>
      <c r="E17" s="86" t="str">
        <f t="shared" si="3"/>
        <v>-</v>
      </c>
      <c r="F17" s="29">
        <v>0</v>
      </c>
      <c r="G17" s="12" t="str">
        <f t="shared" si="4"/>
        <v>-</v>
      </c>
      <c r="I17" s="43"/>
    </row>
    <row r="18" spans="1:9" ht="15.75" customHeight="1">
      <c r="A18" s="32" t="s">
        <v>28</v>
      </c>
      <c r="B18" s="29">
        <v>3</v>
      </c>
      <c r="C18" s="12">
        <f t="shared" si="2"/>
        <v>0.3</v>
      </c>
      <c r="D18" s="12">
        <f t="shared" si="1"/>
        <v>50</v>
      </c>
      <c r="E18" s="86">
        <f t="shared" si="3"/>
        <v>1</v>
      </c>
      <c r="F18" s="29">
        <v>2</v>
      </c>
      <c r="G18" s="12">
        <f t="shared" si="4"/>
        <v>0.2</v>
      </c>
      <c r="I18" s="43"/>
    </row>
    <row r="19" spans="1:9" ht="15.75" customHeight="1">
      <c r="A19" s="32" t="s">
        <v>29</v>
      </c>
      <c r="B19" s="29">
        <v>150</v>
      </c>
      <c r="C19" s="12">
        <f t="shared" si="2"/>
        <v>13.4</v>
      </c>
      <c r="D19" s="12">
        <f t="shared" si="1"/>
        <v>-4.4585987261146496</v>
      </c>
      <c r="E19" s="86">
        <f t="shared" si="3"/>
        <v>-7</v>
      </c>
      <c r="F19" s="29">
        <v>157</v>
      </c>
      <c r="G19" s="12">
        <f t="shared" si="4"/>
        <v>14.1</v>
      </c>
      <c r="I19" s="43"/>
    </row>
    <row r="20" spans="1:9" ht="15.75" customHeight="1">
      <c r="A20" s="32" t="s">
        <v>30</v>
      </c>
      <c r="B20" s="29">
        <v>7</v>
      </c>
      <c r="C20" s="12">
        <f t="shared" si="2"/>
        <v>0.6</v>
      </c>
      <c r="D20" s="12">
        <f t="shared" si="1"/>
        <v>0</v>
      </c>
      <c r="E20" s="86">
        <f t="shared" si="3"/>
        <v>0</v>
      </c>
      <c r="F20" s="29">
        <v>7</v>
      </c>
      <c r="G20" s="12">
        <f t="shared" si="4"/>
        <v>0.6</v>
      </c>
      <c r="I20" s="43"/>
    </row>
    <row r="21" spans="1:9" ht="15.75" customHeight="1">
      <c r="A21" s="32" t="s">
        <v>31</v>
      </c>
      <c r="B21" s="29">
        <v>0</v>
      </c>
      <c r="C21" s="12" t="str">
        <f t="shared" si="2"/>
        <v>-</v>
      </c>
      <c r="D21" s="12">
        <f t="shared" si="1"/>
        <v>-100</v>
      </c>
      <c r="E21" s="86">
        <f t="shared" si="3"/>
        <v>-1</v>
      </c>
      <c r="F21" s="29">
        <v>1</v>
      </c>
      <c r="G21" s="12">
        <f t="shared" si="4"/>
        <v>0.1</v>
      </c>
      <c r="I21" s="43"/>
    </row>
    <row r="22" spans="1:9" ht="15.75" customHeight="1">
      <c r="A22" s="32" t="s">
        <v>32</v>
      </c>
      <c r="B22" s="29">
        <v>156</v>
      </c>
      <c r="C22" s="12">
        <f t="shared" si="2"/>
        <v>14</v>
      </c>
      <c r="D22" s="12">
        <f t="shared" si="1"/>
        <v>1.9607843137254901</v>
      </c>
      <c r="E22" s="86">
        <f t="shared" si="3"/>
        <v>3</v>
      </c>
      <c r="F22" s="29">
        <v>153</v>
      </c>
      <c r="G22" s="12">
        <f t="shared" si="4"/>
        <v>13.7</v>
      </c>
      <c r="I22" s="43"/>
    </row>
    <row r="23" spans="1:9" ht="15.75" customHeight="1">
      <c r="A23" s="32" t="s">
        <v>33</v>
      </c>
      <c r="B23" s="29">
        <v>7</v>
      </c>
      <c r="C23" s="12">
        <f t="shared" si="2"/>
        <v>0.6</v>
      </c>
      <c r="D23" s="12">
        <f t="shared" si="1"/>
        <v>-12.5</v>
      </c>
      <c r="E23" s="86">
        <f t="shared" si="3"/>
        <v>-1</v>
      </c>
      <c r="F23" s="29">
        <v>8</v>
      </c>
      <c r="G23" s="12">
        <f t="shared" si="4"/>
        <v>0.7</v>
      </c>
      <c r="I23" s="43"/>
    </row>
    <row r="24" spans="1:9" ht="15.75" customHeight="1">
      <c r="A24" s="32" t="s">
        <v>85</v>
      </c>
      <c r="B24" s="29">
        <v>11</v>
      </c>
      <c r="C24" s="12">
        <f t="shared" si="2"/>
        <v>1</v>
      </c>
      <c r="D24" s="12">
        <f t="shared" si="1"/>
        <v>22.222222222222221</v>
      </c>
      <c r="E24" s="86">
        <f t="shared" si="3"/>
        <v>2</v>
      </c>
      <c r="F24" s="29">
        <v>9</v>
      </c>
      <c r="G24" s="12">
        <f t="shared" si="4"/>
        <v>0.8</v>
      </c>
      <c r="I24" s="43"/>
    </row>
    <row r="25" spans="1:9" ht="15.75" customHeight="1">
      <c r="A25" s="32" t="s">
        <v>35</v>
      </c>
      <c r="B25" s="29">
        <v>10</v>
      </c>
      <c r="C25" s="12">
        <f t="shared" si="2"/>
        <v>0.9</v>
      </c>
      <c r="D25" s="12">
        <f t="shared" si="1"/>
        <v>-9.0909090909090917</v>
      </c>
      <c r="E25" s="86">
        <f t="shared" si="3"/>
        <v>-1</v>
      </c>
      <c r="F25" s="29">
        <v>11</v>
      </c>
      <c r="G25" s="12">
        <f t="shared" si="4"/>
        <v>1</v>
      </c>
      <c r="I25" s="43"/>
    </row>
    <row r="26" spans="1:9" ht="15.75" customHeight="1">
      <c r="A26" s="32" t="s">
        <v>36</v>
      </c>
      <c r="B26" s="29">
        <v>1</v>
      </c>
      <c r="C26" s="12">
        <f t="shared" si="2"/>
        <v>0.1</v>
      </c>
      <c r="D26" s="12">
        <f t="shared" si="1"/>
        <v>0</v>
      </c>
      <c r="E26" s="86">
        <f t="shared" si="3"/>
        <v>0</v>
      </c>
      <c r="F26" s="29">
        <v>1</v>
      </c>
      <c r="G26" s="12">
        <f t="shared" si="4"/>
        <v>0.1</v>
      </c>
      <c r="I26" s="43"/>
    </row>
    <row r="27" spans="1:9" ht="15.75" customHeight="1">
      <c r="A27" s="32" t="s">
        <v>37</v>
      </c>
      <c r="B27" s="29">
        <v>10</v>
      </c>
      <c r="C27" s="12">
        <f t="shared" si="2"/>
        <v>0.9</v>
      </c>
      <c r="D27" s="12">
        <f t="shared" si="1"/>
        <v>11.111111111111111</v>
      </c>
      <c r="E27" s="86">
        <f t="shared" si="3"/>
        <v>1</v>
      </c>
      <c r="F27" s="29">
        <v>9</v>
      </c>
      <c r="G27" s="12">
        <f t="shared" si="4"/>
        <v>0.8</v>
      </c>
      <c r="I27" s="43"/>
    </row>
    <row r="28" spans="1:9" ht="15.75" customHeight="1">
      <c r="A28" s="32" t="s">
        <v>38</v>
      </c>
      <c r="B28" s="29">
        <v>0</v>
      </c>
      <c r="C28" s="12" t="str">
        <f t="shared" si="2"/>
        <v>-</v>
      </c>
      <c r="D28" s="12" t="str">
        <f t="shared" si="1"/>
        <v>-</v>
      </c>
      <c r="E28" s="86" t="str">
        <f t="shared" si="3"/>
        <v>-</v>
      </c>
      <c r="F28" s="29">
        <v>0</v>
      </c>
      <c r="G28" s="12" t="str">
        <f t="shared" si="4"/>
        <v>-</v>
      </c>
      <c r="I28" s="43"/>
    </row>
    <row r="29" spans="1:9" ht="15.75" customHeight="1">
      <c r="A29" s="32" t="s">
        <v>39</v>
      </c>
      <c r="B29" s="29">
        <v>11</v>
      </c>
      <c r="C29" s="12">
        <f t="shared" si="2"/>
        <v>1</v>
      </c>
      <c r="D29" s="12">
        <f t="shared" si="1"/>
        <v>0</v>
      </c>
      <c r="E29" s="86">
        <f t="shared" si="3"/>
        <v>0</v>
      </c>
      <c r="F29" s="29">
        <v>11</v>
      </c>
      <c r="G29" s="12">
        <f t="shared" si="4"/>
        <v>1</v>
      </c>
      <c r="I29" s="43"/>
    </row>
    <row r="30" spans="1:9" ht="15.75" customHeight="1">
      <c r="A30" s="32" t="s">
        <v>40</v>
      </c>
      <c r="B30" s="29">
        <v>38</v>
      </c>
      <c r="C30" s="12">
        <f t="shared" si="2"/>
        <v>3.4</v>
      </c>
      <c r="D30" s="12">
        <f t="shared" si="1"/>
        <v>2.7027027027027026</v>
      </c>
      <c r="E30" s="86">
        <f t="shared" si="3"/>
        <v>1</v>
      </c>
      <c r="F30" s="29">
        <v>37</v>
      </c>
      <c r="G30" s="12">
        <f t="shared" si="4"/>
        <v>3.3</v>
      </c>
      <c r="I30" s="43"/>
    </row>
    <row r="31" spans="1:9" ht="15.75" customHeight="1">
      <c r="I31" s="43"/>
    </row>
    <row r="32" spans="1:9" ht="22.5" customHeight="1">
      <c r="A32" s="134" t="s">
        <v>108</v>
      </c>
      <c r="B32" s="134"/>
      <c r="C32" s="134"/>
      <c r="D32" s="134"/>
      <c r="E32" s="134"/>
      <c r="F32" s="134"/>
      <c r="G32" s="134"/>
      <c r="I32" s="43"/>
    </row>
    <row r="33" spans="1:9" ht="15.75" customHeight="1">
      <c r="A33" s="124" t="s">
        <v>41</v>
      </c>
      <c r="B33" s="131" t="str">
        <f>B3</f>
        <v>平成30年</v>
      </c>
      <c r="C33" s="132"/>
      <c r="D33" s="132"/>
      <c r="E33" s="133"/>
      <c r="F33" s="131" t="str">
        <f>F3</f>
        <v>平成29年</v>
      </c>
      <c r="G33" s="133"/>
      <c r="I33" s="43"/>
    </row>
    <row r="34" spans="1:9" ht="15.75" customHeight="1">
      <c r="A34" s="125"/>
      <c r="B34" s="23"/>
      <c r="C34" s="83" t="s">
        <v>13</v>
      </c>
      <c r="D34" s="83" t="s">
        <v>83</v>
      </c>
      <c r="E34" s="83" t="s">
        <v>15</v>
      </c>
      <c r="F34" s="24"/>
      <c r="G34" s="83" t="s">
        <v>13</v>
      </c>
      <c r="I34" s="43"/>
    </row>
    <row r="35" spans="1:9">
      <c r="A35" s="25"/>
      <c r="B35" s="8"/>
      <c r="C35" s="9" t="s">
        <v>109</v>
      </c>
      <c r="D35" s="8" t="s">
        <v>110</v>
      </c>
      <c r="E35" s="9"/>
      <c r="F35" s="8"/>
      <c r="G35" s="8" t="s">
        <v>109</v>
      </c>
      <c r="I35" s="43"/>
    </row>
    <row r="36" spans="1:9" ht="15.75" customHeight="1">
      <c r="A36" s="16" t="s">
        <v>86</v>
      </c>
      <c r="B36" s="11">
        <f>SUM(B37:B42)</f>
        <v>1117</v>
      </c>
      <c r="C36" s="33">
        <v>100</v>
      </c>
      <c r="D36" s="12">
        <f t="shared" ref="D36:D42" si="5">(B36/F36-1)*100</f>
        <v>8.9605734767017609E-2</v>
      </c>
      <c r="E36" s="31">
        <f>B36-F36</f>
        <v>1</v>
      </c>
      <c r="F36" s="11">
        <f>SUM(F37:F42)</f>
        <v>1116</v>
      </c>
      <c r="G36" s="34">
        <v>100</v>
      </c>
      <c r="I36" s="43"/>
    </row>
    <row r="37" spans="1:9" ht="15.75" customHeight="1">
      <c r="A37" s="35" t="s">
        <v>42</v>
      </c>
      <c r="B37" s="13">
        <v>468</v>
      </c>
      <c r="C37" s="12">
        <f t="shared" ref="C37:C42" si="6">ROUND(B37/B$36*100,1)</f>
        <v>41.9</v>
      </c>
      <c r="D37" s="12">
        <f t="shared" si="5"/>
        <v>-1.2658227848101222</v>
      </c>
      <c r="E37" s="31">
        <f t="shared" ref="E37:E42" si="7">B37-F37</f>
        <v>-6</v>
      </c>
      <c r="F37" s="13">
        <v>474</v>
      </c>
      <c r="G37" s="12">
        <f t="shared" ref="G37:G42" si="8">ROUND(F37/F$36*100,1)</f>
        <v>42.5</v>
      </c>
      <c r="I37" s="43"/>
    </row>
    <row r="38" spans="1:9" ht="15.75" customHeight="1">
      <c r="A38" s="35" t="s">
        <v>43</v>
      </c>
      <c r="B38" s="13">
        <v>299</v>
      </c>
      <c r="C38" s="12">
        <f t="shared" si="6"/>
        <v>26.8</v>
      </c>
      <c r="D38" s="12">
        <f t="shared" si="5"/>
        <v>0.67340067340067034</v>
      </c>
      <c r="E38" s="31">
        <f t="shared" si="7"/>
        <v>2</v>
      </c>
      <c r="F38" s="13">
        <v>297</v>
      </c>
      <c r="G38" s="12">
        <f t="shared" si="8"/>
        <v>26.6</v>
      </c>
      <c r="I38" s="43"/>
    </row>
    <row r="39" spans="1:9" ht="15.75" customHeight="1">
      <c r="A39" s="35" t="s">
        <v>44</v>
      </c>
      <c r="B39" s="13">
        <v>161</v>
      </c>
      <c r="C39" s="12">
        <f t="shared" si="6"/>
        <v>14.4</v>
      </c>
      <c r="D39" s="12">
        <f t="shared" si="5"/>
        <v>-3.59281437125748</v>
      </c>
      <c r="E39" s="31">
        <f t="shared" si="7"/>
        <v>-6</v>
      </c>
      <c r="F39" s="13">
        <v>167</v>
      </c>
      <c r="G39" s="12">
        <f t="shared" si="8"/>
        <v>15</v>
      </c>
      <c r="I39" s="43"/>
    </row>
    <row r="40" spans="1:9" ht="15.75" customHeight="1">
      <c r="A40" s="35" t="s">
        <v>45</v>
      </c>
      <c r="B40" s="13">
        <v>86</v>
      </c>
      <c r="C40" s="12">
        <f t="shared" si="6"/>
        <v>7.7</v>
      </c>
      <c r="D40" s="12">
        <f t="shared" si="5"/>
        <v>1.1764705882352899</v>
      </c>
      <c r="E40" s="31">
        <f t="shared" si="7"/>
        <v>1</v>
      </c>
      <c r="F40" s="13">
        <v>85</v>
      </c>
      <c r="G40" s="12">
        <f t="shared" si="8"/>
        <v>7.6</v>
      </c>
      <c r="I40" s="43"/>
    </row>
    <row r="41" spans="1:9" ht="15.75" customHeight="1">
      <c r="A41" s="35" t="s">
        <v>46</v>
      </c>
      <c r="B41" s="13">
        <v>71</v>
      </c>
      <c r="C41" s="12">
        <f t="shared" si="6"/>
        <v>6.4</v>
      </c>
      <c r="D41" s="12">
        <f t="shared" si="5"/>
        <v>14.516129032258075</v>
      </c>
      <c r="E41" s="31">
        <f t="shared" si="7"/>
        <v>9</v>
      </c>
      <c r="F41" s="13">
        <v>62</v>
      </c>
      <c r="G41" s="12">
        <f t="shared" si="8"/>
        <v>5.6</v>
      </c>
      <c r="I41" s="43"/>
    </row>
    <row r="42" spans="1:9" ht="15.75" customHeight="1">
      <c r="A42" s="35" t="s">
        <v>47</v>
      </c>
      <c r="B42" s="13">
        <v>32</v>
      </c>
      <c r="C42" s="12">
        <f t="shared" si="6"/>
        <v>2.9</v>
      </c>
      <c r="D42" s="12">
        <f t="shared" si="5"/>
        <v>3.2258064516129004</v>
      </c>
      <c r="E42" s="31">
        <f t="shared" si="7"/>
        <v>1</v>
      </c>
      <c r="F42" s="13">
        <v>31</v>
      </c>
      <c r="G42" s="12">
        <f t="shared" si="8"/>
        <v>2.8</v>
      </c>
      <c r="I42" s="43"/>
    </row>
    <row r="43" spans="1:9" ht="15.75" customHeight="1">
      <c r="A43" s="38"/>
      <c r="B43" s="36"/>
      <c r="C43" s="39"/>
      <c r="D43" s="37"/>
      <c r="E43" s="36"/>
      <c r="F43" s="36"/>
      <c r="G43" s="39"/>
      <c r="I43" s="43"/>
    </row>
    <row r="44" spans="1:9" s="21" customFormat="1" ht="15.75" customHeight="1"/>
    <row r="45" spans="1:9" s="21" customFormat="1" ht="15.75" customHeight="1">
      <c r="A45" s="134" t="s">
        <v>111</v>
      </c>
      <c r="B45" s="134"/>
      <c r="C45" s="134"/>
      <c r="D45" s="134"/>
      <c r="E45" s="134"/>
      <c r="F45" s="134"/>
      <c r="G45" s="134"/>
    </row>
    <row r="46" spans="1:9">
      <c r="A46" s="124" t="s">
        <v>48</v>
      </c>
      <c r="B46" s="131" t="str">
        <f>B33</f>
        <v>平成30年</v>
      </c>
      <c r="C46" s="132"/>
      <c r="D46" s="132"/>
      <c r="E46" s="133"/>
      <c r="F46" s="131" t="str">
        <f>F33</f>
        <v>平成29年</v>
      </c>
      <c r="G46" s="133"/>
    </row>
    <row r="47" spans="1:9" ht="15.75" customHeight="1">
      <c r="A47" s="125"/>
      <c r="B47" s="23"/>
      <c r="C47" s="83" t="s">
        <v>13</v>
      </c>
      <c r="D47" s="83" t="s">
        <v>83</v>
      </c>
      <c r="E47" s="83" t="s">
        <v>15</v>
      </c>
      <c r="F47" s="24"/>
      <c r="G47" s="83" t="s">
        <v>13</v>
      </c>
    </row>
    <row r="48" spans="1:9" ht="15.75" customHeight="1">
      <c r="A48" s="25"/>
      <c r="B48" s="8"/>
      <c r="C48" s="8" t="s">
        <v>112</v>
      </c>
      <c r="D48" s="8" t="s">
        <v>112</v>
      </c>
      <c r="E48" s="9"/>
      <c r="F48" s="8"/>
      <c r="G48" s="40" t="s">
        <v>112</v>
      </c>
    </row>
    <row r="49" spans="1:7" ht="15.75" customHeight="1">
      <c r="A49" s="16" t="s">
        <v>113</v>
      </c>
      <c r="B49" s="11">
        <f>SUM(B50:B55)</f>
        <v>1117</v>
      </c>
      <c r="C49" s="41">
        <v>100</v>
      </c>
      <c r="D49" s="12">
        <f t="shared" ref="D49:D55" si="9">(B49/F49-1)*100</f>
        <v>8.9605734767017609E-2</v>
      </c>
      <c r="E49" s="31">
        <f t="shared" ref="E49:E55" si="10">B49-F49</f>
        <v>1</v>
      </c>
      <c r="F49" s="11">
        <f>SUM(F50:F55)</f>
        <v>1116</v>
      </c>
      <c r="G49" s="41">
        <v>100</v>
      </c>
    </row>
    <row r="50" spans="1:7" ht="15.75" customHeight="1">
      <c r="A50" s="35" t="s">
        <v>49</v>
      </c>
      <c r="B50" s="13">
        <v>127</v>
      </c>
      <c r="C50" s="12">
        <f t="shared" ref="C50:C55" si="11">ROUND(B50/B$49*100,1)</f>
        <v>11.4</v>
      </c>
      <c r="D50" s="12">
        <f t="shared" si="9"/>
        <v>-3.7878787878787845</v>
      </c>
      <c r="E50" s="31">
        <f t="shared" si="10"/>
        <v>-5</v>
      </c>
      <c r="F50" s="13">
        <v>132</v>
      </c>
      <c r="G50" s="12">
        <f t="shared" ref="G50:G55" si="12">ROUND(F50/F$49*100,1)</f>
        <v>11.8</v>
      </c>
    </row>
    <row r="51" spans="1:7" ht="15.75" customHeight="1">
      <c r="A51" s="35" t="s">
        <v>50</v>
      </c>
      <c r="B51" s="13">
        <v>465</v>
      </c>
      <c r="C51" s="12">
        <f t="shared" si="11"/>
        <v>41.6</v>
      </c>
      <c r="D51" s="12">
        <f t="shared" si="9"/>
        <v>0.43196544276458138</v>
      </c>
      <c r="E51" s="31">
        <f t="shared" si="10"/>
        <v>2</v>
      </c>
      <c r="F51" s="13">
        <v>463</v>
      </c>
      <c r="G51" s="12">
        <f t="shared" si="12"/>
        <v>41.5</v>
      </c>
    </row>
    <row r="52" spans="1:7" ht="15.75" customHeight="1">
      <c r="A52" s="35" t="s">
        <v>51</v>
      </c>
      <c r="B52" s="13">
        <v>93</v>
      </c>
      <c r="C52" s="12">
        <f t="shared" si="11"/>
        <v>8.3000000000000007</v>
      </c>
      <c r="D52" s="12">
        <f t="shared" si="9"/>
        <v>1.0869565217391353</v>
      </c>
      <c r="E52" s="31">
        <f t="shared" si="10"/>
        <v>1</v>
      </c>
      <c r="F52" s="13">
        <v>92</v>
      </c>
      <c r="G52" s="12">
        <f t="shared" si="12"/>
        <v>8.1999999999999993</v>
      </c>
    </row>
    <row r="53" spans="1:7" ht="15.75" customHeight="1">
      <c r="A53" s="35" t="s">
        <v>52</v>
      </c>
      <c r="B53" s="13">
        <v>304</v>
      </c>
      <c r="C53" s="12">
        <f t="shared" si="11"/>
        <v>27.2</v>
      </c>
      <c r="D53" s="12">
        <f t="shared" si="9"/>
        <v>2.7027027027026973</v>
      </c>
      <c r="E53" s="31">
        <f t="shared" si="10"/>
        <v>8</v>
      </c>
      <c r="F53" s="13">
        <v>296</v>
      </c>
      <c r="G53" s="12">
        <f t="shared" si="12"/>
        <v>26.5</v>
      </c>
    </row>
    <row r="54" spans="1:7" ht="15.75" customHeight="1">
      <c r="A54" s="35" t="s">
        <v>53</v>
      </c>
      <c r="B54" s="13">
        <v>58</v>
      </c>
      <c r="C54" s="12">
        <f t="shared" si="11"/>
        <v>5.2</v>
      </c>
      <c r="D54" s="12">
        <f t="shared" si="9"/>
        <v>0</v>
      </c>
      <c r="E54" s="31">
        <f t="shared" si="10"/>
        <v>0</v>
      </c>
      <c r="F54" s="13">
        <v>58</v>
      </c>
      <c r="G54" s="12">
        <f t="shared" si="12"/>
        <v>5.2</v>
      </c>
    </row>
    <row r="55" spans="1:7" s="21" customFormat="1" ht="15.75" customHeight="1">
      <c r="A55" s="35" t="s">
        <v>54</v>
      </c>
      <c r="B55" s="13">
        <v>70</v>
      </c>
      <c r="C55" s="12">
        <f t="shared" si="11"/>
        <v>6.3</v>
      </c>
      <c r="D55" s="12">
        <f t="shared" si="9"/>
        <v>-6.6666666666666652</v>
      </c>
      <c r="E55" s="31">
        <f t="shared" si="10"/>
        <v>-5</v>
      </c>
      <c r="F55" s="13">
        <v>75</v>
      </c>
      <c r="G55" s="12">
        <f t="shared" si="12"/>
        <v>6.7</v>
      </c>
    </row>
    <row r="56" spans="1:7" s="21" customFormat="1" ht="15.75" customHeight="1"/>
    <row r="57" spans="1:7" s="10" customFormat="1" ht="13.5" customHeight="1"/>
    <row r="58" spans="1:7" ht="15.75" customHeight="1">
      <c r="A58" s="1"/>
    </row>
    <row r="59" spans="1:7" ht="15.75" customHeight="1">
      <c r="A59" s="1"/>
    </row>
    <row r="60" spans="1:7" ht="15.75" customHeight="1">
      <c r="A60" s="1"/>
    </row>
    <row r="61" spans="1:7" ht="15.75" customHeight="1">
      <c r="A61" s="1"/>
    </row>
    <row r="62" spans="1:7" ht="14.1" customHeight="1">
      <c r="A62" s="1"/>
    </row>
    <row r="63" spans="1:7">
      <c r="A63" s="1"/>
    </row>
    <row r="65" spans="2:7">
      <c r="B65" s="87"/>
      <c r="C65" s="88"/>
      <c r="F65" s="87"/>
      <c r="G65" s="88"/>
    </row>
  </sheetData>
  <mergeCells count="12">
    <mergeCell ref="A46:A47"/>
    <mergeCell ref="B46:E46"/>
    <mergeCell ref="F46:G46"/>
    <mergeCell ref="A32:G32"/>
    <mergeCell ref="A33:A34"/>
    <mergeCell ref="B33:E33"/>
    <mergeCell ref="F33:G33"/>
    <mergeCell ref="A2:G2"/>
    <mergeCell ref="A3:A4"/>
    <mergeCell ref="B3:E3"/>
    <mergeCell ref="F3:G3"/>
    <mergeCell ref="A45:G45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3"/>
  <sheetViews>
    <sheetView topLeftCell="A49" zoomScaleNormal="100" zoomScaleSheetLayoutView="100" workbookViewId="0">
      <selection activeCell="I68" sqref="I68"/>
    </sheetView>
  </sheetViews>
  <sheetFormatPr defaultRowHeight="13.5"/>
  <cols>
    <col min="1" max="1" width="24.625" style="21" customWidth="1"/>
    <col min="2" max="7" width="13.625" style="1" customWidth="1"/>
    <col min="8" max="16384" width="9" style="1"/>
  </cols>
  <sheetData>
    <row r="2" spans="1:7" ht="22.5" customHeight="1">
      <c r="A2" s="130" t="s">
        <v>114</v>
      </c>
      <c r="B2" s="130"/>
      <c r="C2" s="130"/>
      <c r="D2" s="130"/>
      <c r="E2" s="130"/>
      <c r="F2" s="130"/>
      <c r="G2" s="130"/>
    </row>
    <row r="3" spans="1:7" s="21" customFormat="1" ht="15.75" customHeight="1">
      <c r="A3" s="124" t="s">
        <v>55</v>
      </c>
      <c r="B3" s="131" t="s">
        <v>115</v>
      </c>
      <c r="C3" s="132"/>
      <c r="D3" s="132"/>
      <c r="E3" s="133"/>
      <c r="F3" s="131" t="s">
        <v>116</v>
      </c>
      <c r="G3" s="133"/>
    </row>
    <row r="4" spans="1:7" s="21" customFormat="1" ht="15.75" customHeight="1">
      <c r="A4" s="125"/>
      <c r="B4" s="23"/>
      <c r="C4" s="83" t="s">
        <v>13</v>
      </c>
      <c r="D4" s="83" t="s">
        <v>88</v>
      </c>
      <c r="E4" s="83" t="s">
        <v>15</v>
      </c>
      <c r="F4" s="24"/>
      <c r="G4" s="83" t="s">
        <v>13</v>
      </c>
    </row>
    <row r="5" spans="1:7" s="10" customFormat="1">
      <c r="A5" s="25"/>
      <c r="B5" s="8" t="s">
        <v>6</v>
      </c>
      <c r="C5" s="9" t="s">
        <v>99</v>
      </c>
      <c r="D5" s="8" t="s">
        <v>99</v>
      </c>
      <c r="E5" s="8" t="s">
        <v>6</v>
      </c>
      <c r="F5" s="8" t="s">
        <v>6</v>
      </c>
      <c r="G5" s="8" t="s">
        <v>99</v>
      </c>
    </row>
    <row r="6" spans="1:7" ht="15.75" customHeight="1">
      <c r="A6" s="28" t="s">
        <v>117</v>
      </c>
      <c r="B6" s="11">
        <f>SUM(B7:B30)</f>
        <v>26005</v>
      </c>
      <c r="C6" s="30">
        <v>100</v>
      </c>
      <c r="D6" s="12">
        <f>(B6/F6-1)*100</f>
        <v>5.0282714054927347</v>
      </c>
      <c r="E6" s="31">
        <f>B6-F6</f>
        <v>1245</v>
      </c>
      <c r="F6" s="11">
        <f>SUM(F7:F30)</f>
        <v>24760</v>
      </c>
      <c r="G6" s="12">
        <v>100</v>
      </c>
    </row>
    <row r="7" spans="1:7" ht="15.75" customHeight="1">
      <c r="A7" s="32" t="s">
        <v>17</v>
      </c>
      <c r="B7" s="13">
        <v>11961</v>
      </c>
      <c r="C7" s="12">
        <f>IF(B7=0,"-",ROUND(B7/B$6*100,1))</f>
        <v>46</v>
      </c>
      <c r="D7" s="12">
        <f t="shared" ref="D7:D30" si="0">IF(F7=0,"-",(B7-F7)/F7*100)</f>
        <v>6.0090401488965703</v>
      </c>
      <c r="E7" s="86">
        <f>IF(AND(F7=0,B7=0),"-",B7-F7)</f>
        <v>678</v>
      </c>
      <c r="F7" s="29">
        <v>11283</v>
      </c>
      <c r="G7" s="12">
        <f>IF(F7=0,"-",ROUND(F7/F$6*100,1))</f>
        <v>45.6</v>
      </c>
    </row>
    <row r="8" spans="1:7" ht="15.75" customHeight="1">
      <c r="A8" s="32" t="s">
        <v>18</v>
      </c>
      <c r="B8" s="13">
        <v>2051</v>
      </c>
      <c r="C8" s="12">
        <f t="shared" ref="C8:C30" si="1">IF(B8=0,"-",ROUND(B8/B$6*100,1))</f>
        <v>7.9</v>
      </c>
      <c r="D8" s="12">
        <f t="shared" si="0"/>
        <v>4.4297352342158858</v>
      </c>
      <c r="E8" s="86">
        <f t="shared" ref="E8:E30" si="2">IF(AND(F8=0,B8=0),"-",B8-F8)</f>
        <v>87</v>
      </c>
      <c r="F8" s="29">
        <v>1964</v>
      </c>
      <c r="G8" s="12">
        <f t="shared" ref="G8:G30" si="3">IF(F8=0,"-",ROUND(F8/F$6*100,1))</f>
        <v>7.9</v>
      </c>
    </row>
    <row r="9" spans="1:7" ht="15.75" customHeight="1">
      <c r="A9" s="32" t="s">
        <v>19</v>
      </c>
      <c r="B9" s="13">
        <v>688</v>
      </c>
      <c r="C9" s="12">
        <f t="shared" si="1"/>
        <v>2.6</v>
      </c>
      <c r="D9" s="12">
        <f t="shared" si="0"/>
        <v>-2.2727272727272729</v>
      </c>
      <c r="E9" s="86">
        <f t="shared" si="2"/>
        <v>-16</v>
      </c>
      <c r="F9" s="29">
        <v>704</v>
      </c>
      <c r="G9" s="12">
        <f t="shared" si="3"/>
        <v>2.8</v>
      </c>
    </row>
    <row r="10" spans="1:7" ht="15.75" customHeight="1">
      <c r="A10" s="32" t="s">
        <v>20</v>
      </c>
      <c r="B10" s="13">
        <v>81</v>
      </c>
      <c r="C10" s="12">
        <f t="shared" si="1"/>
        <v>0.3</v>
      </c>
      <c r="D10" s="12">
        <f t="shared" si="0"/>
        <v>-6.8965517241379306</v>
      </c>
      <c r="E10" s="86">
        <f t="shared" si="2"/>
        <v>-6</v>
      </c>
      <c r="F10" s="29">
        <v>87</v>
      </c>
      <c r="G10" s="12">
        <f t="shared" si="3"/>
        <v>0.4</v>
      </c>
    </row>
    <row r="11" spans="1:7" ht="15.75" customHeight="1">
      <c r="A11" s="32" t="s">
        <v>21</v>
      </c>
      <c r="B11" s="13">
        <v>454</v>
      </c>
      <c r="C11" s="12">
        <f t="shared" si="1"/>
        <v>1.7</v>
      </c>
      <c r="D11" s="12">
        <f t="shared" si="0"/>
        <v>2.4830699774266365</v>
      </c>
      <c r="E11" s="86">
        <f t="shared" si="2"/>
        <v>11</v>
      </c>
      <c r="F11" s="29">
        <v>443</v>
      </c>
      <c r="G11" s="12">
        <f t="shared" si="3"/>
        <v>1.8</v>
      </c>
    </row>
    <row r="12" spans="1:7" ht="15.75" customHeight="1">
      <c r="A12" s="32" t="s">
        <v>22</v>
      </c>
      <c r="B12" s="13">
        <v>399</v>
      </c>
      <c r="C12" s="12">
        <f t="shared" si="1"/>
        <v>1.5</v>
      </c>
      <c r="D12" s="12">
        <f t="shared" si="0"/>
        <v>-1.9656019656019657</v>
      </c>
      <c r="E12" s="86">
        <f t="shared" si="2"/>
        <v>-8</v>
      </c>
      <c r="F12" s="29">
        <v>407</v>
      </c>
      <c r="G12" s="12">
        <f t="shared" si="3"/>
        <v>1.6</v>
      </c>
    </row>
    <row r="13" spans="1:7" ht="15.75" customHeight="1">
      <c r="A13" s="32" t="s">
        <v>23</v>
      </c>
      <c r="B13" s="13">
        <v>1417</v>
      </c>
      <c r="C13" s="12">
        <f t="shared" si="1"/>
        <v>5.4</v>
      </c>
      <c r="D13" s="12">
        <f t="shared" si="0"/>
        <v>-2.6116838487972509</v>
      </c>
      <c r="E13" s="86">
        <f t="shared" si="2"/>
        <v>-38</v>
      </c>
      <c r="F13" s="29">
        <v>1455</v>
      </c>
      <c r="G13" s="12">
        <f t="shared" si="3"/>
        <v>5.9</v>
      </c>
    </row>
    <row r="14" spans="1:7" ht="15.75" customHeight="1">
      <c r="A14" s="32" t="s">
        <v>24</v>
      </c>
      <c r="B14" s="13">
        <v>752</v>
      </c>
      <c r="C14" s="12">
        <f t="shared" si="1"/>
        <v>2.9</v>
      </c>
      <c r="D14" s="12">
        <f t="shared" si="0"/>
        <v>3.4387895460797799</v>
      </c>
      <c r="E14" s="86">
        <f t="shared" si="2"/>
        <v>25</v>
      </c>
      <c r="F14" s="29">
        <v>727</v>
      </c>
      <c r="G14" s="12">
        <f t="shared" si="3"/>
        <v>2.9</v>
      </c>
    </row>
    <row r="15" spans="1:7" ht="15.75" customHeight="1">
      <c r="A15" s="32" t="s">
        <v>25</v>
      </c>
      <c r="B15" s="13">
        <v>100</v>
      </c>
      <c r="C15" s="12">
        <f t="shared" si="1"/>
        <v>0.4</v>
      </c>
      <c r="D15" s="12">
        <f t="shared" si="0"/>
        <v>-40.828402366863905</v>
      </c>
      <c r="E15" s="86">
        <f t="shared" si="2"/>
        <v>-69</v>
      </c>
      <c r="F15" s="29">
        <v>169</v>
      </c>
      <c r="G15" s="12">
        <f t="shared" si="3"/>
        <v>0.7</v>
      </c>
    </row>
    <row r="16" spans="1:7" ht="15.75" customHeight="1">
      <c r="A16" s="32" t="s">
        <v>26</v>
      </c>
      <c r="B16" s="13">
        <v>542</v>
      </c>
      <c r="C16" s="12">
        <f t="shared" si="1"/>
        <v>2.1</v>
      </c>
      <c r="D16" s="12">
        <f t="shared" si="0"/>
        <v>26.046511627906977</v>
      </c>
      <c r="E16" s="86">
        <f t="shared" si="2"/>
        <v>112</v>
      </c>
      <c r="F16" s="29">
        <v>430</v>
      </c>
      <c r="G16" s="12">
        <f t="shared" si="3"/>
        <v>1.7</v>
      </c>
    </row>
    <row r="17" spans="1:7" ht="15.75" customHeight="1">
      <c r="A17" s="32" t="s">
        <v>27</v>
      </c>
      <c r="B17" s="29">
        <v>0</v>
      </c>
      <c r="C17" s="12" t="str">
        <f t="shared" si="1"/>
        <v>-</v>
      </c>
      <c r="D17" s="12" t="str">
        <f t="shared" si="0"/>
        <v>-</v>
      </c>
      <c r="E17" s="86" t="str">
        <f t="shared" si="2"/>
        <v>-</v>
      </c>
      <c r="F17" s="29">
        <v>0</v>
      </c>
      <c r="G17" s="12" t="str">
        <f t="shared" si="3"/>
        <v>-</v>
      </c>
    </row>
    <row r="18" spans="1:7" ht="15.75" customHeight="1">
      <c r="A18" s="32" t="s">
        <v>28</v>
      </c>
      <c r="B18" s="13">
        <v>13</v>
      </c>
      <c r="C18" s="12">
        <f t="shared" si="1"/>
        <v>0</v>
      </c>
      <c r="D18" s="12">
        <f t="shared" si="0"/>
        <v>44.444444444444443</v>
      </c>
      <c r="E18" s="86">
        <f t="shared" si="2"/>
        <v>4</v>
      </c>
      <c r="F18" s="29">
        <v>9</v>
      </c>
      <c r="G18" s="12">
        <f t="shared" si="3"/>
        <v>0</v>
      </c>
    </row>
    <row r="19" spans="1:7" ht="15.75" customHeight="1">
      <c r="A19" s="32" t="s">
        <v>29</v>
      </c>
      <c r="B19" s="13">
        <v>2824</v>
      </c>
      <c r="C19" s="12">
        <f t="shared" si="1"/>
        <v>10.9</v>
      </c>
      <c r="D19" s="12">
        <f t="shared" si="0"/>
        <v>4.0530582166543843</v>
      </c>
      <c r="E19" s="86">
        <f t="shared" si="2"/>
        <v>110</v>
      </c>
      <c r="F19" s="29">
        <v>2714</v>
      </c>
      <c r="G19" s="12">
        <f t="shared" si="3"/>
        <v>11</v>
      </c>
    </row>
    <row r="20" spans="1:7" ht="15.75" customHeight="1">
      <c r="A20" s="32" t="s">
        <v>30</v>
      </c>
      <c r="B20" s="13">
        <v>599</v>
      </c>
      <c r="C20" s="12">
        <f t="shared" si="1"/>
        <v>2.2999999999999998</v>
      </c>
      <c r="D20" s="12">
        <f t="shared" si="0"/>
        <v>3.8128249566724435</v>
      </c>
      <c r="E20" s="86">
        <f t="shared" si="2"/>
        <v>22</v>
      </c>
      <c r="F20" s="29">
        <v>577</v>
      </c>
      <c r="G20" s="12">
        <f t="shared" si="3"/>
        <v>2.2999999999999998</v>
      </c>
    </row>
    <row r="21" spans="1:7" ht="15.75" customHeight="1">
      <c r="A21" s="32" t="s">
        <v>31</v>
      </c>
      <c r="B21" s="29">
        <v>0</v>
      </c>
      <c r="C21" s="12" t="str">
        <f t="shared" si="1"/>
        <v>-</v>
      </c>
      <c r="D21" s="12">
        <f t="shared" si="0"/>
        <v>-100</v>
      </c>
      <c r="E21" s="86">
        <f t="shared" si="2"/>
        <v>-160</v>
      </c>
      <c r="F21" s="29">
        <v>160</v>
      </c>
      <c r="G21" s="12">
        <f t="shared" si="3"/>
        <v>0.6</v>
      </c>
    </row>
    <row r="22" spans="1:7" ht="15.75" customHeight="1">
      <c r="A22" s="32" t="s">
        <v>32</v>
      </c>
      <c r="B22" s="13">
        <v>2658</v>
      </c>
      <c r="C22" s="12">
        <f t="shared" si="1"/>
        <v>10.199999999999999</v>
      </c>
      <c r="D22" s="12">
        <f t="shared" si="0"/>
        <v>14.371772805507746</v>
      </c>
      <c r="E22" s="86">
        <f t="shared" si="2"/>
        <v>334</v>
      </c>
      <c r="F22" s="29">
        <v>2324</v>
      </c>
      <c r="G22" s="12">
        <f t="shared" si="3"/>
        <v>9.4</v>
      </c>
    </row>
    <row r="23" spans="1:7" ht="15.75" customHeight="1">
      <c r="A23" s="32" t="s">
        <v>33</v>
      </c>
      <c r="B23" s="13">
        <v>106</v>
      </c>
      <c r="C23" s="12">
        <f t="shared" si="1"/>
        <v>0.4</v>
      </c>
      <c r="D23" s="12">
        <f t="shared" si="0"/>
        <v>-0.93457943925233633</v>
      </c>
      <c r="E23" s="86">
        <f t="shared" si="2"/>
        <v>-1</v>
      </c>
      <c r="F23" s="29">
        <v>107</v>
      </c>
      <c r="G23" s="12">
        <f t="shared" si="3"/>
        <v>0.4</v>
      </c>
    </row>
    <row r="24" spans="1:7" ht="15.75" customHeight="1">
      <c r="A24" s="32" t="s">
        <v>34</v>
      </c>
      <c r="B24" s="13">
        <v>260</v>
      </c>
      <c r="C24" s="12">
        <f t="shared" si="1"/>
        <v>1</v>
      </c>
      <c r="D24" s="12">
        <f t="shared" si="0"/>
        <v>46.067415730337082</v>
      </c>
      <c r="E24" s="86">
        <f t="shared" si="2"/>
        <v>82</v>
      </c>
      <c r="F24" s="29">
        <v>178</v>
      </c>
      <c r="G24" s="12">
        <f t="shared" si="3"/>
        <v>0.7</v>
      </c>
    </row>
    <row r="25" spans="1:7" ht="15.75" customHeight="1">
      <c r="A25" s="32" t="s">
        <v>35</v>
      </c>
      <c r="B25" s="13">
        <v>121</v>
      </c>
      <c r="C25" s="12">
        <f t="shared" si="1"/>
        <v>0.5</v>
      </c>
      <c r="D25" s="12">
        <f t="shared" si="0"/>
        <v>-3.2</v>
      </c>
      <c r="E25" s="86">
        <f t="shared" si="2"/>
        <v>-4</v>
      </c>
      <c r="F25" s="29">
        <v>125</v>
      </c>
      <c r="G25" s="12">
        <f t="shared" si="3"/>
        <v>0.5</v>
      </c>
    </row>
    <row r="26" spans="1:7" ht="15.75" customHeight="1">
      <c r="A26" s="32" t="s">
        <v>36</v>
      </c>
      <c r="B26" s="13">
        <v>60</v>
      </c>
      <c r="C26" s="12">
        <f t="shared" si="1"/>
        <v>0.2</v>
      </c>
      <c r="D26" s="12">
        <f t="shared" si="0"/>
        <v>-1.639344262295082</v>
      </c>
      <c r="E26" s="86">
        <f t="shared" si="2"/>
        <v>-1</v>
      </c>
      <c r="F26" s="29">
        <v>61</v>
      </c>
      <c r="G26" s="12">
        <f t="shared" si="3"/>
        <v>0.2</v>
      </c>
    </row>
    <row r="27" spans="1:7" ht="15.75" customHeight="1">
      <c r="A27" s="32" t="s">
        <v>37</v>
      </c>
      <c r="B27" s="13">
        <v>313</v>
      </c>
      <c r="C27" s="12">
        <f t="shared" si="1"/>
        <v>1.2</v>
      </c>
      <c r="D27" s="12">
        <f t="shared" si="0"/>
        <v>12.996389891696749</v>
      </c>
      <c r="E27" s="86">
        <f t="shared" si="2"/>
        <v>36</v>
      </c>
      <c r="F27" s="29">
        <v>277</v>
      </c>
      <c r="G27" s="12">
        <f t="shared" si="3"/>
        <v>1.1000000000000001</v>
      </c>
    </row>
    <row r="28" spans="1:7" ht="15.75" customHeight="1">
      <c r="A28" s="32" t="s">
        <v>38</v>
      </c>
      <c r="B28" s="29">
        <v>0</v>
      </c>
      <c r="C28" s="12" t="str">
        <f t="shared" si="1"/>
        <v>-</v>
      </c>
      <c r="D28" s="12" t="str">
        <f t="shared" si="0"/>
        <v>-</v>
      </c>
      <c r="E28" s="86" t="str">
        <f t="shared" si="2"/>
        <v>-</v>
      </c>
      <c r="F28" s="29">
        <v>0</v>
      </c>
      <c r="G28" s="12" t="str">
        <f t="shared" si="3"/>
        <v>-</v>
      </c>
    </row>
    <row r="29" spans="1:7" ht="15.75" customHeight="1">
      <c r="A29" s="32" t="s">
        <v>39</v>
      </c>
      <c r="B29" s="13">
        <v>140</v>
      </c>
      <c r="C29" s="12">
        <f t="shared" si="1"/>
        <v>0.5</v>
      </c>
      <c r="D29" s="12">
        <f t="shared" si="0"/>
        <v>-10.828025477707007</v>
      </c>
      <c r="E29" s="86">
        <f t="shared" si="2"/>
        <v>-17</v>
      </c>
      <c r="F29" s="29">
        <v>157</v>
      </c>
      <c r="G29" s="12">
        <f t="shared" si="3"/>
        <v>0.6</v>
      </c>
    </row>
    <row r="30" spans="1:7" ht="15.75" customHeight="1">
      <c r="A30" s="32" t="s">
        <v>40</v>
      </c>
      <c r="B30" s="13">
        <v>466</v>
      </c>
      <c r="C30" s="12">
        <f t="shared" si="1"/>
        <v>1.8</v>
      </c>
      <c r="D30" s="12">
        <f t="shared" si="0"/>
        <v>15.920398009950249</v>
      </c>
      <c r="E30" s="86">
        <f t="shared" si="2"/>
        <v>64</v>
      </c>
      <c r="F30" s="29">
        <v>402</v>
      </c>
      <c r="G30" s="12">
        <f t="shared" si="3"/>
        <v>1.6</v>
      </c>
    </row>
    <row r="31" spans="1:7" ht="15.75" customHeight="1"/>
    <row r="32" spans="1:7" ht="22.5" customHeight="1">
      <c r="A32" s="134" t="s">
        <v>118</v>
      </c>
      <c r="B32" s="134"/>
      <c r="C32" s="134"/>
      <c r="D32" s="134"/>
      <c r="E32" s="134"/>
      <c r="F32" s="134"/>
      <c r="G32" s="134"/>
    </row>
    <row r="33" spans="1:7" ht="15.75" customHeight="1">
      <c r="A33" s="124" t="s">
        <v>41</v>
      </c>
      <c r="B33" s="131" t="str">
        <f>B3</f>
        <v>平成30年</v>
      </c>
      <c r="C33" s="132"/>
      <c r="D33" s="132"/>
      <c r="E33" s="133"/>
      <c r="F33" s="131" t="str">
        <f>F3</f>
        <v>平成29年</v>
      </c>
      <c r="G33" s="133"/>
    </row>
    <row r="34" spans="1:7" ht="15.75" customHeight="1">
      <c r="A34" s="125"/>
      <c r="B34" s="23"/>
      <c r="C34" s="83" t="s">
        <v>13</v>
      </c>
      <c r="D34" s="83" t="s">
        <v>88</v>
      </c>
      <c r="E34" s="83" t="s">
        <v>15</v>
      </c>
      <c r="F34" s="24"/>
      <c r="G34" s="83" t="s">
        <v>13</v>
      </c>
    </row>
    <row r="35" spans="1:7">
      <c r="A35" s="25"/>
      <c r="B35" s="8" t="s">
        <v>6</v>
      </c>
      <c r="C35" s="9" t="s">
        <v>77</v>
      </c>
      <c r="D35" s="8" t="s">
        <v>77</v>
      </c>
      <c r="E35" s="8" t="s">
        <v>6</v>
      </c>
      <c r="F35" s="8" t="s">
        <v>6</v>
      </c>
      <c r="G35" s="40" t="s">
        <v>77</v>
      </c>
    </row>
    <row r="36" spans="1:7" ht="15.75" customHeight="1">
      <c r="A36" s="16" t="s">
        <v>86</v>
      </c>
      <c r="B36" s="11">
        <f>SUM(B37:B42)</f>
        <v>26005</v>
      </c>
      <c r="C36" s="33">
        <v>100</v>
      </c>
      <c r="D36" s="12">
        <f t="shared" ref="D36:D42" si="4">(B36/F36-1)*100</f>
        <v>5.0282714054927347</v>
      </c>
      <c r="E36" s="31">
        <f t="shared" ref="E36:E42" si="5">B36-F36</f>
        <v>1245</v>
      </c>
      <c r="F36" s="11">
        <f>SUM(F37:F42)</f>
        <v>24760</v>
      </c>
      <c r="G36" s="34">
        <v>100</v>
      </c>
    </row>
    <row r="37" spans="1:7" ht="15.75" customHeight="1">
      <c r="A37" s="35" t="s">
        <v>42</v>
      </c>
      <c r="B37" s="13">
        <v>2882</v>
      </c>
      <c r="C37" s="12">
        <f t="shared" ref="C37:C42" si="6">ROUND(B37/B$36*100,1)</f>
        <v>11.1</v>
      </c>
      <c r="D37" s="12">
        <f t="shared" si="4"/>
        <v>-2.404334575008471</v>
      </c>
      <c r="E37" s="31">
        <f t="shared" si="5"/>
        <v>-71</v>
      </c>
      <c r="F37" s="13">
        <v>2953</v>
      </c>
      <c r="G37" s="12">
        <f t="shared" ref="G37:G42" si="7">ROUND(F37/F$36*100,1)</f>
        <v>11.9</v>
      </c>
    </row>
    <row r="38" spans="1:7" ht="15.75" customHeight="1">
      <c r="A38" s="35" t="s">
        <v>119</v>
      </c>
      <c r="B38" s="13">
        <v>4156</v>
      </c>
      <c r="C38" s="12">
        <f t="shared" si="6"/>
        <v>16</v>
      </c>
      <c r="D38" s="12">
        <f t="shared" si="4"/>
        <v>2.5413274117937368</v>
      </c>
      <c r="E38" s="31">
        <f t="shared" si="5"/>
        <v>103</v>
      </c>
      <c r="F38" s="13">
        <v>4053</v>
      </c>
      <c r="G38" s="12">
        <f t="shared" si="7"/>
        <v>16.399999999999999</v>
      </c>
    </row>
    <row r="39" spans="1:7" ht="15.75" customHeight="1">
      <c r="A39" s="35" t="s">
        <v>44</v>
      </c>
      <c r="B39" s="13">
        <v>3924</v>
      </c>
      <c r="C39" s="12">
        <f t="shared" si="6"/>
        <v>15.1</v>
      </c>
      <c r="D39" s="12">
        <f t="shared" si="4"/>
        <v>-3.1589338598223105</v>
      </c>
      <c r="E39" s="31">
        <f t="shared" si="5"/>
        <v>-128</v>
      </c>
      <c r="F39" s="13">
        <v>4052</v>
      </c>
      <c r="G39" s="12">
        <f t="shared" si="7"/>
        <v>16.399999999999999</v>
      </c>
    </row>
    <row r="40" spans="1:7" ht="15.75" customHeight="1">
      <c r="A40" s="35" t="s">
        <v>45</v>
      </c>
      <c r="B40" s="13">
        <v>3349</v>
      </c>
      <c r="C40" s="12">
        <f t="shared" si="6"/>
        <v>12.9</v>
      </c>
      <c r="D40" s="12">
        <f t="shared" si="4"/>
        <v>1.6697024893746137</v>
      </c>
      <c r="E40" s="31">
        <f t="shared" si="5"/>
        <v>55</v>
      </c>
      <c r="F40" s="13">
        <v>3294</v>
      </c>
      <c r="G40" s="12">
        <f t="shared" si="7"/>
        <v>13.3</v>
      </c>
    </row>
    <row r="41" spans="1:7" ht="15.75" customHeight="1">
      <c r="A41" s="35" t="s">
        <v>46</v>
      </c>
      <c r="B41" s="13">
        <v>4624</v>
      </c>
      <c r="C41" s="12">
        <f t="shared" si="6"/>
        <v>17.8</v>
      </c>
      <c r="D41" s="12">
        <f t="shared" si="4"/>
        <v>14.116485686080949</v>
      </c>
      <c r="E41" s="31">
        <f t="shared" si="5"/>
        <v>572</v>
      </c>
      <c r="F41" s="13">
        <v>4052</v>
      </c>
      <c r="G41" s="12">
        <f t="shared" si="7"/>
        <v>16.399999999999999</v>
      </c>
    </row>
    <row r="42" spans="1:7" ht="15.75" customHeight="1">
      <c r="A42" s="35" t="s">
        <v>47</v>
      </c>
      <c r="B42" s="13">
        <v>7070</v>
      </c>
      <c r="C42" s="12">
        <f t="shared" si="6"/>
        <v>27.2</v>
      </c>
      <c r="D42" s="12">
        <f t="shared" si="4"/>
        <v>11.233480176211463</v>
      </c>
      <c r="E42" s="31">
        <f t="shared" si="5"/>
        <v>714</v>
      </c>
      <c r="F42" s="13">
        <v>6356</v>
      </c>
      <c r="G42" s="12">
        <f t="shared" si="7"/>
        <v>25.7</v>
      </c>
    </row>
    <row r="43" spans="1:7" ht="15.75" customHeight="1">
      <c r="A43" s="38"/>
      <c r="B43" s="36"/>
      <c r="C43" s="39"/>
      <c r="D43" s="37"/>
      <c r="E43" s="36"/>
      <c r="F43" s="36"/>
      <c r="G43" s="39"/>
    </row>
    <row r="44" spans="1:7" s="21" customFormat="1" ht="15.75" customHeight="1">
      <c r="A44" s="134" t="s">
        <v>120</v>
      </c>
      <c r="B44" s="134"/>
      <c r="C44" s="134"/>
      <c r="D44" s="134"/>
      <c r="E44" s="134"/>
      <c r="F44" s="134"/>
      <c r="G44" s="134"/>
    </row>
    <row r="45" spans="1:7" s="21" customFormat="1" ht="15.75" customHeight="1">
      <c r="A45" s="124" t="s">
        <v>48</v>
      </c>
      <c r="B45" s="131" t="str">
        <f>B33</f>
        <v>平成30年</v>
      </c>
      <c r="C45" s="132"/>
      <c r="D45" s="132"/>
      <c r="E45" s="133"/>
      <c r="F45" s="131" t="str">
        <f>F33</f>
        <v>平成29年</v>
      </c>
      <c r="G45" s="133"/>
    </row>
    <row r="46" spans="1:7">
      <c r="A46" s="125"/>
      <c r="B46" s="23"/>
      <c r="C46" s="83" t="s">
        <v>13</v>
      </c>
      <c r="D46" s="83" t="s">
        <v>88</v>
      </c>
      <c r="E46" s="83" t="s">
        <v>15</v>
      </c>
      <c r="F46" s="24"/>
      <c r="G46" s="83" t="s">
        <v>13</v>
      </c>
    </row>
    <row r="47" spans="1:7" ht="15.75" customHeight="1">
      <c r="A47" s="25"/>
      <c r="B47" s="8" t="s">
        <v>6</v>
      </c>
      <c r="C47" s="9" t="s">
        <v>77</v>
      </c>
      <c r="D47" s="8" t="s">
        <v>77</v>
      </c>
      <c r="E47" s="8" t="s">
        <v>6</v>
      </c>
      <c r="F47" s="8" t="s">
        <v>6</v>
      </c>
      <c r="G47" s="40" t="s">
        <v>77</v>
      </c>
    </row>
    <row r="48" spans="1:7" ht="15.75" customHeight="1">
      <c r="A48" s="16" t="s">
        <v>87</v>
      </c>
      <c r="B48" s="11">
        <f>SUM(B49:B54)</f>
        <v>26005</v>
      </c>
      <c r="C48" s="41">
        <v>100</v>
      </c>
      <c r="D48" s="12">
        <f t="shared" ref="D48:D54" si="8">(B48/F48-1)*100</f>
        <v>5.0282714054927347</v>
      </c>
      <c r="E48" s="31">
        <f t="shared" ref="E48:E54" si="9">B48-F48</f>
        <v>1245</v>
      </c>
      <c r="F48" s="11">
        <f>SUM(F49:F54)</f>
        <v>24760</v>
      </c>
      <c r="G48" s="41">
        <v>100</v>
      </c>
    </row>
    <row r="49" spans="1:7" ht="15.75" customHeight="1">
      <c r="A49" s="35" t="s">
        <v>49</v>
      </c>
      <c r="B49" s="13">
        <v>2181</v>
      </c>
      <c r="C49" s="12">
        <f t="shared" ref="C49:C54" si="10">ROUND(B49/B$48*100,1)</f>
        <v>8.4</v>
      </c>
      <c r="D49" s="12">
        <f t="shared" si="8"/>
        <v>1.7257462686567138</v>
      </c>
      <c r="E49" s="31">
        <f t="shared" si="9"/>
        <v>37</v>
      </c>
      <c r="F49" s="13">
        <v>2144</v>
      </c>
      <c r="G49" s="12">
        <f t="shared" ref="G49:G54" si="11">ROUND(F49/F$48*100,1)</f>
        <v>8.6999999999999993</v>
      </c>
    </row>
    <row r="50" spans="1:7" ht="15.75" customHeight="1">
      <c r="A50" s="35" t="s">
        <v>50</v>
      </c>
      <c r="B50" s="13">
        <v>12927</v>
      </c>
      <c r="C50" s="12">
        <f t="shared" si="10"/>
        <v>49.7</v>
      </c>
      <c r="D50" s="12">
        <f t="shared" si="8"/>
        <v>3.6647955092221407</v>
      </c>
      <c r="E50" s="31">
        <f t="shared" si="9"/>
        <v>457</v>
      </c>
      <c r="F50" s="13">
        <v>12470</v>
      </c>
      <c r="G50" s="12">
        <f t="shared" si="11"/>
        <v>50.4</v>
      </c>
    </row>
    <row r="51" spans="1:7" ht="15.75" customHeight="1">
      <c r="A51" s="35" t="s">
        <v>51</v>
      </c>
      <c r="B51" s="13">
        <v>2168</v>
      </c>
      <c r="C51" s="12">
        <f t="shared" si="10"/>
        <v>8.3000000000000007</v>
      </c>
      <c r="D51" s="12">
        <f t="shared" si="8"/>
        <v>43.007915567282318</v>
      </c>
      <c r="E51" s="31">
        <f t="shared" si="9"/>
        <v>652</v>
      </c>
      <c r="F51" s="13">
        <v>1516</v>
      </c>
      <c r="G51" s="12">
        <f t="shared" si="11"/>
        <v>6.1</v>
      </c>
    </row>
    <row r="52" spans="1:7" ht="15.75" customHeight="1">
      <c r="A52" s="35" t="s">
        <v>52</v>
      </c>
      <c r="B52" s="13">
        <v>6840</v>
      </c>
      <c r="C52" s="12">
        <f t="shared" si="10"/>
        <v>26.3</v>
      </c>
      <c r="D52" s="12">
        <f t="shared" si="8"/>
        <v>2.8416779431664319</v>
      </c>
      <c r="E52" s="31">
        <f t="shared" si="9"/>
        <v>189</v>
      </c>
      <c r="F52" s="13">
        <v>6651</v>
      </c>
      <c r="G52" s="12">
        <f t="shared" si="11"/>
        <v>26.9</v>
      </c>
    </row>
    <row r="53" spans="1:7" ht="15.75" customHeight="1">
      <c r="A53" s="35" t="s">
        <v>53</v>
      </c>
      <c r="B53" s="13">
        <v>920</v>
      </c>
      <c r="C53" s="12">
        <f t="shared" si="10"/>
        <v>3.5</v>
      </c>
      <c r="D53" s="12">
        <f t="shared" si="8"/>
        <v>1.2101210121012063</v>
      </c>
      <c r="E53" s="31">
        <f t="shared" si="9"/>
        <v>11</v>
      </c>
      <c r="F53" s="13">
        <v>909</v>
      </c>
      <c r="G53" s="12">
        <f t="shared" si="11"/>
        <v>3.7</v>
      </c>
    </row>
    <row r="54" spans="1:7" ht="15.75" customHeight="1">
      <c r="A54" s="35" t="s">
        <v>54</v>
      </c>
      <c r="B54" s="13">
        <v>969</v>
      </c>
      <c r="C54" s="12">
        <f t="shared" si="10"/>
        <v>3.7</v>
      </c>
      <c r="D54" s="12">
        <f t="shared" si="8"/>
        <v>-9.4392523364486003</v>
      </c>
      <c r="E54" s="31">
        <f t="shared" si="9"/>
        <v>-101</v>
      </c>
      <c r="F54" s="13">
        <v>1070</v>
      </c>
      <c r="G54" s="12">
        <f t="shared" si="11"/>
        <v>4.3</v>
      </c>
    </row>
    <row r="55" spans="1:7" customFormat="1" ht="22.5" customHeight="1">
      <c r="A55" s="21"/>
      <c r="B55" s="1"/>
      <c r="C55" s="1"/>
      <c r="D55" s="1"/>
      <c r="E55" s="1"/>
      <c r="F55" s="1"/>
      <c r="G55" s="1"/>
    </row>
    <row r="56" spans="1:7" customFormat="1" ht="13.5" customHeight="1">
      <c r="A56" s="21"/>
      <c r="B56" s="1"/>
      <c r="C56" s="1"/>
      <c r="D56" s="1"/>
      <c r="E56" s="1"/>
      <c r="F56" s="1"/>
      <c r="G56" s="1"/>
    </row>
    <row r="57" spans="1:7" customFormat="1" ht="13.5" customHeight="1">
      <c r="A57" s="21"/>
      <c r="B57" s="1"/>
      <c r="C57" s="1"/>
      <c r="D57" s="1"/>
      <c r="E57" s="1"/>
      <c r="F57" s="1"/>
      <c r="G57" s="1"/>
    </row>
    <row r="58" spans="1:7" customFormat="1" ht="13.5" customHeight="1">
      <c r="A58" s="21"/>
      <c r="B58" s="1"/>
      <c r="C58" s="1"/>
      <c r="D58" s="1"/>
      <c r="E58" s="1"/>
      <c r="F58" s="1"/>
      <c r="G58" s="1"/>
    </row>
    <row r="59" spans="1:7" customFormat="1" ht="13.5" customHeight="1">
      <c r="A59" s="21"/>
      <c r="B59" s="1"/>
      <c r="C59" s="1"/>
      <c r="D59" s="1"/>
      <c r="E59" s="1"/>
      <c r="F59" s="1"/>
      <c r="G59" s="1"/>
    </row>
    <row r="60" spans="1:7" customFormat="1" ht="13.5" customHeight="1">
      <c r="A60" s="21"/>
      <c r="B60" s="1"/>
      <c r="C60" s="1"/>
      <c r="D60" s="1"/>
      <c r="E60" s="1"/>
      <c r="F60" s="1"/>
      <c r="G60" s="1"/>
    </row>
    <row r="61" spans="1:7" customFormat="1" ht="13.5" customHeight="1">
      <c r="A61" s="21"/>
      <c r="B61" s="1"/>
      <c r="C61" s="1"/>
      <c r="D61" s="1"/>
      <c r="E61" s="1"/>
      <c r="F61" s="1"/>
      <c r="G61" s="1"/>
    </row>
    <row r="62" spans="1:7" customFormat="1" ht="13.5" customHeight="1">
      <c r="A62" s="21"/>
      <c r="B62" s="1"/>
      <c r="C62" s="1"/>
      <c r="D62" s="1"/>
      <c r="E62" s="1"/>
      <c r="F62" s="1"/>
      <c r="G62" s="1"/>
    </row>
    <row r="63" spans="1:7" customFormat="1" ht="13.5" customHeight="1">
      <c r="A63" s="21"/>
      <c r="B63" s="1"/>
      <c r="C63" s="1"/>
      <c r="D63" s="1"/>
      <c r="E63" s="1"/>
      <c r="F63" s="1"/>
      <c r="G63" s="1"/>
    </row>
    <row r="64" spans="1:7" customFormat="1" ht="13.5" customHeight="1">
      <c r="A64" s="21"/>
      <c r="B64" s="1"/>
      <c r="C64" s="1"/>
      <c r="D64" s="1"/>
      <c r="E64" s="1"/>
      <c r="F64" s="1"/>
      <c r="G64" s="1"/>
    </row>
    <row r="65" spans="1:7" customFormat="1" ht="13.5" customHeight="1">
      <c r="A65" s="21"/>
      <c r="B65" s="1"/>
      <c r="C65" s="1"/>
      <c r="D65" s="1"/>
      <c r="E65" s="1"/>
      <c r="F65" s="1"/>
      <c r="G65" s="1"/>
    </row>
    <row r="66" spans="1:7" customFormat="1" ht="15.75" customHeight="1">
      <c r="A66" s="21"/>
      <c r="B66" s="1"/>
      <c r="C66" s="1"/>
      <c r="D66" s="1"/>
      <c r="E66" s="1"/>
      <c r="F66" s="1"/>
      <c r="G66" s="1"/>
    </row>
    <row r="67" spans="1:7" customFormat="1" ht="15.75" customHeight="1">
      <c r="A67" s="21"/>
      <c r="B67" s="1"/>
      <c r="C67" s="1"/>
      <c r="D67" s="1"/>
      <c r="E67" s="1"/>
      <c r="F67" s="1"/>
      <c r="G67" s="1"/>
    </row>
    <row r="68" spans="1:7" customFormat="1" ht="15.75" customHeight="1">
      <c r="A68" s="21"/>
      <c r="B68" s="1"/>
      <c r="C68" s="1"/>
      <c r="D68" s="1"/>
      <c r="E68" s="1"/>
      <c r="F68" s="1"/>
      <c r="G68" s="1"/>
    </row>
    <row r="69" spans="1:7" customFormat="1">
      <c r="A69" s="21"/>
      <c r="B69" s="1"/>
      <c r="C69" s="1"/>
      <c r="D69" s="1"/>
      <c r="E69" s="1"/>
      <c r="F69" s="1"/>
      <c r="G69" s="1"/>
    </row>
    <row r="70" spans="1:7">
      <c r="B70" s="87"/>
      <c r="C70" s="88"/>
      <c r="F70" s="87"/>
      <c r="G70" s="88"/>
    </row>
    <row r="71" spans="1:7">
      <c r="B71" s="87"/>
      <c r="C71" s="88"/>
      <c r="F71" s="87"/>
      <c r="G71" s="88"/>
    </row>
    <row r="72" spans="1:7">
      <c r="B72" s="87"/>
      <c r="C72" s="88"/>
      <c r="F72" s="87"/>
      <c r="G72" s="88"/>
    </row>
    <row r="73" spans="1:7">
      <c r="B73" s="87"/>
      <c r="C73" s="88"/>
      <c r="F73" s="87"/>
      <c r="G73" s="88"/>
    </row>
  </sheetData>
  <mergeCells count="12">
    <mergeCell ref="A2:G2"/>
    <mergeCell ref="A3:A4"/>
    <mergeCell ref="B3:E3"/>
    <mergeCell ref="F3:G3"/>
    <mergeCell ref="A45:A46"/>
    <mergeCell ref="B45:E45"/>
    <mergeCell ref="F45:G45"/>
    <mergeCell ref="A32:G32"/>
    <mergeCell ref="A33:A34"/>
    <mergeCell ref="B33:E33"/>
    <mergeCell ref="F33:G33"/>
    <mergeCell ref="A44:G44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9"/>
  <sheetViews>
    <sheetView zoomScaleNormal="100" zoomScaleSheetLayoutView="100" workbookViewId="0">
      <selection activeCell="E67" sqref="E67"/>
    </sheetView>
  </sheetViews>
  <sheetFormatPr defaultRowHeight="13.5"/>
  <cols>
    <col min="1" max="1" width="24.625" style="21" customWidth="1"/>
    <col min="2" max="7" width="13.625" style="1" customWidth="1"/>
    <col min="8" max="8" width="1.625" style="1" customWidth="1"/>
    <col min="10" max="10" width="4.625" customWidth="1"/>
    <col min="12" max="12" width="10.625" customWidth="1"/>
    <col min="14" max="14" width="10.625" customWidth="1"/>
    <col min="18" max="18" width="11.625" bestFit="1" customWidth="1"/>
    <col min="19" max="20" width="12.125" customWidth="1"/>
    <col min="21" max="21" width="10.625" customWidth="1"/>
    <col min="22" max="22" width="10.5" bestFit="1" customWidth="1"/>
    <col min="23" max="23" width="11.625" bestFit="1" customWidth="1"/>
    <col min="25" max="16384" width="9" style="1"/>
  </cols>
  <sheetData>
    <row r="2" spans="1:24" ht="21.95" customHeight="1">
      <c r="A2" s="130" t="s">
        <v>121</v>
      </c>
      <c r="B2" s="130"/>
      <c r="C2" s="130"/>
      <c r="D2" s="130"/>
      <c r="E2" s="130"/>
      <c r="F2" s="130"/>
      <c r="G2" s="130"/>
    </row>
    <row r="3" spans="1:24" s="21" customFormat="1" ht="15.75" customHeight="1">
      <c r="A3" s="124" t="s">
        <v>55</v>
      </c>
      <c r="B3" s="131" t="s">
        <v>122</v>
      </c>
      <c r="C3" s="132"/>
      <c r="D3" s="132"/>
      <c r="E3" s="133"/>
      <c r="F3" s="131" t="s">
        <v>123</v>
      </c>
      <c r="G3" s="13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21" customFormat="1" ht="15.75" customHeight="1">
      <c r="A4" s="125"/>
      <c r="B4" s="23"/>
      <c r="C4" s="83" t="s">
        <v>13</v>
      </c>
      <c r="D4" s="83" t="s">
        <v>56</v>
      </c>
      <c r="E4" s="83" t="s">
        <v>57</v>
      </c>
      <c r="F4" s="24"/>
      <c r="G4" s="83" t="s">
        <v>13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10" customFormat="1" ht="12.75" customHeight="1">
      <c r="A5" s="25"/>
      <c r="B5" s="8" t="s">
        <v>9</v>
      </c>
      <c r="C5" s="9" t="s">
        <v>124</v>
      </c>
      <c r="D5" s="8" t="s">
        <v>124</v>
      </c>
      <c r="E5" s="8" t="s">
        <v>9</v>
      </c>
      <c r="F5" s="8" t="s">
        <v>9</v>
      </c>
      <c r="G5" s="40" t="s">
        <v>124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6.5" customHeight="1">
      <c r="A6" s="28" t="s">
        <v>125</v>
      </c>
      <c r="B6" s="29">
        <v>47957731</v>
      </c>
      <c r="C6" s="30">
        <v>100</v>
      </c>
      <c r="D6" s="12">
        <v>6.9386415643606814</v>
      </c>
      <c r="E6" s="31">
        <v>3111705</v>
      </c>
      <c r="F6" s="29">
        <v>44846026</v>
      </c>
      <c r="G6" s="12">
        <v>100</v>
      </c>
    </row>
    <row r="7" spans="1:24" ht="16.5" customHeight="1">
      <c r="A7" s="32" t="s">
        <v>17</v>
      </c>
      <c r="B7" s="29">
        <v>18639920</v>
      </c>
      <c r="C7" s="12">
        <v>38.9</v>
      </c>
      <c r="D7" s="89">
        <v>7.6984064207477054</v>
      </c>
      <c r="E7" s="31">
        <v>1332403</v>
      </c>
      <c r="F7" s="29">
        <v>17307517</v>
      </c>
      <c r="G7" s="89">
        <v>38.6</v>
      </c>
    </row>
    <row r="8" spans="1:24" ht="16.5" customHeight="1">
      <c r="A8" s="32" t="s">
        <v>18</v>
      </c>
      <c r="B8" s="29">
        <v>7388010</v>
      </c>
      <c r="C8" s="12">
        <v>15.4</v>
      </c>
      <c r="D8" s="89">
        <v>3.0244495876029509</v>
      </c>
      <c r="E8" s="31">
        <v>216887</v>
      </c>
      <c r="F8" s="29">
        <v>7171123</v>
      </c>
      <c r="G8" s="89">
        <v>16</v>
      </c>
    </row>
    <row r="9" spans="1:24" ht="16.5" customHeight="1">
      <c r="A9" s="32" t="s">
        <v>19</v>
      </c>
      <c r="B9" s="29">
        <v>413433</v>
      </c>
      <c r="C9" s="12">
        <v>0.9</v>
      </c>
      <c r="D9" s="89">
        <v>-3.6154156399131776</v>
      </c>
      <c r="E9" s="31">
        <v>-15508</v>
      </c>
      <c r="F9" s="29">
        <v>428941</v>
      </c>
      <c r="G9" s="89">
        <v>1</v>
      </c>
    </row>
    <row r="10" spans="1:24" ht="16.5" customHeight="1">
      <c r="A10" s="32" t="s">
        <v>20</v>
      </c>
      <c r="B10" s="29">
        <v>226308</v>
      </c>
      <c r="C10" s="12">
        <v>0.5</v>
      </c>
      <c r="D10" s="89">
        <v>85.032745468370592</v>
      </c>
      <c r="E10" s="31">
        <v>104001</v>
      </c>
      <c r="F10" s="29">
        <v>122307</v>
      </c>
      <c r="G10" s="89">
        <v>0.3</v>
      </c>
    </row>
    <row r="11" spans="1:24" ht="16.5" customHeight="1">
      <c r="A11" s="32" t="s">
        <v>21</v>
      </c>
      <c r="B11" s="29">
        <v>414364</v>
      </c>
      <c r="C11" s="12">
        <v>0.9</v>
      </c>
      <c r="D11" s="89">
        <v>-4.0690836690281067</v>
      </c>
      <c r="E11" s="31">
        <v>-17576</v>
      </c>
      <c r="F11" s="29">
        <v>431940</v>
      </c>
      <c r="G11" s="89">
        <v>1</v>
      </c>
    </row>
    <row r="12" spans="1:24" ht="16.5" customHeight="1">
      <c r="A12" s="32" t="s">
        <v>22</v>
      </c>
      <c r="B12" s="29">
        <v>557984</v>
      </c>
      <c r="C12" s="12">
        <v>1.2</v>
      </c>
      <c r="D12" s="89">
        <v>1.3114581460924146</v>
      </c>
      <c r="E12" s="31">
        <v>7223</v>
      </c>
      <c r="F12" s="29">
        <v>550761</v>
      </c>
      <c r="G12" s="89">
        <v>1.2</v>
      </c>
    </row>
    <row r="13" spans="1:24" ht="16.5" customHeight="1">
      <c r="A13" s="32" t="s">
        <v>23</v>
      </c>
      <c r="B13" s="29">
        <v>1896487</v>
      </c>
      <c r="C13" s="12">
        <v>4</v>
      </c>
      <c r="D13" s="89">
        <v>-5.1179617207262051</v>
      </c>
      <c r="E13" s="31">
        <v>-102297</v>
      </c>
      <c r="F13" s="29">
        <v>1998784</v>
      </c>
      <c r="G13" s="89">
        <v>4.5</v>
      </c>
    </row>
    <row r="14" spans="1:24" ht="16.5" customHeight="1">
      <c r="A14" s="32" t="s">
        <v>24</v>
      </c>
      <c r="B14" s="29">
        <v>788176</v>
      </c>
      <c r="C14" s="12">
        <v>1.6</v>
      </c>
      <c r="D14" s="89">
        <v>-1.8900617406891085</v>
      </c>
      <c r="E14" s="31">
        <v>-15184</v>
      </c>
      <c r="F14" s="29">
        <v>803360</v>
      </c>
      <c r="G14" s="89">
        <v>1.8</v>
      </c>
    </row>
    <row r="15" spans="1:24" ht="16.5" customHeight="1">
      <c r="A15" s="32" t="s">
        <v>25</v>
      </c>
      <c r="B15" s="29">
        <v>402678</v>
      </c>
      <c r="C15" s="12">
        <v>0.8</v>
      </c>
      <c r="D15" s="89">
        <v>-30.401883244379302</v>
      </c>
      <c r="E15" s="78">
        <v>-175898</v>
      </c>
      <c r="F15" s="29">
        <v>578576</v>
      </c>
      <c r="G15" s="89">
        <v>1.3</v>
      </c>
    </row>
    <row r="16" spans="1:24" ht="16.5" customHeight="1">
      <c r="A16" s="32" t="s">
        <v>26</v>
      </c>
      <c r="B16" s="29">
        <v>994014</v>
      </c>
      <c r="C16" s="12">
        <v>2.1</v>
      </c>
      <c r="D16" s="89">
        <v>17.995622115439414</v>
      </c>
      <c r="E16" s="31">
        <v>151598</v>
      </c>
      <c r="F16" s="29">
        <v>842416</v>
      </c>
      <c r="G16" s="89">
        <v>1.9</v>
      </c>
    </row>
    <row r="17" spans="1:7" ht="16.5" customHeight="1">
      <c r="A17" s="32" t="s">
        <v>27</v>
      </c>
      <c r="B17" s="29">
        <v>0</v>
      </c>
      <c r="C17" s="29">
        <v>0</v>
      </c>
      <c r="D17" s="89">
        <v>0</v>
      </c>
      <c r="E17" s="29">
        <v>0</v>
      </c>
      <c r="F17" s="29">
        <v>0</v>
      </c>
      <c r="G17" s="89">
        <v>0</v>
      </c>
    </row>
    <row r="18" spans="1:7" ht="16.5" customHeight="1">
      <c r="A18" s="32" t="s">
        <v>28</v>
      </c>
      <c r="B18" s="29" t="s">
        <v>126</v>
      </c>
      <c r="C18" s="12" t="s">
        <v>126</v>
      </c>
      <c r="D18" s="89" t="s">
        <v>126</v>
      </c>
      <c r="E18" s="31" t="s">
        <v>126</v>
      </c>
      <c r="F18" s="29" t="s">
        <v>126</v>
      </c>
      <c r="G18" s="89" t="s">
        <v>126</v>
      </c>
    </row>
    <row r="19" spans="1:7" ht="16.5" customHeight="1">
      <c r="A19" s="32" t="s">
        <v>29</v>
      </c>
      <c r="B19" s="29">
        <v>6317295</v>
      </c>
      <c r="C19" s="12">
        <v>13.2</v>
      </c>
      <c r="D19" s="89">
        <v>2.6477895846200195</v>
      </c>
      <c r="E19" s="31">
        <v>162954</v>
      </c>
      <c r="F19" s="29">
        <v>6154341</v>
      </c>
      <c r="G19" s="89">
        <v>13.7</v>
      </c>
    </row>
    <row r="20" spans="1:7" ht="16.5" customHeight="1">
      <c r="A20" s="32" t="s">
        <v>30</v>
      </c>
      <c r="B20" s="29">
        <v>2545795</v>
      </c>
      <c r="C20" s="12">
        <v>5.3</v>
      </c>
      <c r="D20" s="89">
        <v>19.951365369429077</v>
      </c>
      <c r="E20" s="31">
        <v>423439</v>
      </c>
      <c r="F20" s="29">
        <v>2122356</v>
      </c>
      <c r="G20" s="89">
        <v>4.7</v>
      </c>
    </row>
    <row r="21" spans="1:7" ht="16.5" customHeight="1">
      <c r="A21" s="32" t="s">
        <v>31</v>
      </c>
      <c r="B21" s="29">
        <v>0</v>
      </c>
      <c r="C21" s="29">
        <v>0</v>
      </c>
      <c r="D21" s="89">
        <v>-100</v>
      </c>
      <c r="E21" s="29" t="s">
        <v>126</v>
      </c>
      <c r="F21" s="29" t="s">
        <v>126</v>
      </c>
      <c r="G21" s="89" t="s">
        <v>126</v>
      </c>
    </row>
    <row r="22" spans="1:7" ht="16.5" customHeight="1">
      <c r="A22" s="32" t="s">
        <v>32</v>
      </c>
      <c r="B22" s="29">
        <v>5143125</v>
      </c>
      <c r="C22" s="12">
        <v>10.7</v>
      </c>
      <c r="D22" s="89">
        <v>23.783524892687847</v>
      </c>
      <c r="E22" s="31">
        <v>988190</v>
      </c>
      <c r="F22" s="29">
        <v>4154935</v>
      </c>
      <c r="G22" s="89">
        <v>9.3000000000000007</v>
      </c>
    </row>
    <row r="23" spans="1:7" ht="16.5" customHeight="1">
      <c r="A23" s="32" t="s">
        <v>33</v>
      </c>
      <c r="B23" s="29">
        <v>147612</v>
      </c>
      <c r="C23" s="12">
        <v>0.3</v>
      </c>
      <c r="D23" s="89">
        <v>58.645816540383677</v>
      </c>
      <c r="E23" s="31">
        <v>54567</v>
      </c>
      <c r="F23" s="29">
        <v>93045</v>
      </c>
      <c r="G23" s="89">
        <v>0.2</v>
      </c>
    </row>
    <row r="24" spans="1:7" ht="16.5" customHeight="1">
      <c r="A24" s="32" t="s">
        <v>85</v>
      </c>
      <c r="B24" s="29">
        <v>348686</v>
      </c>
      <c r="C24" s="12">
        <v>0.7</v>
      </c>
      <c r="D24" s="89">
        <v>14.132434290203278</v>
      </c>
      <c r="E24" s="31">
        <v>43176</v>
      </c>
      <c r="F24" s="29">
        <v>305510</v>
      </c>
      <c r="G24" s="89">
        <v>0.7</v>
      </c>
    </row>
    <row r="25" spans="1:7" ht="16.5" customHeight="1">
      <c r="A25" s="32" t="s">
        <v>35</v>
      </c>
      <c r="B25" s="29">
        <v>412799</v>
      </c>
      <c r="C25" s="12">
        <v>0.9</v>
      </c>
      <c r="D25" s="89">
        <v>23.431758039678851</v>
      </c>
      <c r="E25" s="31">
        <v>78364</v>
      </c>
      <c r="F25" s="29">
        <v>334435</v>
      </c>
      <c r="G25" s="89">
        <v>0.7</v>
      </c>
    </row>
    <row r="26" spans="1:7" ht="16.5" customHeight="1">
      <c r="A26" s="32" t="s">
        <v>36</v>
      </c>
      <c r="B26" s="29" t="s">
        <v>126</v>
      </c>
      <c r="C26" s="12" t="s">
        <v>126</v>
      </c>
      <c r="D26" s="89" t="s">
        <v>126</v>
      </c>
      <c r="E26" s="31" t="s">
        <v>126</v>
      </c>
      <c r="F26" s="29" t="s">
        <v>126</v>
      </c>
      <c r="G26" s="89" t="s">
        <v>126</v>
      </c>
    </row>
    <row r="27" spans="1:7" ht="16.5" customHeight="1">
      <c r="A27" s="32" t="s">
        <v>37</v>
      </c>
      <c r="B27" s="29">
        <v>495727</v>
      </c>
      <c r="C27" s="12">
        <v>1</v>
      </c>
      <c r="D27" s="89">
        <v>15.853028677730174</v>
      </c>
      <c r="E27" s="31">
        <v>67834</v>
      </c>
      <c r="F27" s="29">
        <v>427893</v>
      </c>
      <c r="G27" s="89">
        <v>1</v>
      </c>
    </row>
    <row r="28" spans="1:7" ht="16.5" customHeight="1">
      <c r="A28" s="32" t="s">
        <v>38</v>
      </c>
      <c r="B28" s="29">
        <v>0</v>
      </c>
      <c r="C28" s="29">
        <v>0</v>
      </c>
      <c r="D28" s="89">
        <v>0</v>
      </c>
      <c r="E28" s="29">
        <v>0</v>
      </c>
      <c r="F28" s="29">
        <v>0</v>
      </c>
      <c r="G28" s="89">
        <v>0</v>
      </c>
    </row>
    <row r="29" spans="1:7" ht="16.5" customHeight="1">
      <c r="A29" s="32" t="s">
        <v>39</v>
      </c>
      <c r="B29" s="29">
        <v>269331</v>
      </c>
      <c r="C29" s="12">
        <v>0.6</v>
      </c>
      <c r="D29" s="89">
        <v>21.497591078871856</v>
      </c>
      <c r="E29" s="31">
        <v>47655</v>
      </c>
      <c r="F29" s="29">
        <v>221676</v>
      </c>
      <c r="G29" s="89">
        <v>0.5</v>
      </c>
    </row>
    <row r="30" spans="1:7" ht="16.5" customHeight="1">
      <c r="A30" s="32" t="s">
        <v>40</v>
      </c>
      <c r="B30" s="29">
        <v>465970</v>
      </c>
      <c r="C30" s="12">
        <v>1</v>
      </c>
      <c r="D30" s="89">
        <v>43.154266333232982</v>
      </c>
      <c r="E30" s="31">
        <v>140468</v>
      </c>
      <c r="F30" s="29">
        <v>325502</v>
      </c>
      <c r="G30" s="89">
        <v>0.7</v>
      </c>
    </row>
    <row r="32" spans="1:7" ht="21.95" customHeight="1">
      <c r="A32" s="134" t="s">
        <v>127</v>
      </c>
      <c r="B32" s="134"/>
      <c r="C32" s="134"/>
      <c r="D32" s="134"/>
      <c r="E32" s="134"/>
      <c r="F32" s="134"/>
      <c r="G32" s="134"/>
    </row>
    <row r="33" spans="1:24" ht="15.75" customHeight="1">
      <c r="A33" s="124" t="s">
        <v>41</v>
      </c>
      <c r="B33" s="131" t="str">
        <f>B3</f>
        <v>平成29年</v>
      </c>
      <c r="C33" s="132"/>
      <c r="D33" s="132"/>
      <c r="E33" s="133"/>
      <c r="F33" s="131" t="str">
        <f>F3</f>
        <v>平成28年</v>
      </c>
      <c r="G33" s="133"/>
    </row>
    <row r="34" spans="1:24" ht="15.75" customHeight="1">
      <c r="A34" s="125"/>
      <c r="B34" s="23"/>
      <c r="C34" s="83" t="s">
        <v>13</v>
      </c>
      <c r="D34" s="83" t="s">
        <v>56</v>
      </c>
      <c r="E34" s="83" t="s">
        <v>57</v>
      </c>
      <c r="F34" s="24"/>
      <c r="G34" s="83" t="s">
        <v>13</v>
      </c>
    </row>
    <row r="35" spans="1:24" ht="15" customHeight="1">
      <c r="A35" s="25"/>
      <c r="B35" s="8" t="s">
        <v>9</v>
      </c>
      <c r="C35" s="9" t="s">
        <v>77</v>
      </c>
      <c r="D35" s="8" t="s">
        <v>77</v>
      </c>
      <c r="E35" s="8" t="s">
        <v>9</v>
      </c>
      <c r="F35" s="8" t="s">
        <v>9</v>
      </c>
      <c r="G35" s="40" t="s">
        <v>77</v>
      </c>
    </row>
    <row r="36" spans="1:24" ht="15.75" customHeight="1">
      <c r="A36" s="16" t="s">
        <v>86</v>
      </c>
      <c r="B36" s="11">
        <f>SUM(B37:B42)</f>
        <v>47957731</v>
      </c>
      <c r="C36" s="33">
        <v>100</v>
      </c>
      <c r="D36" s="12">
        <f>(B36/F36-1)*100</f>
        <v>6.9386415643606814</v>
      </c>
      <c r="E36" s="31">
        <f t="shared" ref="E36:E42" si="0">B36-F36</f>
        <v>3111705</v>
      </c>
      <c r="F36" s="11">
        <f>SUM(F37:F42)</f>
        <v>44846026</v>
      </c>
      <c r="G36" s="34">
        <v>100</v>
      </c>
    </row>
    <row r="37" spans="1:24" ht="16.5" customHeight="1">
      <c r="A37" s="35" t="s">
        <v>42</v>
      </c>
      <c r="B37" s="13">
        <v>2979337</v>
      </c>
      <c r="C37" s="12">
        <f t="shared" ref="C37:C42" si="1">ROUND(B37/B$36*100,1)</f>
        <v>6.2</v>
      </c>
      <c r="D37" s="12">
        <f t="shared" ref="D37:D42" si="2">(B37/F37-1)*100</f>
        <v>5.7271441037435311</v>
      </c>
      <c r="E37" s="31">
        <f t="shared" si="0"/>
        <v>161388</v>
      </c>
      <c r="F37" s="13">
        <v>2817949</v>
      </c>
      <c r="G37" s="12">
        <f t="shared" ref="G37:G42" si="3">ROUND(F37/F$36*100,1)</f>
        <v>6.3</v>
      </c>
    </row>
    <row r="38" spans="1:24" ht="16.5" customHeight="1">
      <c r="A38" s="35" t="s">
        <v>43</v>
      </c>
      <c r="B38" s="13">
        <v>5972300</v>
      </c>
      <c r="C38" s="12">
        <f t="shared" si="1"/>
        <v>12.5</v>
      </c>
      <c r="D38" s="12">
        <f t="shared" si="2"/>
        <v>10.990664578045738</v>
      </c>
      <c r="E38" s="31">
        <f t="shared" si="0"/>
        <v>591397</v>
      </c>
      <c r="F38" s="13">
        <v>5380903</v>
      </c>
      <c r="G38" s="12">
        <f t="shared" si="3"/>
        <v>12</v>
      </c>
    </row>
    <row r="39" spans="1:24" ht="16.5" customHeight="1">
      <c r="A39" s="35" t="s">
        <v>44</v>
      </c>
      <c r="B39" s="13">
        <v>7077344</v>
      </c>
      <c r="C39" s="12">
        <f t="shared" si="1"/>
        <v>14.8</v>
      </c>
      <c r="D39" s="12">
        <f t="shared" si="2"/>
        <v>6.0886721482728889</v>
      </c>
      <c r="E39" s="31">
        <f t="shared" si="0"/>
        <v>406185</v>
      </c>
      <c r="F39" s="13">
        <v>6671159</v>
      </c>
      <c r="G39" s="12">
        <f t="shared" si="3"/>
        <v>14.9</v>
      </c>
    </row>
    <row r="40" spans="1:24" ht="16.5" customHeight="1">
      <c r="A40" s="35" t="s">
        <v>45</v>
      </c>
      <c r="B40" s="13">
        <v>7172479</v>
      </c>
      <c r="C40" s="12">
        <f t="shared" si="1"/>
        <v>15</v>
      </c>
      <c r="D40" s="12">
        <f t="shared" si="2"/>
        <v>8.3242993598539918</v>
      </c>
      <c r="E40" s="31">
        <f t="shared" si="0"/>
        <v>551177</v>
      </c>
      <c r="F40" s="13">
        <v>6621302</v>
      </c>
      <c r="G40" s="12">
        <f t="shared" si="3"/>
        <v>14.8</v>
      </c>
    </row>
    <row r="41" spans="1:24" ht="16.5" customHeight="1">
      <c r="A41" s="35" t="s">
        <v>46</v>
      </c>
      <c r="B41" s="13">
        <v>9756817</v>
      </c>
      <c r="C41" s="12">
        <f t="shared" si="1"/>
        <v>20.3</v>
      </c>
      <c r="D41" s="12">
        <f t="shared" si="2"/>
        <v>6.5667750521812396</v>
      </c>
      <c r="E41" s="31">
        <f t="shared" si="0"/>
        <v>601227</v>
      </c>
      <c r="F41" s="13">
        <v>9155590</v>
      </c>
      <c r="G41" s="12">
        <f t="shared" si="3"/>
        <v>20.399999999999999</v>
      </c>
    </row>
    <row r="42" spans="1:24" ht="16.5" customHeight="1">
      <c r="A42" s="35" t="s">
        <v>47</v>
      </c>
      <c r="B42" s="13">
        <v>14999454</v>
      </c>
      <c r="C42" s="12">
        <f t="shared" si="1"/>
        <v>31.3</v>
      </c>
      <c r="D42" s="12">
        <f t="shared" si="2"/>
        <v>5.6364819151154544</v>
      </c>
      <c r="E42" s="78">
        <f t="shared" si="0"/>
        <v>800331</v>
      </c>
      <c r="F42" s="13">
        <v>14199123</v>
      </c>
      <c r="G42" s="12">
        <f t="shared" si="3"/>
        <v>31.7</v>
      </c>
    </row>
    <row r="43" spans="1:24">
      <c r="A43" s="38"/>
      <c r="B43" s="36"/>
      <c r="C43" s="39"/>
      <c r="D43" s="37"/>
      <c r="E43" s="36"/>
      <c r="F43" s="36"/>
      <c r="G43" s="39"/>
    </row>
    <row r="44" spans="1:24" ht="21.95" customHeight="1">
      <c r="A44" s="134" t="s">
        <v>128</v>
      </c>
      <c r="B44" s="134"/>
      <c r="C44" s="134"/>
      <c r="D44" s="134"/>
      <c r="E44" s="134"/>
      <c r="F44" s="134"/>
      <c r="G44" s="134"/>
    </row>
    <row r="45" spans="1:24" ht="21.95" customHeight="1">
      <c r="A45" s="124" t="s">
        <v>48</v>
      </c>
      <c r="B45" s="131" t="str">
        <f>B33</f>
        <v>平成29年</v>
      </c>
      <c r="C45" s="132"/>
      <c r="D45" s="132"/>
      <c r="E45" s="133"/>
      <c r="F45" s="131" t="str">
        <f>F33</f>
        <v>平成28年</v>
      </c>
      <c r="G45" s="133"/>
    </row>
    <row r="46" spans="1:24" s="21" customFormat="1" ht="15.75" customHeight="1">
      <c r="A46" s="125"/>
      <c r="B46" s="23"/>
      <c r="C46" s="83" t="s">
        <v>13</v>
      </c>
      <c r="D46" s="83" t="s">
        <v>56</v>
      </c>
      <c r="E46" s="83" t="s">
        <v>57</v>
      </c>
      <c r="F46" s="24"/>
      <c r="G46" s="83" t="s">
        <v>13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21" customFormat="1" ht="15.75" customHeight="1">
      <c r="A47" s="25"/>
      <c r="B47" s="8" t="s">
        <v>9</v>
      </c>
      <c r="C47" s="40" t="s">
        <v>77</v>
      </c>
      <c r="D47" s="8" t="s">
        <v>77</v>
      </c>
      <c r="E47" s="8" t="s">
        <v>9</v>
      </c>
      <c r="F47" s="8" t="s">
        <v>9</v>
      </c>
      <c r="G47" s="40" t="s">
        <v>77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15" customHeight="1">
      <c r="A48" s="16" t="s">
        <v>87</v>
      </c>
      <c r="B48" s="11">
        <f>SUM(B49:B54)</f>
        <v>47957731</v>
      </c>
      <c r="C48" s="41">
        <v>100</v>
      </c>
      <c r="D48" s="12">
        <f t="shared" ref="D48:D54" si="4">(B48/F48-1)*100</f>
        <v>6.9386415643606814</v>
      </c>
      <c r="E48" s="31">
        <f t="shared" ref="E48:E54" si="5">B48-F48</f>
        <v>3111705</v>
      </c>
      <c r="F48" s="11">
        <f>SUM(F49:F54)</f>
        <v>44846026</v>
      </c>
      <c r="G48" s="41">
        <v>100</v>
      </c>
    </row>
    <row r="49" spans="1:7" ht="15.95" customHeight="1">
      <c r="A49" s="35" t="s">
        <v>49</v>
      </c>
      <c r="B49" s="13">
        <v>5846270</v>
      </c>
      <c r="C49" s="12">
        <f t="shared" ref="C49:C54" si="6">ROUND(B49/B$48*100,1)</f>
        <v>12.2</v>
      </c>
      <c r="D49" s="12">
        <f t="shared" si="4"/>
        <v>4.3989835587230575</v>
      </c>
      <c r="E49" s="31">
        <f t="shared" si="5"/>
        <v>246340</v>
      </c>
      <c r="F49" s="13">
        <v>5599930</v>
      </c>
      <c r="G49" s="12">
        <f t="shared" ref="G49:G54" si="7">ROUND(F49/F$48*100,1)</f>
        <v>12.5</v>
      </c>
    </row>
    <row r="50" spans="1:7" ht="15.95" customHeight="1">
      <c r="A50" s="35" t="s">
        <v>50</v>
      </c>
      <c r="B50" s="13">
        <v>24687798</v>
      </c>
      <c r="C50" s="12">
        <f t="shared" si="6"/>
        <v>51.5</v>
      </c>
      <c r="D50" s="12">
        <f t="shared" si="4"/>
        <v>6.697985397797912</v>
      </c>
      <c r="E50" s="78">
        <f t="shared" si="5"/>
        <v>1549781</v>
      </c>
      <c r="F50" s="13">
        <v>23138017</v>
      </c>
      <c r="G50" s="12">
        <f t="shared" si="7"/>
        <v>51.6</v>
      </c>
    </row>
    <row r="51" spans="1:7" ht="15.95" customHeight="1">
      <c r="A51" s="35" t="s">
        <v>51</v>
      </c>
      <c r="B51" s="13">
        <v>3138090</v>
      </c>
      <c r="C51" s="12">
        <f t="shared" si="6"/>
        <v>6.5</v>
      </c>
      <c r="D51" s="12">
        <f t="shared" si="4"/>
        <v>42.957234781618368</v>
      </c>
      <c r="E51" s="31">
        <f t="shared" si="5"/>
        <v>942965</v>
      </c>
      <c r="F51" s="13">
        <v>2195125</v>
      </c>
      <c r="G51" s="12">
        <f t="shared" si="7"/>
        <v>4.9000000000000004</v>
      </c>
    </row>
    <row r="52" spans="1:7" ht="15.95" customHeight="1">
      <c r="A52" s="35" t="s">
        <v>52</v>
      </c>
      <c r="B52" s="13">
        <v>11040301</v>
      </c>
      <c r="C52" s="12">
        <f t="shared" si="6"/>
        <v>23</v>
      </c>
      <c r="D52" s="12">
        <f t="shared" si="4"/>
        <v>1.501995507923648</v>
      </c>
      <c r="E52" s="31">
        <f t="shared" si="5"/>
        <v>163371</v>
      </c>
      <c r="F52" s="13">
        <v>10876930</v>
      </c>
      <c r="G52" s="12">
        <f t="shared" si="7"/>
        <v>24.3</v>
      </c>
    </row>
    <row r="53" spans="1:7" ht="15.95" customHeight="1">
      <c r="A53" s="35" t="s">
        <v>53</v>
      </c>
      <c r="B53" s="13">
        <v>2031827</v>
      </c>
      <c r="C53" s="12">
        <f t="shared" si="6"/>
        <v>4.2</v>
      </c>
      <c r="D53" s="12">
        <f t="shared" si="4"/>
        <v>18.857409272837256</v>
      </c>
      <c r="E53" s="31">
        <f t="shared" si="5"/>
        <v>322361</v>
      </c>
      <c r="F53" s="13">
        <v>1709466</v>
      </c>
      <c r="G53" s="12">
        <f t="shared" si="7"/>
        <v>3.8</v>
      </c>
    </row>
    <row r="54" spans="1:7" ht="15.95" customHeight="1">
      <c r="A54" s="35" t="s">
        <v>54</v>
      </c>
      <c r="B54" s="13">
        <v>1213445</v>
      </c>
      <c r="C54" s="12">
        <f t="shared" si="6"/>
        <v>2.5</v>
      </c>
      <c r="D54" s="12">
        <f t="shared" si="4"/>
        <v>-8.526803954293749</v>
      </c>
      <c r="E54" s="31">
        <f t="shared" si="5"/>
        <v>-113113</v>
      </c>
      <c r="F54" s="13">
        <v>1326558</v>
      </c>
      <c r="G54" s="12">
        <f t="shared" si="7"/>
        <v>3</v>
      </c>
    </row>
    <row r="55" spans="1:7" ht="15.95" customHeight="1">
      <c r="A55" s="1"/>
    </row>
    <row r="56" spans="1:7" customFormat="1" ht="15.75" customHeight="1">
      <c r="A56" s="21"/>
      <c r="B56" s="1"/>
      <c r="C56" s="1"/>
      <c r="D56" s="1"/>
      <c r="E56" s="1"/>
      <c r="F56" s="1"/>
      <c r="G56" s="1"/>
    </row>
    <row r="57" spans="1:7" customFormat="1" ht="15.75" customHeight="1">
      <c r="A57" s="21"/>
      <c r="B57" s="1"/>
      <c r="C57" s="1"/>
      <c r="D57" s="1"/>
      <c r="E57" s="1"/>
      <c r="F57" s="1"/>
      <c r="G57" s="1"/>
    </row>
    <row r="58" spans="1:7" customFormat="1" ht="12.75" customHeight="1">
      <c r="A58" s="21"/>
      <c r="B58" s="1"/>
      <c r="C58" s="1"/>
      <c r="D58" s="1"/>
      <c r="E58" s="1"/>
      <c r="F58" s="1"/>
      <c r="G58" s="1"/>
    </row>
    <row r="59" spans="1:7" customFormat="1" ht="15.95" customHeight="1">
      <c r="A59" s="21"/>
      <c r="B59" s="1"/>
      <c r="C59" s="1"/>
      <c r="D59" s="1"/>
      <c r="E59" s="1"/>
      <c r="F59" s="1"/>
      <c r="G59" s="1"/>
    </row>
    <row r="60" spans="1:7" customFormat="1" ht="15.95" customHeight="1">
      <c r="A60" s="21"/>
      <c r="B60" s="1"/>
      <c r="C60" s="1"/>
      <c r="D60" s="1"/>
      <c r="E60" s="1"/>
      <c r="F60" s="1"/>
      <c r="G60" s="1"/>
    </row>
    <row r="61" spans="1:7" customFormat="1">
      <c r="A61" s="21"/>
      <c r="B61" s="1"/>
      <c r="C61" s="1"/>
      <c r="D61" s="1"/>
      <c r="E61" s="1"/>
      <c r="F61" s="1"/>
      <c r="G61" s="1"/>
    </row>
    <row r="62" spans="1:7" ht="14.1" customHeight="1">
      <c r="A62" s="1"/>
    </row>
    <row r="63" spans="1:7" ht="14.1" customHeight="1">
      <c r="A63" s="1"/>
    </row>
    <row r="64" spans="1:7">
      <c r="A64" s="1"/>
    </row>
    <row r="66" spans="2:7">
      <c r="B66" s="87"/>
      <c r="C66" s="88"/>
      <c r="F66" s="87"/>
      <c r="G66" s="88"/>
    </row>
    <row r="67" spans="2:7">
      <c r="B67" s="87"/>
      <c r="C67" s="88"/>
      <c r="F67" s="87"/>
      <c r="G67" s="88"/>
    </row>
    <row r="68" spans="2:7">
      <c r="B68" s="87"/>
      <c r="C68" s="88"/>
      <c r="F68" s="87"/>
      <c r="G68" s="88"/>
    </row>
    <row r="69" spans="2:7">
      <c r="B69" s="87"/>
      <c r="C69" s="88"/>
      <c r="F69" s="87"/>
      <c r="G69" s="88"/>
    </row>
  </sheetData>
  <mergeCells count="12">
    <mergeCell ref="A2:G2"/>
    <mergeCell ref="A3:A4"/>
    <mergeCell ref="B3:E3"/>
    <mergeCell ref="F3:G3"/>
    <mergeCell ref="A45:A46"/>
    <mergeCell ref="B45:E45"/>
    <mergeCell ref="F45:G45"/>
    <mergeCell ref="A32:G32"/>
    <mergeCell ref="A33:A34"/>
    <mergeCell ref="B33:E33"/>
    <mergeCell ref="F33:G33"/>
    <mergeCell ref="A44:G44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0"/>
  <sheetViews>
    <sheetView showGridLines="0" zoomScaleNormal="100" zoomScaleSheetLayoutView="100" workbookViewId="0">
      <selection activeCell="M14" sqref="M14"/>
    </sheetView>
  </sheetViews>
  <sheetFormatPr defaultRowHeight="13.5"/>
  <cols>
    <col min="1" max="1" width="1.625" style="1" customWidth="1"/>
    <col min="2" max="2" width="24.625" style="21" customWidth="1"/>
    <col min="3" max="8" width="13.625" style="1" customWidth="1"/>
    <col min="9" max="9" width="1.625" customWidth="1"/>
    <col min="12" max="12" width="13.75" customWidth="1"/>
    <col min="13" max="13" width="10.5" bestFit="1" customWidth="1"/>
    <col min="15" max="15" width="11.625" customWidth="1"/>
    <col min="16" max="16" width="12.125" bestFit="1" customWidth="1"/>
    <col min="17" max="17" width="10.375" customWidth="1"/>
    <col min="46" max="16384" width="9" style="1"/>
  </cols>
  <sheetData>
    <row r="2" spans="1:8" ht="15" customHeight="1">
      <c r="B2" s="130" t="s">
        <v>129</v>
      </c>
      <c r="C2" s="130"/>
      <c r="D2" s="130"/>
      <c r="E2" s="130"/>
      <c r="F2" s="130"/>
      <c r="G2" s="130"/>
      <c r="H2" s="130"/>
    </row>
    <row r="3" spans="1:8" ht="15.75" customHeight="1">
      <c r="A3" s="21"/>
      <c r="B3" s="124" t="s">
        <v>55</v>
      </c>
      <c r="C3" s="131" t="s">
        <v>81</v>
      </c>
      <c r="D3" s="132"/>
      <c r="E3" s="132"/>
      <c r="F3" s="133"/>
      <c r="G3" s="131" t="s">
        <v>82</v>
      </c>
      <c r="H3" s="133"/>
    </row>
    <row r="4" spans="1:8" ht="15.75" customHeight="1">
      <c r="A4" s="21"/>
      <c r="B4" s="135"/>
      <c r="C4" s="23"/>
      <c r="D4" s="83" t="s">
        <v>13</v>
      </c>
      <c r="E4" s="83" t="s">
        <v>14</v>
      </c>
      <c r="F4" s="83" t="s">
        <v>57</v>
      </c>
      <c r="G4" s="24"/>
      <c r="H4" s="83" t="s">
        <v>13</v>
      </c>
    </row>
    <row r="5" spans="1:8" ht="12.75" customHeight="1">
      <c r="A5" s="10"/>
      <c r="B5" s="25"/>
      <c r="C5" s="8" t="s">
        <v>9</v>
      </c>
      <c r="D5" s="9" t="s">
        <v>77</v>
      </c>
      <c r="E5" s="8" t="s">
        <v>130</v>
      </c>
      <c r="F5" s="8" t="s">
        <v>9</v>
      </c>
      <c r="G5" s="8" t="s">
        <v>9</v>
      </c>
      <c r="H5" s="40" t="s">
        <v>77</v>
      </c>
    </row>
    <row r="6" spans="1:8" ht="15.75" customHeight="1">
      <c r="B6" s="28" t="s">
        <v>90</v>
      </c>
      <c r="C6" s="29">
        <v>7278099</v>
      </c>
      <c r="D6" s="30">
        <v>100</v>
      </c>
      <c r="E6" s="12">
        <v>6.8924733330552614</v>
      </c>
      <c r="F6" s="31">
        <v>469295</v>
      </c>
      <c r="G6" s="29">
        <v>6808804</v>
      </c>
      <c r="H6" s="12">
        <v>100</v>
      </c>
    </row>
    <row r="7" spans="1:8" ht="15.75" customHeight="1">
      <c r="A7" s="43"/>
      <c r="B7" s="32" t="s">
        <v>17</v>
      </c>
      <c r="C7" s="44">
        <v>2875519</v>
      </c>
      <c r="D7" s="90">
        <v>39.509204257870081</v>
      </c>
      <c r="E7" s="90">
        <v>10.106740226392207</v>
      </c>
      <c r="F7" s="29">
        <v>263945</v>
      </c>
      <c r="G7" s="44">
        <v>2611574</v>
      </c>
      <c r="H7" s="90">
        <v>38.355840467723844</v>
      </c>
    </row>
    <row r="8" spans="1:8" ht="15.75" customHeight="1">
      <c r="A8" s="43"/>
      <c r="B8" s="32" t="s">
        <v>18</v>
      </c>
      <c r="C8" s="44">
        <v>653316</v>
      </c>
      <c r="D8" s="90">
        <v>8.9764648708405872</v>
      </c>
      <c r="E8" s="90">
        <v>2.0782325414248102</v>
      </c>
      <c r="F8" s="29">
        <v>13301</v>
      </c>
      <c r="G8" s="44">
        <v>640015</v>
      </c>
      <c r="H8" s="90">
        <v>9.3998152979583498</v>
      </c>
    </row>
    <row r="9" spans="1:8" ht="15.75" customHeight="1">
      <c r="A9" s="43"/>
      <c r="B9" s="32" t="s">
        <v>19</v>
      </c>
      <c r="C9" s="44">
        <v>129328</v>
      </c>
      <c r="D9" s="90">
        <v>1.7769475243466737</v>
      </c>
      <c r="E9" s="90">
        <v>-1.6950698551209353</v>
      </c>
      <c r="F9" s="29">
        <v>-2230</v>
      </c>
      <c r="G9" s="44">
        <v>131558</v>
      </c>
      <c r="H9" s="90">
        <v>1.9321748724151848</v>
      </c>
    </row>
    <row r="10" spans="1:8" ht="15.75" customHeight="1">
      <c r="A10" s="43"/>
      <c r="B10" s="32" t="s">
        <v>20</v>
      </c>
      <c r="C10" s="44">
        <v>22898</v>
      </c>
      <c r="D10" s="90">
        <v>0.31461512133869024</v>
      </c>
      <c r="E10" s="90">
        <v>8.3775085195001893</v>
      </c>
      <c r="F10" s="29">
        <v>1770</v>
      </c>
      <c r="G10" s="44">
        <v>21128</v>
      </c>
      <c r="H10" s="90">
        <v>0.31030412977080851</v>
      </c>
    </row>
    <row r="11" spans="1:8" ht="15.75" customHeight="1">
      <c r="A11" s="43"/>
      <c r="B11" s="32" t="s">
        <v>21</v>
      </c>
      <c r="C11" s="44">
        <v>115514</v>
      </c>
      <c r="D11" s="90">
        <v>1.5871452147051035</v>
      </c>
      <c r="E11" s="90">
        <v>1.0992665721437449</v>
      </c>
      <c r="F11" s="29">
        <v>1256</v>
      </c>
      <c r="G11" s="44">
        <v>114258</v>
      </c>
      <c r="H11" s="90">
        <v>1.6780920702079249</v>
      </c>
    </row>
    <row r="12" spans="1:8" ht="15.75" customHeight="1">
      <c r="A12" s="43"/>
      <c r="B12" s="32" t="s">
        <v>22</v>
      </c>
      <c r="C12" s="44">
        <v>115149</v>
      </c>
      <c r="D12" s="90">
        <v>1.5821301688806375</v>
      </c>
      <c r="E12" s="90">
        <v>-7.7220819810073325</v>
      </c>
      <c r="F12" s="29">
        <v>-9636</v>
      </c>
      <c r="G12" s="44">
        <v>124785</v>
      </c>
      <c r="H12" s="90">
        <v>1.8327007210076838</v>
      </c>
    </row>
    <row r="13" spans="1:8" ht="15.75" customHeight="1">
      <c r="A13" s="43"/>
      <c r="B13" s="32" t="s">
        <v>23</v>
      </c>
      <c r="C13" s="44">
        <v>441548</v>
      </c>
      <c r="D13" s="90">
        <v>6.0668039827432967</v>
      </c>
      <c r="E13" s="90">
        <v>-0.39746452820825162</v>
      </c>
      <c r="F13" s="29">
        <v>-1762</v>
      </c>
      <c r="G13" s="44">
        <v>443310</v>
      </c>
      <c r="H13" s="90">
        <v>6.5108350893930851</v>
      </c>
    </row>
    <row r="14" spans="1:8" ht="15.75" customHeight="1">
      <c r="A14" s="43"/>
      <c r="B14" s="32" t="s">
        <v>24</v>
      </c>
      <c r="C14" s="44">
        <v>229984</v>
      </c>
      <c r="D14" s="90">
        <v>3.1599460243670774</v>
      </c>
      <c r="E14" s="90">
        <v>7.609956953022647</v>
      </c>
      <c r="F14" s="29">
        <v>16264</v>
      </c>
      <c r="G14" s="44">
        <v>213720</v>
      </c>
      <c r="H14" s="90">
        <v>3.1388772536263341</v>
      </c>
    </row>
    <row r="15" spans="1:8" ht="15.75" customHeight="1">
      <c r="A15" s="43"/>
      <c r="B15" s="32" t="s">
        <v>25</v>
      </c>
      <c r="C15" s="44">
        <v>34341</v>
      </c>
      <c r="D15" s="90">
        <v>0.47184024289859205</v>
      </c>
      <c r="E15" s="90">
        <v>-42.112804261344486</v>
      </c>
      <c r="F15" s="29">
        <v>-24983</v>
      </c>
      <c r="G15" s="44">
        <v>59324</v>
      </c>
      <c r="H15" s="90">
        <v>0.87128370856320736</v>
      </c>
    </row>
    <row r="16" spans="1:8" ht="15.75" customHeight="1">
      <c r="A16" s="43"/>
      <c r="B16" s="32" t="s">
        <v>26</v>
      </c>
      <c r="C16" s="44">
        <v>160996</v>
      </c>
      <c r="D16" s="90">
        <v>2.212061143988286</v>
      </c>
      <c r="E16" s="90">
        <v>16.795798148631786</v>
      </c>
      <c r="F16" s="29">
        <v>23152</v>
      </c>
      <c r="G16" s="44">
        <v>137844</v>
      </c>
      <c r="H16" s="90">
        <v>2.0244965195062159</v>
      </c>
    </row>
    <row r="17" spans="1:8" ht="15.75" customHeight="1">
      <c r="A17" s="43"/>
      <c r="B17" s="32" t="s">
        <v>27</v>
      </c>
      <c r="C17" s="44">
        <v>0</v>
      </c>
      <c r="D17" s="90">
        <v>0</v>
      </c>
      <c r="E17" s="90">
        <v>0</v>
      </c>
      <c r="F17" s="29">
        <v>0</v>
      </c>
      <c r="G17" s="91">
        <v>0</v>
      </c>
      <c r="H17" s="90">
        <v>0</v>
      </c>
    </row>
    <row r="18" spans="1:8" ht="15.75" customHeight="1">
      <c r="A18" s="43"/>
      <c r="B18" s="32" t="s">
        <v>28</v>
      </c>
      <c r="C18" s="44" t="s">
        <v>126</v>
      </c>
      <c r="D18" s="90" t="s">
        <v>126</v>
      </c>
      <c r="E18" s="90" t="s">
        <v>126</v>
      </c>
      <c r="F18" s="29" t="s">
        <v>126</v>
      </c>
      <c r="G18" s="44" t="s">
        <v>126</v>
      </c>
      <c r="H18" s="90" t="s">
        <v>126</v>
      </c>
    </row>
    <row r="19" spans="1:8" ht="15.75" customHeight="1">
      <c r="A19" s="43"/>
      <c r="B19" s="32" t="s">
        <v>29</v>
      </c>
      <c r="C19" s="44">
        <v>945573</v>
      </c>
      <c r="D19" s="90">
        <v>12.992032672267856</v>
      </c>
      <c r="E19" s="90">
        <v>3.8732788905806128</v>
      </c>
      <c r="F19" s="29">
        <v>35259</v>
      </c>
      <c r="G19" s="44">
        <v>910314</v>
      </c>
      <c r="H19" s="90">
        <v>13.369660809739861</v>
      </c>
    </row>
    <row r="20" spans="1:8" ht="15.75" customHeight="1">
      <c r="A20" s="43"/>
      <c r="B20" s="32" t="s">
        <v>30</v>
      </c>
      <c r="C20" s="44">
        <v>211947</v>
      </c>
      <c r="D20" s="90">
        <v>2.9121203215290143</v>
      </c>
      <c r="E20" s="90">
        <v>3.8940603814649783</v>
      </c>
      <c r="F20" s="29">
        <v>7944</v>
      </c>
      <c r="G20" s="44">
        <v>204003</v>
      </c>
      <c r="H20" s="90">
        <v>2.9961649652420599</v>
      </c>
    </row>
    <row r="21" spans="1:8" ht="15.75" customHeight="1">
      <c r="A21" s="43"/>
      <c r="B21" s="32" t="s">
        <v>31</v>
      </c>
      <c r="C21" s="44">
        <v>0</v>
      </c>
      <c r="D21" s="90">
        <v>0</v>
      </c>
      <c r="E21" s="90">
        <v>-100</v>
      </c>
      <c r="F21" s="29" t="s">
        <v>126</v>
      </c>
      <c r="G21" s="44" t="s">
        <v>126</v>
      </c>
      <c r="H21" s="90" t="s">
        <v>126</v>
      </c>
    </row>
    <row r="22" spans="1:8" ht="15.75" customHeight="1">
      <c r="A22" s="43"/>
      <c r="B22" s="32" t="s">
        <v>32</v>
      </c>
      <c r="C22" s="44">
        <v>890569</v>
      </c>
      <c r="D22" s="90">
        <v>12.236285876298194</v>
      </c>
      <c r="E22" s="90">
        <v>21.058133307234108</v>
      </c>
      <c r="F22" s="29">
        <v>154915</v>
      </c>
      <c r="G22" s="44">
        <v>735654</v>
      </c>
      <c r="H22" s="90">
        <v>10.804452588149108</v>
      </c>
    </row>
    <row r="23" spans="1:8" ht="15.75" customHeight="1">
      <c r="A23" s="43"/>
      <c r="B23" s="32" t="s">
        <v>33</v>
      </c>
      <c r="C23" s="44">
        <v>33234</v>
      </c>
      <c r="D23" s="90">
        <v>0.45663022720630758</v>
      </c>
      <c r="E23" s="90">
        <v>24.355472404115996</v>
      </c>
      <c r="F23" s="29">
        <v>6509</v>
      </c>
      <c r="G23" s="44">
        <v>26725</v>
      </c>
      <c r="H23" s="90">
        <v>0.3925065253750879</v>
      </c>
    </row>
    <row r="24" spans="1:8" ht="15.75" customHeight="1">
      <c r="A24" s="43"/>
      <c r="B24" s="32" t="s">
        <v>34</v>
      </c>
      <c r="C24" s="44">
        <v>76536</v>
      </c>
      <c r="D24" s="90">
        <v>1.0515932800584329</v>
      </c>
      <c r="E24" s="90">
        <v>39.620920517357753</v>
      </c>
      <c r="F24" s="29">
        <v>21719</v>
      </c>
      <c r="G24" s="44">
        <v>54817</v>
      </c>
      <c r="H24" s="90">
        <v>0.80508999818470328</v>
      </c>
    </row>
    <row r="25" spans="1:8" ht="15.75" customHeight="1">
      <c r="A25" s="43"/>
      <c r="B25" s="32" t="s">
        <v>35</v>
      </c>
      <c r="C25" s="44">
        <v>43152</v>
      </c>
      <c r="D25" s="90">
        <v>0.59290207511604331</v>
      </c>
      <c r="E25" s="90">
        <v>6.2150786422822266</v>
      </c>
      <c r="F25" s="29">
        <v>2525</v>
      </c>
      <c r="G25" s="44">
        <v>40627</v>
      </c>
      <c r="H25" s="90">
        <v>0.59668335290603169</v>
      </c>
    </row>
    <row r="26" spans="1:8" ht="15.75" customHeight="1">
      <c r="A26" s="43"/>
      <c r="B26" s="32" t="s">
        <v>36</v>
      </c>
      <c r="C26" s="44" t="s">
        <v>126</v>
      </c>
      <c r="D26" s="90" t="s">
        <v>126</v>
      </c>
      <c r="E26" s="90" t="s">
        <v>126</v>
      </c>
      <c r="F26" s="29" t="s">
        <v>126</v>
      </c>
      <c r="G26" s="44" t="s">
        <v>131</v>
      </c>
      <c r="H26" s="90" t="s">
        <v>126</v>
      </c>
    </row>
    <row r="27" spans="1:8" ht="15.75" customHeight="1">
      <c r="A27" s="43"/>
      <c r="B27" s="32" t="s">
        <v>37</v>
      </c>
      <c r="C27" s="44">
        <v>110447</v>
      </c>
      <c r="D27" s="90">
        <v>1.5175253867802567</v>
      </c>
      <c r="E27" s="90">
        <v>8.8458771471652007</v>
      </c>
      <c r="F27" s="29">
        <v>8976</v>
      </c>
      <c r="G27" s="44">
        <v>101471</v>
      </c>
      <c r="H27" s="90">
        <v>1.4902910995822467</v>
      </c>
    </row>
    <row r="28" spans="1:8" ht="15.75" customHeight="1">
      <c r="A28" s="43"/>
      <c r="B28" s="32" t="s">
        <v>38</v>
      </c>
      <c r="C28" s="44">
        <v>0</v>
      </c>
      <c r="D28" s="90">
        <v>0</v>
      </c>
      <c r="E28" s="90">
        <v>0</v>
      </c>
      <c r="F28" s="29">
        <v>0</v>
      </c>
      <c r="G28" s="44">
        <v>0</v>
      </c>
      <c r="H28" s="90">
        <v>0</v>
      </c>
    </row>
    <row r="29" spans="1:8" ht="15.75" customHeight="1">
      <c r="A29" s="43"/>
      <c r="B29" s="32" t="s">
        <v>39</v>
      </c>
      <c r="C29" s="44">
        <v>47068</v>
      </c>
      <c r="D29" s="90">
        <v>0.64670733387935508</v>
      </c>
      <c r="E29" s="90">
        <v>-2.3201759847258541</v>
      </c>
      <c r="F29" s="29">
        <v>-1118</v>
      </c>
      <c r="G29" s="44">
        <v>48186</v>
      </c>
      <c r="H29" s="90">
        <v>0.70770138191670662</v>
      </c>
    </row>
    <row r="30" spans="1:8" ht="15.75" customHeight="1">
      <c r="A30" s="43"/>
      <c r="B30" s="32" t="s">
        <v>40</v>
      </c>
      <c r="C30" s="44">
        <v>113852</v>
      </c>
      <c r="D30" s="90">
        <v>1.564309581389316</v>
      </c>
      <c r="E30" s="90">
        <v>22.582312280626198</v>
      </c>
      <c r="F30" s="29">
        <v>20974</v>
      </c>
      <c r="G30" s="44">
        <v>92878</v>
      </c>
      <c r="H30" s="90">
        <v>1.3640868499078547</v>
      </c>
    </row>
  </sheetData>
  <mergeCells count="4">
    <mergeCell ref="B2:H2"/>
    <mergeCell ref="B3:B4"/>
    <mergeCell ref="C3:F3"/>
    <mergeCell ref="G3:H3"/>
  </mergeCells>
  <phoneticPr fontId="5"/>
  <printOptions horizontalCentered="1"/>
  <pageMargins left="0.98425196850393704" right="0.59055118110236227" top="0.59055118110236227" bottom="0.51181102362204722" header="0.51181102362204722" footer="0.39370078740157483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1"/>
  <sheetViews>
    <sheetView showGridLines="0" zoomScaleNormal="100" zoomScaleSheetLayoutView="100" workbookViewId="0">
      <selection activeCell="M14" sqref="M14"/>
    </sheetView>
  </sheetViews>
  <sheetFormatPr defaultRowHeight="13.5"/>
  <cols>
    <col min="1" max="1" width="1.625" style="1" customWidth="1"/>
    <col min="2" max="2" width="24.625" style="21" customWidth="1"/>
    <col min="3" max="8" width="13.625" style="1" customWidth="1"/>
    <col min="9" max="9" width="1.625" customWidth="1"/>
    <col min="12" max="12" width="13.75" customWidth="1"/>
    <col min="13" max="13" width="10.5" bestFit="1" customWidth="1"/>
    <col min="15" max="15" width="11.625" customWidth="1"/>
    <col min="16" max="16" width="12.125" bestFit="1" customWidth="1"/>
    <col min="17" max="17" width="10.375" customWidth="1"/>
    <col min="46" max="16384" width="9" style="1"/>
  </cols>
  <sheetData>
    <row r="2" spans="1:45" ht="15" customHeight="1">
      <c r="B2" s="130" t="s">
        <v>132</v>
      </c>
      <c r="C2" s="130"/>
      <c r="D2" s="130"/>
      <c r="E2" s="130"/>
      <c r="F2" s="130"/>
      <c r="G2" s="130"/>
      <c r="H2" s="130"/>
    </row>
    <row r="3" spans="1:45" s="21" customFormat="1" ht="15.75" customHeight="1">
      <c r="B3" s="124" t="s">
        <v>55</v>
      </c>
      <c r="C3" s="131" t="s">
        <v>81</v>
      </c>
      <c r="D3" s="132"/>
      <c r="E3" s="132"/>
      <c r="F3" s="133"/>
      <c r="G3" s="131" t="s">
        <v>82</v>
      </c>
      <c r="H3" s="13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s="21" customFormat="1" ht="15.75" customHeight="1">
      <c r="B4" s="135"/>
      <c r="C4" s="23"/>
      <c r="D4" s="83" t="s">
        <v>13</v>
      </c>
      <c r="E4" s="83" t="s">
        <v>14</v>
      </c>
      <c r="F4" s="83" t="s">
        <v>57</v>
      </c>
      <c r="G4" s="24"/>
      <c r="H4" s="83" t="s">
        <v>13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10" customFormat="1" ht="12.75" customHeight="1">
      <c r="B5" s="25"/>
      <c r="C5" s="8" t="s">
        <v>9</v>
      </c>
      <c r="D5" s="9" t="s">
        <v>77</v>
      </c>
      <c r="E5" s="8" t="s">
        <v>77</v>
      </c>
      <c r="F5" s="8" t="s">
        <v>9</v>
      </c>
      <c r="G5" s="8" t="s">
        <v>9</v>
      </c>
      <c r="H5" s="40" t="s">
        <v>77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16.5" customHeight="1">
      <c r="B6" s="28" t="s">
        <v>90</v>
      </c>
      <c r="C6" s="29">
        <v>27131461</v>
      </c>
      <c r="D6" s="30">
        <v>100</v>
      </c>
      <c r="E6" s="12">
        <v>9.2791620894468441</v>
      </c>
      <c r="F6" s="31">
        <v>2303799</v>
      </c>
      <c r="G6" s="29">
        <v>24827662</v>
      </c>
      <c r="H6" s="12">
        <v>100</v>
      </c>
    </row>
    <row r="7" spans="1:45" ht="15.75" customHeight="1">
      <c r="A7" s="43"/>
      <c r="B7" s="32" t="s">
        <v>17</v>
      </c>
      <c r="C7" s="29">
        <v>11167346</v>
      </c>
      <c r="D7" s="90">
        <v>41.160135091877287</v>
      </c>
      <c r="E7" s="90">
        <v>5.0868970288534436</v>
      </c>
      <c r="F7" s="29">
        <v>540573</v>
      </c>
      <c r="G7" s="29">
        <v>10626773</v>
      </c>
      <c r="H7" s="90">
        <v>42.802149473438135</v>
      </c>
    </row>
    <row r="8" spans="1:45" ht="15.75" customHeight="1">
      <c r="A8" s="43"/>
      <c r="B8" s="32" t="s">
        <v>18</v>
      </c>
      <c r="C8" s="29">
        <v>3342728</v>
      </c>
      <c r="D8" s="90">
        <v>12.3204865377504</v>
      </c>
      <c r="E8" s="90">
        <v>2.0845199117659008</v>
      </c>
      <c r="F8" s="29">
        <v>68257</v>
      </c>
      <c r="G8" s="29">
        <v>3274471</v>
      </c>
      <c r="H8" s="90">
        <v>13.188801265298359</v>
      </c>
    </row>
    <row r="9" spans="1:45" ht="15.75" customHeight="1">
      <c r="A9" s="43"/>
      <c r="B9" s="32" t="s">
        <v>19</v>
      </c>
      <c r="C9" s="29">
        <v>199711</v>
      </c>
      <c r="D9" s="90">
        <v>0.73608642011574688</v>
      </c>
      <c r="E9" s="90">
        <v>-1.326119716396156</v>
      </c>
      <c r="F9" s="29">
        <v>-2684</v>
      </c>
      <c r="G9" s="29">
        <v>202395</v>
      </c>
      <c r="H9" s="90">
        <v>0.81519959471012604</v>
      </c>
    </row>
    <row r="10" spans="1:45" ht="15.75" customHeight="1">
      <c r="A10" s="43"/>
      <c r="B10" s="32" t="s">
        <v>20</v>
      </c>
      <c r="C10" s="29">
        <v>172446</v>
      </c>
      <c r="D10" s="90">
        <v>0.63559422767539131</v>
      </c>
      <c r="E10" s="90">
        <v>84.211594543492893</v>
      </c>
      <c r="F10" s="29">
        <v>78833</v>
      </c>
      <c r="G10" s="29">
        <v>93613</v>
      </c>
      <c r="H10" s="90">
        <v>0.37705121005755599</v>
      </c>
    </row>
    <row r="11" spans="1:45" ht="15.75" customHeight="1">
      <c r="A11" s="43"/>
      <c r="B11" s="32" t="s">
        <v>21</v>
      </c>
      <c r="C11" s="29">
        <v>194687</v>
      </c>
      <c r="D11" s="90">
        <v>0.71756917181864999</v>
      </c>
      <c r="E11" s="90">
        <v>-5.595317758187619</v>
      </c>
      <c r="F11" s="29">
        <v>-11539</v>
      </c>
      <c r="G11" s="29">
        <v>206226</v>
      </c>
      <c r="H11" s="90">
        <v>0.83062996427130353</v>
      </c>
    </row>
    <row r="12" spans="1:45" ht="15.75" customHeight="1">
      <c r="A12" s="43"/>
      <c r="B12" s="32" t="s">
        <v>22</v>
      </c>
      <c r="C12" s="29">
        <v>320690</v>
      </c>
      <c r="D12" s="90">
        <v>1.1819857397285018</v>
      </c>
      <c r="E12" s="90">
        <v>-1.8438144676995782</v>
      </c>
      <c r="F12" s="29">
        <v>-6024</v>
      </c>
      <c r="G12" s="29">
        <v>326714</v>
      </c>
      <c r="H12" s="90">
        <v>1.3159273716550517</v>
      </c>
    </row>
    <row r="13" spans="1:45" ht="15.75" customHeight="1">
      <c r="A13" s="43"/>
      <c r="B13" s="32" t="s">
        <v>23</v>
      </c>
      <c r="C13" s="29">
        <v>891343</v>
      </c>
      <c r="D13" s="90">
        <v>3.2852746116399705</v>
      </c>
      <c r="E13" s="90">
        <v>0.98201489789560137</v>
      </c>
      <c r="F13" s="29">
        <v>8668</v>
      </c>
      <c r="G13" s="29">
        <v>882675</v>
      </c>
      <c r="H13" s="90">
        <v>3.5552078967403373</v>
      </c>
    </row>
    <row r="14" spans="1:45" ht="15.75" customHeight="1">
      <c r="A14" s="43"/>
      <c r="B14" s="32" t="s">
        <v>24</v>
      </c>
      <c r="C14" s="29">
        <v>371400</v>
      </c>
      <c r="D14" s="90">
        <v>1.3688905289693025</v>
      </c>
      <c r="E14" s="90">
        <v>-5.4338609923588317</v>
      </c>
      <c r="F14" s="29">
        <v>-21341</v>
      </c>
      <c r="G14" s="29">
        <v>392741</v>
      </c>
      <c r="H14" s="90">
        <v>1.5818686431287809</v>
      </c>
    </row>
    <row r="15" spans="1:45" ht="15.75" customHeight="1">
      <c r="A15" s="43"/>
      <c r="B15" s="32" t="s">
        <v>25</v>
      </c>
      <c r="C15" s="29">
        <v>249431</v>
      </c>
      <c r="D15" s="90">
        <v>0.91934230891583757</v>
      </c>
      <c r="E15" s="90">
        <v>23.425090676972253</v>
      </c>
      <c r="F15" s="29">
        <v>47340</v>
      </c>
      <c r="G15" s="29">
        <v>202091</v>
      </c>
      <c r="H15" s="90">
        <v>0.81397515400362719</v>
      </c>
    </row>
    <row r="16" spans="1:45" ht="15.75" customHeight="1">
      <c r="A16" s="43"/>
      <c r="B16" s="32" t="s">
        <v>26</v>
      </c>
      <c r="C16" s="29">
        <v>609638</v>
      </c>
      <c r="D16" s="90">
        <v>2.2469781483569942</v>
      </c>
      <c r="E16" s="90">
        <v>13.578025065346145</v>
      </c>
      <c r="F16" s="29">
        <v>72881</v>
      </c>
      <c r="G16" s="29">
        <v>536757</v>
      </c>
      <c r="H16" s="90">
        <v>2.1619313167707861</v>
      </c>
    </row>
    <row r="17" spans="1:8" ht="15.75" customHeight="1">
      <c r="A17" s="43"/>
      <c r="B17" s="32" t="s">
        <v>27</v>
      </c>
      <c r="C17" s="29">
        <v>0</v>
      </c>
      <c r="D17" s="90">
        <v>0</v>
      </c>
      <c r="E17" s="90">
        <v>0</v>
      </c>
      <c r="F17" s="29">
        <v>0</v>
      </c>
      <c r="G17" s="29">
        <v>0</v>
      </c>
      <c r="H17" s="90">
        <v>0</v>
      </c>
    </row>
    <row r="18" spans="1:8" ht="15.75" customHeight="1">
      <c r="A18" s="43"/>
      <c r="B18" s="32" t="s">
        <v>28</v>
      </c>
      <c r="C18" s="44" t="s">
        <v>126</v>
      </c>
      <c r="D18" s="90" t="s">
        <v>126</v>
      </c>
      <c r="E18" s="90" t="s">
        <v>126</v>
      </c>
      <c r="F18" s="29" t="s">
        <v>126</v>
      </c>
      <c r="G18" s="29" t="s">
        <v>126</v>
      </c>
      <c r="H18" s="90" t="s">
        <v>126</v>
      </c>
    </row>
    <row r="19" spans="1:8" ht="15.75" customHeight="1">
      <c r="A19" s="43"/>
      <c r="B19" s="32" t="s">
        <v>29</v>
      </c>
      <c r="C19" s="29">
        <v>3269138</v>
      </c>
      <c r="D19" s="90">
        <v>12.049251604990975</v>
      </c>
      <c r="E19" s="90">
        <v>10.137512789595696</v>
      </c>
      <c r="F19" s="29">
        <v>300905</v>
      </c>
      <c r="G19" s="29">
        <v>2968233</v>
      </c>
      <c r="H19" s="90">
        <v>11.955346419650791</v>
      </c>
    </row>
    <row r="20" spans="1:8" ht="15.75" customHeight="1">
      <c r="A20" s="43"/>
      <c r="B20" s="32" t="s">
        <v>30</v>
      </c>
      <c r="C20" s="29">
        <v>2115830</v>
      </c>
      <c r="D20" s="90">
        <v>7.7984373934009668</v>
      </c>
      <c r="E20" s="90">
        <v>31.515873301997388</v>
      </c>
      <c r="F20" s="29">
        <v>507028</v>
      </c>
      <c r="G20" s="29">
        <v>1608802</v>
      </c>
      <c r="H20" s="90">
        <v>6.4798771628194389</v>
      </c>
    </row>
    <row r="21" spans="1:8" ht="15.75" customHeight="1">
      <c r="A21" s="43"/>
      <c r="B21" s="32" t="s">
        <v>31</v>
      </c>
      <c r="C21" s="44">
        <v>0</v>
      </c>
      <c r="D21" s="90">
        <v>0</v>
      </c>
      <c r="E21" s="90">
        <v>-100</v>
      </c>
      <c r="F21" s="29" t="s">
        <v>126</v>
      </c>
      <c r="G21" s="29" t="s">
        <v>89</v>
      </c>
      <c r="H21" s="90" t="s">
        <v>126</v>
      </c>
    </row>
    <row r="22" spans="1:8" ht="15.75" customHeight="1">
      <c r="A22" s="43"/>
      <c r="B22" s="32" t="s">
        <v>32</v>
      </c>
      <c r="C22" s="29">
        <v>3059981</v>
      </c>
      <c r="D22" s="90">
        <v>11.278349514609626</v>
      </c>
      <c r="E22" s="90">
        <v>27.785767917889199</v>
      </c>
      <c r="F22" s="29">
        <v>665363</v>
      </c>
      <c r="G22" s="29">
        <v>2394618</v>
      </c>
      <c r="H22" s="90">
        <v>9.6449597227479575</v>
      </c>
    </row>
    <row r="23" spans="1:8" ht="15.75" customHeight="1">
      <c r="A23" s="43"/>
      <c r="B23" s="32" t="s">
        <v>33</v>
      </c>
      <c r="C23" s="29">
        <v>81446</v>
      </c>
      <c r="D23" s="90">
        <v>0.30019024777176578</v>
      </c>
      <c r="E23" s="90">
        <v>41.093113902122127</v>
      </c>
      <c r="F23" s="29">
        <v>23721</v>
      </c>
      <c r="G23" s="29">
        <v>57725</v>
      </c>
      <c r="H23" s="90">
        <v>0.23250276244295576</v>
      </c>
    </row>
    <row r="24" spans="1:8" ht="15.75" customHeight="1">
      <c r="A24" s="43"/>
      <c r="B24" s="32" t="s">
        <v>34</v>
      </c>
      <c r="C24" s="29">
        <v>184765</v>
      </c>
      <c r="D24" s="90">
        <v>0.68099908073509197</v>
      </c>
      <c r="E24" s="90">
        <v>4.2338937154462375</v>
      </c>
      <c r="F24" s="29">
        <v>7505</v>
      </c>
      <c r="G24" s="29">
        <v>177260</v>
      </c>
      <c r="H24" s="90">
        <v>0.7139617093224484</v>
      </c>
    </row>
    <row r="25" spans="1:8" ht="15.75" customHeight="1">
      <c r="A25" s="43"/>
      <c r="B25" s="32" t="s">
        <v>35</v>
      </c>
      <c r="C25" s="29">
        <v>277647</v>
      </c>
      <c r="D25" s="90">
        <v>1.0233396572340869</v>
      </c>
      <c r="E25" s="90">
        <v>75.426170468187266</v>
      </c>
      <c r="F25" s="29">
        <v>119377</v>
      </c>
      <c r="G25" s="29">
        <v>158270</v>
      </c>
      <c r="H25" s="90">
        <v>0.6374744428210759</v>
      </c>
    </row>
    <row r="26" spans="1:8" ht="15.75" customHeight="1">
      <c r="A26" s="43"/>
      <c r="B26" s="32" t="s">
        <v>36</v>
      </c>
      <c r="C26" s="44" t="s">
        <v>126</v>
      </c>
      <c r="D26" s="90" t="s">
        <v>126</v>
      </c>
      <c r="E26" s="90" t="s">
        <v>126</v>
      </c>
      <c r="F26" s="29" t="s">
        <v>133</v>
      </c>
      <c r="G26" s="29" t="s">
        <v>126</v>
      </c>
      <c r="H26" s="90" t="s">
        <v>126</v>
      </c>
    </row>
    <row r="27" spans="1:8" ht="15.75" customHeight="1">
      <c r="A27" s="43"/>
      <c r="B27" s="32" t="s">
        <v>37</v>
      </c>
      <c r="C27" s="29">
        <v>260417</v>
      </c>
      <c r="D27" s="90">
        <v>0.95983404653365334</v>
      </c>
      <c r="E27" s="90">
        <v>21.647553427537076</v>
      </c>
      <c r="F27" s="29">
        <v>46342</v>
      </c>
      <c r="G27" s="29">
        <v>214075</v>
      </c>
      <c r="H27" s="90">
        <v>0.86224389553877445</v>
      </c>
    </row>
    <row r="28" spans="1:8" ht="15.75" customHeight="1">
      <c r="A28" s="43"/>
      <c r="B28" s="32" t="s">
        <v>38</v>
      </c>
      <c r="C28" s="29">
        <v>0</v>
      </c>
      <c r="D28" s="90">
        <v>0</v>
      </c>
      <c r="E28" s="90">
        <v>0</v>
      </c>
      <c r="F28" s="29">
        <v>0</v>
      </c>
      <c r="G28" s="29">
        <v>0</v>
      </c>
      <c r="H28" s="90">
        <v>0</v>
      </c>
    </row>
    <row r="29" spans="1:8" ht="15.75" customHeight="1">
      <c r="A29" s="43"/>
      <c r="B29" s="32" t="s">
        <v>39</v>
      </c>
      <c r="C29" s="29">
        <v>130087</v>
      </c>
      <c r="D29" s="90">
        <v>0.47946920366728502</v>
      </c>
      <c r="E29" s="90">
        <v>35.497411647067402</v>
      </c>
      <c r="F29" s="29">
        <v>34080</v>
      </c>
      <c r="G29" s="29">
        <v>96007</v>
      </c>
      <c r="H29" s="90">
        <v>0.3866936806212361</v>
      </c>
    </row>
    <row r="30" spans="1:8" ht="15.75" customHeight="1">
      <c r="A30" s="43"/>
      <c r="B30" s="32" t="s">
        <v>40</v>
      </c>
      <c r="C30" s="29">
        <v>204868</v>
      </c>
      <c r="D30" s="90">
        <v>0.75509387422962593</v>
      </c>
      <c r="E30" s="90">
        <v>44.76053193143116</v>
      </c>
      <c r="F30" s="29">
        <v>63346</v>
      </c>
      <c r="G30" s="29">
        <v>141522</v>
      </c>
      <c r="H30" s="90">
        <v>0.5700174265301341</v>
      </c>
    </row>
    <row r="31" spans="1:8" ht="16.5" customHeight="1"/>
  </sheetData>
  <mergeCells count="4">
    <mergeCell ref="B2:H2"/>
    <mergeCell ref="B3:B4"/>
    <mergeCell ref="C3:F3"/>
    <mergeCell ref="G3:H3"/>
  </mergeCells>
  <phoneticPr fontId="5"/>
  <printOptions horizontalCentered="1"/>
  <pageMargins left="0.98425196850393704" right="0.59055118110236227" top="0.59055118110236227" bottom="0.51181102362204722" header="0.51181102362204722" footer="0.39370078740157483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1"/>
  <sheetViews>
    <sheetView showGridLines="0" zoomScaleNormal="100" zoomScaleSheetLayoutView="100" workbookViewId="0">
      <selection activeCell="M14" sqref="M14"/>
    </sheetView>
  </sheetViews>
  <sheetFormatPr defaultRowHeight="13.5"/>
  <cols>
    <col min="1" max="1" width="1.625" style="1" customWidth="1"/>
    <col min="2" max="2" width="24.625" style="21" customWidth="1"/>
    <col min="3" max="8" width="13.625" style="1" customWidth="1"/>
    <col min="9" max="9" width="1.625" customWidth="1"/>
    <col min="12" max="12" width="13.75" customWidth="1"/>
    <col min="13" max="13" width="10.5" bestFit="1" customWidth="1"/>
    <col min="15" max="15" width="11.625" customWidth="1"/>
    <col min="16" max="16" width="12.125" bestFit="1" customWidth="1"/>
    <col min="17" max="17" width="10.375" customWidth="1"/>
    <col min="46" max="16384" width="9" style="1"/>
  </cols>
  <sheetData>
    <row r="2" spans="1:8" ht="15" customHeight="1">
      <c r="B2" s="130" t="s">
        <v>134</v>
      </c>
      <c r="C2" s="130"/>
      <c r="D2" s="130"/>
      <c r="E2" s="130"/>
      <c r="F2" s="130"/>
      <c r="G2" s="130"/>
      <c r="H2" s="130"/>
    </row>
    <row r="3" spans="1:8" ht="15.75" customHeight="1">
      <c r="A3" s="21"/>
      <c r="B3" s="124" t="s">
        <v>55</v>
      </c>
      <c r="C3" s="131" t="s">
        <v>81</v>
      </c>
      <c r="D3" s="132"/>
      <c r="E3" s="132"/>
      <c r="F3" s="133"/>
      <c r="G3" s="131" t="s">
        <v>82</v>
      </c>
      <c r="H3" s="133"/>
    </row>
    <row r="4" spans="1:8" ht="15.75" customHeight="1">
      <c r="A4" s="21"/>
      <c r="B4" s="135"/>
      <c r="C4" s="23"/>
      <c r="D4" s="83" t="s">
        <v>13</v>
      </c>
      <c r="E4" s="83" t="s">
        <v>14</v>
      </c>
      <c r="F4" s="83" t="s">
        <v>57</v>
      </c>
      <c r="G4" s="24"/>
      <c r="H4" s="83" t="s">
        <v>13</v>
      </c>
    </row>
    <row r="5" spans="1:8" ht="12.75" customHeight="1">
      <c r="A5" s="10"/>
      <c r="B5" s="25"/>
      <c r="C5" s="8" t="s">
        <v>9</v>
      </c>
      <c r="D5" s="9" t="s">
        <v>77</v>
      </c>
      <c r="E5" s="8" t="s">
        <v>77</v>
      </c>
      <c r="F5" s="8" t="s">
        <v>9</v>
      </c>
      <c r="G5" s="8" t="s">
        <v>9</v>
      </c>
      <c r="H5" s="40" t="s">
        <v>77</v>
      </c>
    </row>
    <row r="6" spans="1:8" ht="16.5" customHeight="1">
      <c r="B6" s="28" t="s">
        <v>90</v>
      </c>
      <c r="C6" s="29">
        <v>18231802</v>
      </c>
      <c r="D6" s="30">
        <v>100</v>
      </c>
      <c r="E6" s="12">
        <v>4.4498933547674113</v>
      </c>
      <c r="F6" s="31">
        <v>776732</v>
      </c>
      <c r="G6" s="29">
        <v>17455070</v>
      </c>
      <c r="H6" s="12">
        <v>100</v>
      </c>
    </row>
    <row r="7" spans="1:8" ht="15.75" customHeight="1">
      <c r="A7" s="43"/>
      <c r="B7" s="32" t="s">
        <v>17</v>
      </c>
      <c r="C7" s="29">
        <v>6996657</v>
      </c>
      <c r="D7" s="90">
        <v>38.3761133430475</v>
      </c>
      <c r="E7" s="90">
        <v>11.953999483485456</v>
      </c>
      <c r="F7" s="29">
        <v>747075</v>
      </c>
      <c r="G7" s="29">
        <v>6249582</v>
      </c>
      <c r="H7" s="90">
        <v>35.803820895590796</v>
      </c>
    </row>
    <row r="8" spans="1:8" ht="15.75" customHeight="1">
      <c r="A8" s="43"/>
      <c r="B8" s="32" t="s">
        <v>18</v>
      </c>
      <c r="C8" s="29">
        <v>2508021</v>
      </c>
      <c r="D8" s="90">
        <v>13.756297923814662</v>
      </c>
      <c r="E8" s="90">
        <v>5.3586259132159695</v>
      </c>
      <c r="F8" s="29">
        <v>127560</v>
      </c>
      <c r="G8" s="29">
        <v>2380461</v>
      </c>
      <c r="H8" s="90">
        <v>13.637647972766651</v>
      </c>
    </row>
    <row r="9" spans="1:8" ht="15.75" customHeight="1">
      <c r="A9" s="43"/>
      <c r="B9" s="32" t="s">
        <v>19</v>
      </c>
      <c r="C9" s="29">
        <v>200377</v>
      </c>
      <c r="D9" s="90">
        <v>1.0990520849228178</v>
      </c>
      <c r="E9" s="90">
        <v>-4.7760030794527317</v>
      </c>
      <c r="F9" s="29">
        <v>-10050</v>
      </c>
      <c r="G9" s="29">
        <v>210427</v>
      </c>
      <c r="H9" s="90">
        <v>1.2055351253246192</v>
      </c>
    </row>
    <row r="10" spans="1:8" ht="15.75" customHeight="1">
      <c r="A10" s="43"/>
      <c r="B10" s="32" t="s">
        <v>20</v>
      </c>
      <c r="C10" s="29">
        <v>49873</v>
      </c>
      <c r="D10" s="90">
        <v>0.2735494823824875</v>
      </c>
      <c r="E10" s="90">
        <v>87.718307738632944</v>
      </c>
      <c r="F10" s="29">
        <v>23305</v>
      </c>
      <c r="G10" s="29">
        <v>26568</v>
      </c>
      <c r="H10" s="90">
        <v>0.15220792583472881</v>
      </c>
    </row>
    <row r="11" spans="1:8" ht="15.75" customHeight="1">
      <c r="A11" s="43"/>
      <c r="B11" s="32" t="s">
        <v>21</v>
      </c>
      <c r="C11" s="29">
        <v>203506</v>
      </c>
      <c r="D11" s="90">
        <v>1.1162144038203137</v>
      </c>
      <c r="E11" s="90">
        <v>-2.6370934560659847</v>
      </c>
      <c r="F11" s="29">
        <v>-5512</v>
      </c>
      <c r="G11" s="29">
        <v>209018</v>
      </c>
      <c r="H11" s="90">
        <v>1.1974629720763079</v>
      </c>
    </row>
    <row r="12" spans="1:8" ht="15.75" customHeight="1">
      <c r="A12" s="43"/>
      <c r="B12" s="32" t="s">
        <v>22</v>
      </c>
      <c r="C12" s="29">
        <v>223083</v>
      </c>
      <c r="D12" s="90">
        <v>1.22359270904763</v>
      </c>
      <c r="E12" s="90">
        <v>6.5608460553719166</v>
      </c>
      <c r="F12" s="29">
        <v>13735</v>
      </c>
      <c r="G12" s="29">
        <v>209348</v>
      </c>
      <c r="H12" s="90">
        <v>1.1993535402607953</v>
      </c>
    </row>
    <row r="13" spans="1:8" ht="15.75" customHeight="1">
      <c r="A13" s="43"/>
      <c r="B13" s="32" t="s">
        <v>23</v>
      </c>
      <c r="C13" s="29">
        <v>934940</v>
      </c>
      <c r="D13" s="90">
        <v>5.1280723649807074</v>
      </c>
      <c r="E13" s="90">
        <v>-10.017044924106298</v>
      </c>
      <c r="F13" s="29">
        <v>-104079</v>
      </c>
      <c r="G13" s="29">
        <v>1039019</v>
      </c>
      <c r="H13" s="90">
        <v>5.9525341347814704</v>
      </c>
    </row>
    <row r="14" spans="1:8" ht="15.75" customHeight="1">
      <c r="A14" s="43"/>
      <c r="B14" s="32" t="s">
        <v>24</v>
      </c>
      <c r="C14" s="29">
        <v>387268</v>
      </c>
      <c r="D14" s="90">
        <v>2.1241345205482158</v>
      </c>
      <c r="E14" s="90">
        <v>1.2245708774305184</v>
      </c>
      <c r="F14" s="29">
        <v>4685</v>
      </c>
      <c r="G14" s="29">
        <v>382583</v>
      </c>
      <c r="H14" s="90">
        <v>2.1918159021991892</v>
      </c>
    </row>
    <row r="15" spans="1:8" ht="15.75" customHeight="1">
      <c r="A15" s="43"/>
      <c r="B15" s="32" t="s">
        <v>25</v>
      </c>
      <c r="C15" s="29">
        <v>141895</v>
      </c>
      <c r="D15" s="90">
        <v>0.77828291465648869</v>
      </c>
      <c r="E15" s="90">
        <v>-59.311511606233957</v>
      </c>
      <c r="F15" s="29">
        <v>-206840</v>
      </c>
      <c r="G15" s="29">
        <v>348735</v>
      </c>
      <c r="H15" s="90">
        <v>1.9979008964157692</v>
      </c>
    </row>
    <row r="16" spans="1:8" ht="15.75" customHeight="1">
      <c r="A16" s="43"/>
      <c r="B16" s="32" t="s">
        <v>26</v>
      </c>
      <c r="C16" s="29">
        <v>360149</v>
      </c>
      <c r="D16" s="90">
        <v>1.9753889385152383</v>
      </c>
      <c r="E16" s="90">
        <v>25.583722714275751</v>
      </c>
      <c r="F16" s="29">
        <v>73369</v>
      </c>
      <c r="G16" s="29">
        <v>286780</v>
      </c>
      <c r="H16" s="90">
        <v>1.6429610422645111</v>
      </c>
    </row>
    <row r="17" spans="1:8" ht="15.75" customHeight="1">
      <c r="A17" s="43"/>
      <c r="B17" s="32" t="s">
        <v>27</v>
      </c>
      <c r="C17" s="29">
        <v>0</v>
      </c>
      <c r="D17" s="90">
        <v>0</v>
      </c>
      <c r="E17" s="90">
        <v>0</v>
      </c>
      <c r="F17" s="29">
        <v>0</v>
      </c>
      <c r="G17" s="29">
        <v>0</v>
      </c>
      <c r="H17" s="90">
        <v>0</v>
      </c>
    </row>
    <row r="18" spans="1:8" ht="15.75" customHeight="1">
      <c r="A18" s="43"/>
      <c r="B18" s="32" t="s">
        <v>28</v>
      </c>
      <c r="C18" s="44" t="s">
        <v>126</v>
      </c>
      <c r="D18" s="90" t="s">
        <v>126</v>
      </c>
      <c r="E18" s="90" t="s">
        <v>126</v>
      </c>
      <c r="F18" s="29" t="s">
        <v>126</v>
      </c>
      <c r="G18" s="29" t="s">
        <v>126</v>
      </c>
      <c r="H18" s="90" t="s">
        <v>126</v>
      </c>
    </row>
    <row r="19" spans="1:8" ht="15.75" customHeight="1">
      <c r="A19" s="43"/>
      <c r="B19" s="32" t="s">
        <v>29</v>
      </c>
      <c r="C19" s="29">
        <v>2862087</v>
      </c>
      <c r="D19" s="90">
        <v>15.698322085770785</v>
      </c>
      <c r="E19" s="90">
        <v>-3.5032774847150736</v>
      </c>
      <c r="F19" s="29">
        <v>-103907</v>
      </c>
      <c r="G19" s="29">
        <v>2965994</v>
      </c>
      <c r="H19" s="90">
        <v>16.992163308425575</v>
      </c>
    </row>
    <row r="20" spans="1:8" ht="15.75" customHeight="1">
      <c r="A20" s="43"/>
      <c r="B20" s="32" t="s">
        <v>30</v>
      </c>
      <c r="C20" s="29">
        <v>404725</v>
      </c>
      <c r="D20" s="90">
        <v>2.2198847925180409</v>
      </c>
      <c r="E20" s="90">
        <v>-18.364033176808508</v>
      </c>
      <c r="F20" s="29">
        <v>-91043</v>
      </c>
      <c r="G20" s="29">
        <v>495768</v>
      </c>
      <c r="H20" s="90">
        <v>2.8402521445058655</v>
      </c>
    </row>
    <row r="21" spans="1:8" ht="15.75" customHeight="1">
      <c r="A21" s="43"/>
      <c r="B21" s="32" t="s">
        <v>31</v>
      </c>
      <c r="C21" s="44">
        <v>0</v>
      </c>
      <c r="D21" s="90">
        <v>0</v>
      </c>
      <c r="E21" s="90">
        <v>-100</v>
      </c>
      <c r="F21" s="29" t="s">
        <v>126</v>
      </c>
      <c r="G21" s="29" t="s">
        <v>126</v>
      </c>
      <c r="H21" s="90" t="s">
        <v>126</v>
      </c>
    </row>
    <row r="22" spans="1:8" ht="15.75" customHeight="1">
      <c r="A22" s="43"/>
      <c r="B22" s="32" t="s">
        <v>32</v>
      </c>
      <c r="C22" s="29">
        <v>1941799</v>
      </c>
      <c r="D22" s="90">
        <v>10.650614788379119</v>
      </c>
      <c r="E22" s="90">
        <v>18.912978778388666</v>
      </c>
      <c r="F22" s="29">
        <v>308841</v>
      </c>
      <c r="G22" s="29">
        <v>1632958</v>
      </c>
      <c r="H22" s="90">
        <v>9.3552073981943362</v>
      </c>
    </row>
    <row r="23" spans="1:8" ht="15.75" customHeight="1">
      <c r="A23" s="43"/>
      <c r="B23" s="32" t="s">
        <v>33</v>
      </c>
      <c r="C23" s="29">
        <v>60796</v>
      </c>
      <c r="D23" s="90">
        <v>0.33346127826530808</v>
      </c>
      <c r="E23" s="90">
        <v>70.535764375876582</v>
      </c>
      <c r="F23" s="29">
        <v>25146</v>
      </c>
      <c r="G23" s="29">
        <v>35650</v>
      </c>
      <c r="H23" s="90">
        <v>0.20423865386962067</v>
      </c>
    </row>
    <row r="24" spans="1:8" ht="15.75" customHeight="1">
      <c r="A24" s="43"/>
      <c r="B24" s="32" t="s">
        <v>34</v>
      </c>
      <c r="C24" s="29">
        <v>158517</v>
      </c>
      <c r="D24" s="90">
        <v>0.86945327730083943</v>
      </c>
      <c r="E24" s="90">
        <v>29.759663397783271</v>
      </c>
      <c r="F24" s="29">
        <v>36355</v>
      </c>
      <c r="G24" s="29">
        <v>122162</v>
      </c>
      <c r="H24" s="90">
        <v>0.69986542591923151</v>
      </c>
    </row>
    <row r="25" spans="1:8" ht="15.75" customHeight="1">
      <c r="A25" s="43"/>
      <c r="B25" s="32" t="s">
        <v>35</v>
      </c>
      <c r="C25" s="29">
        <v>140014</v>
      </c>
      <c r="D25" s="90">
        <v>0.76796577760113893</v>
      </c>
      <c r="E25" s="90">
        <v>-20.071471793759351</v>
      </c>
      <c r="F25" s="29">
        <v>-35160</v>
      </c>
      <c r="G25" s="29">
        <v>175174</v>
      </c>
      <c r="H25" s="90">
        <v>1.0035708822708818</v>
      </c>
    </row>
    <row r="26" spans="1:8" ht="15.75" customHeight="1">
      <c r="A26" s="43"/>
      <c r="B26" s="32" t="s">
        <v>36</v>
      </c>
      <c r="C26" s="44" t="s">
        <v>126</v>
      </c>
      <c r="D26" s="90" t="s">
        <v>126</v>
      </c>
      <c r="E26" s="90" t="s">
        <v>126</v>
      </c>
      <c r="F26" s="29" t="s">
        <v>89</v>
      </c>
      <c r="G26" s="29" t="s">
        <v>89</v>
      </c>
      <c r="H26" s="90" t="s">
        <v>126</v>
      </c>
    </row>
    <row r="27" spans="1:8" ht="15.75" customHeight="1">
      <c r="A27" s="43"/>
      <c r="B27" s="32" t="s">
        <v>37</v>
      </c>
      <c r="C27" s="29">
        <v>220093</v>
      </c>
      <c r="D27" s="90">
        <v>1.2071927942174887</v>
      </c>
      <c r="E27" s="90">
        <v>9.5453301147251324</v>
      </c>
      <c r="F27" s="29">
        <v>19178</v>
      </c>
      <c r="G27" s="29">
        <v>200915</v>
      </c>
      <c r="H27" s="90">
        <v>1.1510409296553952</v>
      </c>
    </row>
    <row r="28" spans="1:8" ht="15.75" customHeight="1">
      <c r="A28" s="43"/>
      <c r="B28" s="32" t="s">
        <v>38</v>
      </c>
      <c r="C28" s="29">
        <v>0</v>
      </c>
      <c r="D28" s="90">
        <v>0</v>
      </c>
      <c r="E28" s="90">
        <v>0</v>
      </c>
      <c r="F28" s="29">
        <v>0</v>
      </c>
      <c r="G28" s="29">
        <v>0</v>
      </c>
      <c r="H28" s="90">
        <v>0</v>
      </c>
    </row>
    <row r="29" spans="1:8" ht="15.75" customHeight="1">
      <c r="A29" s="43"/>
      <c r="B29" s="32" t="s">
        <v>39</v>
      </c>
      <c r="C29" s="29">
        <v>129528</v>
      </c>
      <c r="D29" s="90">
        <v>0.71045089234733905</v>
      </c>
      <c r="E29" s="90">
        <v>11.202877771958894</v>
      </c>
      <c r="F29" s="29">
        <v>13049</v>
      </c>
      <c r="G29" s="29">
        <v>116479</v>
      </c>
      <c r="H29" s="90">
        <v>0.66730755018455956</v>
      </c>
    </row>
    <row r="30" spans="1:8" ht="15.75" customHeight="1">
      <c r="A30" s="43"/>
      <c r="B30" s="32" t="s">
        <v>40</v>
      </c>
      <c r="C30" s="29">
        <v>243437</v>
      </c>
      <c r="D30" s="90">
        <v>1.3352327981622443</v>
      </c>
      <c r="E30" s="90">
        <v>42.057596358649668</v>
      </c>
      <c r="F30" s="29">
        <v>72072</v>
      </c>
      <c r="G30" s="29">
        <v>171365</v>
      </c>
      <c r="H30" s="90">
        <v>0.98174914222629883</v>
      </c>
    </row>
    <row r="31" spans="1:8" ht="12" customHeight="1"/>
  </sheetData>
  <mergeCells count="4">
    <mergeCell ref="B2:H2"/>
    <mergeCell ref="B3:B4"/>
    <mergeCell ref="C3:F3"/>
    <mergeCell ref="G3:H3"/>
  </mergeCells>
  <phoneticPr fontId="5"/>
  <printOptions horizontalCentered="1"/>
  <pageMargins left="0.98425196850393704" right="0.59055118110236227" top="0.59055118110236227" bottom="0.51181102362204722" header="0.51181102362204722" footer="0.39370078740157483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8"/>
  <sheetViews>
    <sheetView zoomScaleNormal="100" zoomScaleSheetLayoutView="100" workbookViewId="0">
      <selection activeCell="M14" sqref="M14"/>
    </sheetView>
  </sheetViews>
  <sheetFormatPr defaultRowHeight="13.5"/>
  <cols>
    <col min="1" max="2" width="1.625" style="1" customWidth="1"/>
    <col min="3" max="3" width="16.125" style="21" customWidth="1"/>
    <col min="4" max="5" width="8.125" style="1" bestFit="1" customWidth="1"/>
    <col min="6" max="6" width="11.375" style="1" bestFit="1" customWidth="1"/>
    <col min="7" max="8" width="10.5" style="1" customWidth="1"/>
    <col min="9" max="9" width="11.375" style="1" bestFit="1" customWidth="1"/>
    <col min="10" max="10" width="11.625" style="1" bestFit="1" customWidth="1"/>
    <col min="11" max="11" width="10.75" style="1" customWidth="1"/>
    <col min="12" max="12" width="11.375" style="1" bestFit="1" customWidth="1"/>
    <col min="13" max="13" width="1.625" style="1" customWidth="1"/>
    <col min="14" max="22" width="3.625" customWidth="1"/>
    <col min="24" max="24" width="11" customWidth="1"/>
    <col min="26" max="26" width="11.5" customWidth="1"/>
    <col min="33" max="16384" width="9" style="1"/>
  </cols>
  <sheetData>
    <row r="2" spans="3:32" ht="15" customHeight="1">
      <c r="C2" s="134" t="s">
        <v>135</v>
      </c>
      <c r="D2" s="134"/>
      <c r="E2" s="134"/>
      <c r="F2" s="134"/>
      <c r="G2" s="134"/>
      <c r="H2" s="134"/>
      <c r="I2" s="134"/>
      <c r="J2" s="134"/>
      <c r="K2" s="134"/>
      <c r="L2" s="134"/>
    </row>
    <row r="3" spans="3:32" ht="15" customHeight="1">
      <c r="C3" s="137" t="s">
        <v>55</v>
      </c>
      <c r="D3" s="140" t="s">
        <v>59</v>
      </c>
      <c r="E3" s="141"/>
      <c r="F3" s="141"/>
      <c r="G3" s="141"/>
      <c r="H3" s="141"/>
      <c r="I3" s="141"/>
      <c r="J3" s="141"/>
      <c r="K3" s="141"/>
      <c r="L3" s="142"/>
    </row>
    <row r="4" spans="3:32" ht="15" customHeight="1">
      <c r="C4" s="138"/>
      <c r="D4" s="143" t="s">
        <v>60</v>
      </c>
      <c r="E4" s="144"/>
      <c r="F4" s="145"/>
      <c r="G4" s="143" t="s">
        <v>61</v>
      </c>
      <c r="H4" s="144"/>
      <c r="I4" s="145"/>
      <c r="J4" s="143" t="s">
        <v>62</v>
      </c>
      <c r="K4" s="144"/>
      <c r="L4" s="145"/>
    </row>
    <row r="5" spans="3:32" ht="15" customHeight="1">
      <c r="C5" s="139"/>
      <c r="D5" s="45" t="s">
        <v>107</v>
      </c>
      <c r="E5" s="45" t="s">
        <v>92</v>
      </c>
      <c r="F5" s="45" t="s">
        <v>56</v>
      </c>
      <c r="G5" s="45" t="s">
        <v>81</v>
      </c>
      <c r="H5" s="45" t="s">
        <v>82</v>
      </c>
      <c r="I5" s="45" t="s">
        <v>56</v>
      </c>
      <c r="J5" s="45" t="s">
        <v>136</v>
      </c>
      <c r="K5" s="45" t="s">
        <v>82</v>
      </c>
      <c r="L5" s="45" t="s">
        <v>56</v>
      </c>
    </row>
    <row r="6" spans="3:32" s="10" customFormat="1">
      <c r="C6" s="46"/>
      <c r="D6" s="8" t="s">
        <v>63</v>
      </c>
      <c r="E6" s="8" t="s">
        <v>63</v>
      </c>
      <c r="F6" s="8" t="s">
        <v>16</v>
      </c>
      <c r="G6" s="8" t="s">
        <v>9</v>
      </c>
      <c r="H6" s="8" t="s">
        <v>9</v>
      </c>
      <c r="I6" s="8" t="s">
        <v>16</v>
      </c>
      <c r="J6" s="8" t="s">
        <v>9</v>
      </c>
      <c r="K6" s="8" t="s">
        <v>9</v>
      </c>
      <c r="L6" s="8" t="s">
        <v>16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3:32" ht="15" customHeight="1">
      <c r="C7" s="92" t="s">
        <v>137</v>
      </c>
      <c r="D7" s="29">
        <v>23</v>
      </c>
      <c r="E7" s="29">
        <v>22</v>
      </c>
      <c r="F7" s="93">
        <v>4.5</v>
      </c>
      <c r="G7" s="29">
        <v>40612</v>
      </c>
      <c r="H7" s="29">
        <v>37888</v>
      </c>
      <c r="I7" s="93">
        <v>7.2</v>
      </c>
      <c r="J7" s="29">
        <v>16322</v>
      </c>
      <c r="K7" s="29">
        <v>15641</v>
      </c>
      <c r="L7" s="93">
        <v>4.4000000000000004</v>
      </c>
    </row>
    <row r="8" spans="3:32" ht="14.25" customHeight="1">
      <c r="C8" s="47" t="s">
        <v>17</v>
      </c>
      <c r="D8" s="29">
        <v>32</v>
      </c>
      <c r="E8" s="29">
        <v>30</v>
      </c>
      <c r="F8" s="93">
        <v>6.7</v>
      </c>
      <c r="G8" s="29">
        <v>48697</v>
      </c>
      <c r="H8" s="29">
        <v>45124</v>
      </c>
      <c r="I8" s="94">
        <v>7.9</v>
      </c>
      <c r="J8" s="29">
        <v>18758</v>
      </c>
      <c r="K8" s="29">
        <v>16710</v>
      </c>
      <c r="L8" s="94">
        <v>12.3</v>
      </c>
    </row>
    <row r="9" spans="3:32" ht="14.25" customHeight="1">
      <c r="C9" s="47" t="s">
        <v>18</v>
      </c>
      <c r="D9" s="29">
        <v>21</v>
      </c>
      <c r="E9" s="29">
        <v>22</v>
      </c>
      <c r="F9" s="93">
        <v>-4.5</v>
      </c>
      <c r="G9" s="29">
        <v>59098</v>
      </c>
      <c r="H9" s="29">
        <v>63539</v>
      </c>
      <c r="I9" s="94">
        <v>-7</v>
      </c>
      <c r="J9" s="29">
        <v>25334</v>
      </c>
      <c r="K9" s="29">
        <v>26747</v>
      </c>
      <c r="L9" s="94">
        <v>-5.3</v>
      </c>
    </row>
    <row r="10" spans="3:32" ht="14.25" customHeight="1">
      <c r="C10" s="47" t="s">
        <v>19</v>
      </c>
      <c r="D10" s="29">
        <v>16</v>
      </c>
      <c r="E10" s="29">
        <v>16</v>
      </c>
      <c r="F10" s="93">
        <v>0</v>
      </c>
      <c r="G10" s="29">
        <v>9304</v>
      </c>
      <c r="H10" s="29">
        <v>9601</v>
      </c>
      <c r="I10" s="94">
        <v>-3.1</v>
      </c>
      <c r="J10" s="29">
        <v>4660</v>
      </c>
      <c r="K10" s="29">
        <v>4894</v>
      </c>
      <c r="L10" s="94">
        <v>-4.8</v>
      </c>
    </row>
    <row r="11" spans="3:32" ht="14.25" customHeight="1">
      <c r="C11" s="47" t="s">
        <v>20</v>
      </c>
      <c r="D11" s="29">
        <v>8</v>
      </c>
      <c r="E11" s="29">
        <v>9</v>
      </c>
      <c r="F11" s="93">
        <v>-11.1</v>
      </c>
      <c r="G11" s="29">
        <v>22232</v>
      </c>
      <c r="H11" s="29">
        <v>12018</v>
      </c>
      <c r="I11" s="94">
        <v>85</v>
      </c>
      <c r="J11" s="29">
        <v>4987</v>
      </c>
      <c r="K11" s="29">
        <v>2657</v>
      </c>
      <c r="L11" s="94">
        <v>87.7</v>
      </c>
    </row>
    <row r="12" spans="3:32" ht="14.25" customHeight="1">
      <c r="C12" s="47" t="s">
        <v>21</v>
      </c>
      <c r="D12" s="29">
        <v>10</v>
      </c>
      <c r="E12" s="29">
        <v>9</v>
      </c>
      <c r="F12" s="93">
        <v>11.1</v>
      </c>
      <c r="G12" s="29">
        <v>8656</v>
      </c>
      <c r="H12" s="29">
        <v>8835</v>
      </c>
      <c r="I12" s="94">
        <v>-2</v>
      </c>
      <c r="J12" s="29">
        <v>4424</v>
      </c>
      <c r="K12" s="29">
        <v>4447</v>
      </c>
      <c r="L12" s="94">
        <v>-0.5</v>
      </c>
    </row>
    <row r="13" spans="3:32" ht="14.25" customHeight="1">
      <c r="C13" s="47" t="s">
        <v>22</v>
      </c>
      <c r="D13" s="29">
        <v>67</v>
      </c>
      <c r="E13" s="29">
        <v>68</v>
      </c>
      <c r="F13" s="93">
        <v>-1.5</v>
      </c>
      <c r="G13" s="29">
        <v>90629</v>
      </c>
      <c r="H13" s="29">
        <v>89344</v>
      </c>
      <c r="I13" s="94">
        <v>1.4</v>
      </c>
      <c r="J13" s="29">
        <v>37181</v>
      </c>
      <c r="K13" s="29">
        <v>34891</v>
      </c>
      <c r="L13" s="94">
        <v>6.6</v>
      </c>
    </row>
    <row r="14" spans="3:32" ht="14.25" customHeight="1">
      <c r="C14" s="47" t="s">
        <v>23</v>
      </c>
      <c r="D14" s="29">
        <v>19</v>
      </c>
      <c r="E14" s="29">
        <v>17</v>
      </c>
      <c r="F14" s="93">
        <v>11.8</v>
      </c>
      <c r="G14" s="29">
        <v>24350</v>
      </c>
      <c r="H14" s="29">
        <v>22608</v>
      </c>
      <c r="I14" s="94">
        <v>7.7</v>
      </c>
      <c r="J14" s="29">
        <v>12466</v>
      </c>
      <c r="K14" s="29">
        <v>12224</v>
      </c>
      <c r="L14" s="94">
        <v>2</v>
      </c>
    </row>
    <row r="15" spans="3:32" ht="14.25" customHeight="1">
      <c r="C15" s="47" t="s">
        <v>24</v>
      </c>
      <c r="D15" s="29">
        <v>25</v>
      </c>
      <c r="E15" s="29">
        <v>26</v>
      </c>
      <c r="F15" s="93">
        <v>-3.8</v>
      </c>
      <c r="G15" s="29">
        <v>25289</v>
      </c>
      <c r="H15" s="29">
        <v>27690</v>
      </c>
      <c r="I15" s="94">
        <v>-8.6999999999999993</v>
      </c>
      <c r="J15" s="29">
        <v>12909</v>
      </c>
      <c r="K15" s="29">
        <v>13664</v>
      </c>
      <c r="L15" s="94">
        <v>-5.5</v>
      </c>
    </row>
    <row r="16" spans="3:32" ht="14.25" customHeight="1">
      <c r="C16" s="47" t="s">
        <v>25</v>
      </c>
      <c r="D16" s="29">
        <v>9</v>
      </c>
      <c r="E16" s="29">
        <v>15</v>
      </c>
      <c r="F16" s="93">
        <v>-40</v>
      </c>
      <c r="G16" s="29">
        <v>35575</v>
      </c>
      <c r="H16" s="29">
        <v>50075</v>
      </c>
      <c r="I16" s="94">
        <v>-29</v>
      </c>
      <c r="J16" s="29">
        <v>12900</v>
      </c>
      <c r="K16" s="29">
        <v>31703</v>
      </c>
      <c r="L16" s="94">
        <v>-59.3</v>
      </c>
    </row>
    <row r="17" spans="3:12" ht="14.25" customHeight="1">
      <c r="C17" s="47" t="s">
        <v>26</v>
      </c>
      <c r="D17" s="29">
        <v>27</v>
      </c>
      <c r="E17" s="29">
        <v>25</v>
      </c>
      <c r="F17" s="93">
        <v>8</v>
      </c>
      <c r="G17" s="29">
        <v>48489</v>
      </c>
      <c r="H17" s="29">
        <v>48443</v>
      </c>
      <c r="I17" s="94">
        <v>0.1</v>
      </c>
      <c r="J17" s="29">
        <v>18007</v>
      </c>
      <c r="K17" s="29">
        <v>16869</v>
      </c>
      <c r="L17" s="94">
        <v>6.7</v>
      </c>
    </row>
    <row r="18" spans="3:12" ht="14.25" customHeight="1">
      <c r="C18" s="47" t="s">
        <v>27</v>
      </c>
      <c r="D18" s="29">
        <v>0</v>
      </c>
      <c r="E18" s="29">
        <v>0</v>
      </c>
      <c r="F18" s="93" t="s">
        <v>138</v>
      </c>
      <c r="G18" s="29">
        <v>0</v>
      </c>
      <c r="H18" s="29">
        <v>0</v>
      </c>
      <c r="I18" s="94" t="s">
        <v>138</v>
      </c>
      <c r="J18" s="29">
        <v>0</v>
      </c>
      <c r="K18" s="29">
        <v>0</v>
      </c>
      <c r="L18" s="94" t="s">
        <v>138</v>
      </c>
    </row>
    <row r="19" spans="3:12" ht="14.25" customHeight="1">
      <c r="C19" s="47" t="s">
        <v>28</v>
      </c>
      <c r="D19" s="29">
        <v>4</v>
      </c>
      <c r="E19" s="29">
        <v>5</v>
      </c>
      <c r="F19" s="93">
        <v>-20</v>
      </c>
      <c r="G19" s="29" t="s">
        <v>139</v>
      </c>
      <c r="H19" s="29" t="s">
        <v>126</v>
      </c>
      <c r="I19" s="94" t="s">
        <v>89</v>
      </c>
      <c r="J19" s="29" t="s">
        <v>89</v>
      </c>
      <c r="K19" s="29" t="s">
        <v>126</v>
      </c>
      <c r="L19" s="94" t="s">
        <v>139</v>
      </c>
    </row>
    <row r="20" spans="3:12" ht="14.25" customHeight="1">
      <c r="C20" s="47" t="s">
        <v>29</v>
      </c>
      <c r="D20" s="29">
        <v>19</v>
      </c>
      <c r="E20" s="29">
        <v>17</v>
      </c>
      <c r="F20" s="93">
        <v>11.8</v>
      </c>
      <c r="G20" s="29">
        <v>40875</v>
      </c>
      <c r="H20" s="29">
        <v>37798</v>
      </c>
      <c r="I20" s="94">
        <v>8.1</v>
      </c>
      <c r="J20" s="29">
        <v>19081</v>
      </c>
      <c r="K20" s="29">
        <v>18892</v>
      </c>
      <c r="L20" s="94">
        <v>1</v>
      </c>
    </row>
    <row r="21" spans="3:12" ht="14.25" customHeight="1">
      <c r="C21" s="47" t="s">
        <v>30</v>
      </c>
      <c r="D21" s="29">
        <v>86</v>
      </c>
      <c r="E21" s="29">
        <v>82</v>
      </c>
      <c r="F21" s="93">
        <v>4.9000000000000004</v>
      </c>
      <c r="G21" s="29">
        <v>360079</v>
      </c>
      <c r="H21" s="29">
        <v>300653</v>
      </c>
      <c r="I21" s="94">
        <v>19.8</v>
      </c>
      <c r="J21" s="29">
        <v>57818</v>
      </c>
      <c r="K21" s="29">
        <v>70824</v>
      </c>
      <c r="L21" s="94">
        <v>-18.399999999999999</v>
      </c>
    </row>
    <row r="22" spans="3:12" ht="14.25" customHeight="1">
      <c r="C22" s="47" t="s">
        <v>31</v>
      </c>
      <c r="D22" s="29">
        <v>0</v>
      </c>
      <c r="E22" s="29">
        <v>160</v>
      </c>
      <c r="F22" s="93">
        <v>-100</v>
      </c>
      <c r="G22" s="29">
        <v>0</v>
      </c>
      <c r="H22" s="29" t="s">
        <v>126</v>
      </c>
      <c r="I22" s="94">
        <v>-100</v>
      </c>
      <c r="J22" s="29">
        <v>0</v>
      </c>
      <c r="K22" s="29" t="s">
        <v>126</v>
      </c>
      <c r="L22" s="94">
        <v>-100</v>
      </c>
    </row>
    <row r="23" spans="3:12" ht="14.25" customHeight="1">
      <c r="C23" s="47" t="s">
        <v>32</v>
      </c>
      <c r="D23" s="29">
        <v>17</v>
      </c>
      <c r="E23" s="29">
        <v>15</v>
      </c>
      <c r="F23" s="93">
        <v>13.3</v>
      </c>
      <c r="G23" s="29">
        <v>32063</v>
      </c>
      <c r="H23" s="29">
        <v>26324</v>
      </c>
      <c r="I23" s="94">
        <v>21.8</v>
      </c>
      <c r="J23" s="29">
        <v>12447</v>
      </c>
      <c r="K23" s="29">
        <v>10673</v>
      </c>
      <c r="L23" s="94">
        <v>16.600000000000001</v>
      </c>
    </row>
    <row r="24" spans="3:12" ht="14.25" customHeight="1">
      <c r="C24" s="47" t="s">
        <v>33</v>
      </c>
      <c r="D24" s="29">
        <v>15</v>
      </c>
      <c r="E24" s="29">
        <v>13</v>
      </c>
      <c r="F24" s="93">
        <v>15.4</v>
      </c>
      <c r="G24" s="29">
        <v>20320</v>
      </c>
      <c r="H24" s="29">
        <v>11672</v>
      </c>
      <c r="I24" s="94">
        <v>74.099999999999994</v>
      </c>
      <c r="J24" s="29">
        <v>8685</v>
      </c>
      <c r="K24" s="29">
        <v>4456</v>
      </c>
      <c r="L24" s="94">
        <v>94.9</v>
      </c>
    </row>
    <row r="25" spans="3:12" ht="14.25" customHeight="1">
      <c r="C25" s="47" t="s">
        <v>34</v>
      </c>
      <c r="D25" s="29">
        <v>24</v>
      </c>
      <c r="E25" s="29">
        <v>20</v>
      </c>
      <c r="F25" s="93">
        <v>20</v>
      </c>
      <c r="G25" s="29">
        <v>31207</v>
      </c>
      <c r="H25" s="29">
        <v>33269</v>
      </c>
      <c r="I25" s="94">
        <v>-6.2</v>
      </c>
      <c r="J25" s="29">
        <v>14411</v>
      </c>
      <c r="K25" s="29">
        <v>13574</v>
      </c>
      <c r="L25" s="94">
        <v>6.2</v>
      </c>
    </row>
    <row r="26" spans="3:12" ht="14.25" customHeight="1">
      <c r="C26" s="47" t="s">
        <v>35</v>
      </c>
      <c r="D26" s="29">
        <v>12</v>
      </c>
      <c r="E26" s="29">
        <v>11</v>
      </c>
      <c r="F26" s="93">
        <v>9.1</v>
      </c>
      <c r="G26" s="29">
        <v>41766</v>
      </c>
      <c r="H26" s="29">
        <v>30313</v>
      </c>
      <c r="I26" s="94">
        <v>37.799999999999997</v>
      </c>
      <c r="J26" s="29">
        <v>14001</v>
      </c>
      <c r="K26" s="29">
        <v>15925</v>
      </c>
      <c r="L26" s="94">
        <v>-12.1</v>
      </c>
    </row>
    <row r="27" spans="3:12" ht="14.25" customHeight="1">
      <c r="C27" s="47" t="s">
        <v>36</v>
      </c>
      <c r="D27" s="29">
        <v>60</v>
      </c>
      <c r="E27" s="29">
        <v>61</v>
      </c>
      <c r="F27" s="93">
        <v>-1.6</v>
      </c>
      <c r="G27" s="29" t="s">
        <v>89</v>
      </c>
      <c r="H27" s="29" t="s">
        <v>126</v>
      </c>
      <c r="I27" s="94" t="s">
        <v>89</v>
      </c>
      <c r="J27" s="29" t="s">
        <v>89</v>
      </c>
      <c r="K27" s="29" t="s">
        <v>126</v>
      </c>
      <c r="L27" s="94" t="s">
        <v>89</v>
      </c>
    </row>
    <row r="28" spans="3:12" ht="14.25" customHeight="1">
      <c r="C28" s="47" t="s">
        <v>37</v>
      </c>
      <c r="D28" s="29">
        <v>31</v>
      </c>
      <c r="E28" s="29">
        <v>31</v>
      </c>
      <c r="F28" s="93">
        <v>0</v>
      </c>
      <c r="G28" s="29">
        <v>48051</v>
      </c>
      <c r="H28" s="29">
        <v>46110</v>
      </c>
      <c r="I28" s="94">
        <v>4.2</v>
      </c>
      <c r="J28" s="29">
        <v>22009</v>
      </c>
      <c r="K28" s="29">
        <v>22324</v>
      </c>
      <c r="L28" s="94">
        <v>-1.4</v>
      </c>
    </row>
    <row r="29" spans="3:12" ht="14.25" customHeight="1">
      <c r="C29" s="47" t="s">
        <v>38</v>
      </c>
      <c r="D29" s="29">
        <v>0</v>
      </c>
      <c r="E29" s="29">
        <v>0</v>
      </c>
      <c r="F29" s="93" t="s">
        <v>138</v>
      </c>
      <c r="G29" s="29">
        <v>0</v>
      </c>
      <c r="H29" s="29">
        <v>0</v>
      </c>
      <c r="I29" s="94" t="s">
        <v>138</v>
      </c>
      <c r="J29" s="29">
        <v>0</v>
      </c>
      <c r="K29" s="29">
        <v>0</v>
      </c>
      <c r="L29" s="94" t="s">
        <v>138</v>
      </c>
    </row>
    <row r="30" spans="3:12" ht="14.25" customHeight="1">
      <c r="C30" s="47" t="s">
        <v>39</v>
      </c>
      <c r="D30" s="29">
        <v>13</v>
      </c>
      <c r="E30" s="29">
        <v>14</v>
      </c>
      <c r="F30" s="93">
        <v>-7.1</v>
      </c>
      <c r="G30" s="29">
        <v>23601</v>
      </c>
      <c r="H30" s="29">
        <v>19317</v>
      </c>
      <c r="I30" s="94">
        <v>22.2</v>
      </c>
      <c r="J30" s="29">
        <v>11775</v>
      </c>
      <c r="K30" s="29">
        <v>10589</v>
      </c>
      <c r="L30" s="94">
        <v>11.2</v>
      </c>
    </row>
    <row r="31" spans="3:12" ht="14.25" customHeight="1">
      <c r="C31" s="47" t="s">
        <v>40</v>
      </c>
      <c r="D31" s="29">
        <v>12</v>
      </c>
      <c r="E31" s="29">
        <v>11</v>
      </c>
      <c r="F31" s="93">
        <v>9.1</v>
      </c>
      <c r="G31" s="29">
        <v>11798</v>
      </c>
      <c r="H31" s="29">
        <v>8456</v>
      </c>
      <c r="I31" s="94">
        <v>39.5</v>
      </c>
      <c r="J31" s="29">
        <v>6406</v>
      </c>
      <c r="K31" s="29">
        <v>4631</v>
      </c>
      <c r="L31" s="94">
        <v>38.299999999999997</v>
      </c>
    </row>
    <row r="32" spans="3:12" ht="13.5" customHeight="1">
      <c r="C32" s="79" t="s">
        <v>64</v>
      </c>
      <c r="D32" s="49"/>
      <c r="E32" s="49"/>
      <c r="F32" s="50"/>
      <c r="G32" s="49"/>
      <c r="H32" s="49"/>
      <c r="I32" s="50"/>
      <c r="J32" s="49"/>
      <c r="K32" s="49"/>
      <c r="L32" s="50"/>
    </row>
    <row r="33" spans="1:32" ht="13.5" customHeight="1">
      <c r="C33" s="48" t="s">
        <v>140</v>
      </c>
      <c r="D33" s="49"/>
      <c r="E33" s="49"/>
      <c r="F33" s="50"/>
      <c r="G33" s="49"/>
      <c r="H33" s="49"/>
      <c r="I33" s="50"/>
      <c r="J33" s="49"/>
      <c r="K33" s="49"/>
      <c r="L33" s="50"/>
    </row>
    <row r="34" spans="1:32" ht="13.5" customHeight="1">
      <c r="C34" s="48"/>
      <c r="D34" s="49"/>
      <c r="E34" s="49"/>
      <c r="F34" s="50"/>
      <c r="G34" s="49"/>
      <c r="H34" s="49"/>
      <c r="I34" s="50"/>
      <c r="J34" s="49"/>
      <c r="K34" s="95"/>
      <c r="L34" s="50"/>
    </row>
    <row r="35" spans="1:32" ht="13.5" customHeight="1">
      <c r="C35" s="48"/>
      <c r="D35" s="49"/>
      <c r="E35" s="49"/>
      <c r="F35" s="50"/>
      <c r="G35" s="49"/>
      <c r="H35" s="49"/>
      <c r="I35" s="50"/>
      <c r="J35" s="49"/>
      <c r="K35" s="95"/>
      <c r="L35" s="50"/>
    </row>
    <row r="36" spans="1:32" ht="15" customHeight="1">
      <c r="C36" s="42" t="s">
        <v>65</v>
      </c>
      <c r="D36" s="42"/>
      <c r="E36" s="42"/>
      <c r="F36" s="42"/>
      <c r="G36" s="42"/>
      <c r="H36" s="42"/>
      <c r="I36" s="42"/>
      <c r="J36" s="42"/>
      <c r="K36" s="42"/>
      <c r="L36" s="42"/>
    </row>
    <row r="37" spans="1:32" ht="15" customHeight="1">
      <c r="C37" s="137" t="s">
        <v>55</v>
      </c>
      <c r="D37" s="140" t="s">
        <v>66</v>
      </c>
      <c r="E37" s="141"/>
      <c r="F37" s="141"/>
      <c r="G37" s="141"/>
      <c r="H37" s="141"/>
      <c r="I37" s="141"/>
      <c r="J37" s="141"/>
      <c r="K37" s="141"/>
      <c r="L37" s="142"/>
    </row>
    <row r="38" spans="1:32" s="10" customFormat="1">
      <c r="A38" s="1"/>
      <c r="B38" s="1"/>
      <c r="C38" s="138"/>
      <c r="D38" s="143" t="s">
        <v>67</v>
      </c>
      <c r="E38" s="144"/>
      <c r="F38" s="145"/>
      <c r="G38" s="143" t="s">
        <v>61</v>
      </c>
      <c r="H38" s="144"/>
      <c r="I38" s="145"/>
      <c r="J38" s="143" t="s">
        <v>62</v>
      </c>
      <c r="K38" s="144"/>
      <c r="L38" s="145"/>
      <c r="M38" s="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C39" s="139"/>
      <c r="D39" s="45" t="s">
        <v>141</v>
      </c>
      <c r="E39" s="45" t="s">
        <v>91</v>
      </c>
      <c r="F39" s="45" t="s">
        <v>56</v>
      </c>
      <c r="G39" s="45" t="s">
        <v>92</v>
      </c>
      <c r="H39" s="45" t="s">
        <v>91</v>
      </c>
      <c r="I39" s="45" t="s">
        <v>56</v>
      </c>
      <c r="J39" s="45" t="s">
        <v>141</v>
      </c>
      <c r="K39" s="45" t="s">
        <v>91</v>
      </c>
      <c r="L39" s="45" t="s">
        <v>56</v>
      </c>
    </row>
    <row r="40" spans="1:32" ht="14.25" customHeight="1">
      <c r="A40" s="10"/>
      <c r="B40" s="10"/>
      <c r="C40" s="46"/>
      <c r="D40" s="8" t="s">
        <v>9</v>
      </c>
      <c r="E40" s="8" t="s">
        <v>9</v>
      </c>
      <c r="F40" s="8" t="s">
        <v>16</v>
      </c>
      <c r="G40" s="8" t="s">
        <v>9</v>
      </c>
      <c r="H40" s="8" t="s">
        <v>9</v>
      </c>
      <c r="I40" s="8" t="s">
        <v>16</v>
      </c>
      <c r="J40" s="8" t="s">
        <v>9</v>
      </c>
      <c r="K40" s="8" t="s">
        <v>9</v>
      </c>
      <c r="L40" s="8" t="s">
        <v>16</v>
      </c>
      <c r="M40" s="10"/>
    </row>
    <row r="41" spans="1:32" ht="14.25" customHeight="1">
      <c r="C41" s="92" t="s">
        <v>137</v>
      </c>
      <c r="D41" s="29">
        <v>280</v>
      </c>
      <c r="E41" s="29">
        <v>275</v>
      </c>
      <c r="F41" s="94">
        <v>1.8</v>
      </c>
      <c r="G41" s="29">
        <v>1744</v>
      </c>
      <c r="H41" s="29">
        <v>1708</v>
      </c>
      <c r="I41" s="94">
        <v>2.1</v>
      </c>
      <c r="J41" s="29">
        <v>701</v>
      </c>
      <c r="K41" s="29">
        <v>705</v>
      </c>
      <c r="L41" s="94">
        <v>-0.6</v>
      </c>
    </row>
    <row r="42" spans="1:32" ht="14.25" customHeight="1">
      <c r="C42" s="47" t="s">
        <v>17</v>
      </c>
      <c r="D42" s="29">
        <v>240</v>
      </c>
      <c r="E42" s="29">
        <v>231</v>
      </c>
      <c r="F42" s="94">
        <v>3.9</v>
      </c>
      <c r="G42" s="29">
        <v>1519</v>
      </c>
      <c r="H42" s="29">
        <v>1496</v>
      </c>
      <c r="I42" s="94">
        <v>1.5</v>
      </c>
      <c r="J42" s="29">
        <v>585</v>
      </c>
      <c r="K42" s="29">
        <v>554</v>
      </c>
      <c r="L42" s="94">
        <v>5.6</v>
      </c>
    </row>
    <row r="43" spans="1:32" ht="14.25" customHeight="1">
      <c r="C43" s="47" t="s">
        <v>18</v>
      </c>
      <c r="D43" s="29">
        <v>319</v>
      </c>
      <c r="E43" s="29">
        <v>326</v>
      </c>
      <c r="F43" s="94">
        <v>-2.1</v>
      </c>
      <c r="G43" s="29">
        <v>2853</v>
      </c>
      <c r="H43" s="29">
        <v>2879</v>
      </c>
      <c r="I43" s="94">
        <v>-0.9</v>
      </c>
      <c r="J43" s="29">
        <v>1223</v>
      </c>
      <c r="K43" s="29">
        <v>1212</v>
      </c>
      <c r="L43" s="94">
        <v>0.9</v>
      </c>
    </row>
    <row r="44" spans="1:32" ht="14.25" customHeight="1">
      <c r="C44" s="47" t="s">
        <v>19</v>
      </c>
      <c r="D44" s="29">
        <v>188</v>
      </c>
      <c r="E44" s="29">
        <v>187</v>
      </c>
      <c r="F44" s="94">
        <v>0.5</v>
      </c>
      <c r="G44" s="29">
        <v>582</v>
      </c>
      <c r="H44" s="29">
        <v>586</v>
      </c>
      <c r="I44" s="94">
        <v>-0.7</v>
      </c>
      <c r="J44" s="29">
        <v>291</v>
      </c>
      <c r="K44" s="29">
        <v>299</v>
      </c>
      <c r="L44" s="94">
        <v>-2.7</v>
      </c>
    </row>
    <row r="45" spans="1:32" ht="14.25" customHeight="1">
      <c r="C45" s="47" t="s">
        <v>20</v>
      </c>
      <c r="D45" s="29">
        <v>283</v>
      </c>
      <c r="E45" s="29">
        <v>243</v>
      </c>
      <c r="F45" s="94">
        <v>16.5</v>
      </c>
      <c r="G45" s="29">
        <v>2745</v>
      </c>
      <c r="H45" s="29">
        <v>1381</v>
      </c>
      <c r="I45" s="94">
        <v>98.8</v>
      </c>
      <c r="J45" s="29">
        <v>616</v>
      </c>
      <c r="K45" s="29">
        <v>305</v>
      </c>
      <c r="L45" s="94">
        <v>102</v>
      </c>
    </row>
    <row r="46" spans="1:32" ht="14.25" customHeight="1">
      <c r="C46" s="47" t="s">
        <v>21</v>
      </c>
      <c r="D46" s="29">
        <v>254</v>
      </c>
      <c r="E46" s="29">
        <v>258</v>
      </c>
      <c r="F46" s="94">
        <v>-1.6</v>
      </c>
      <c r="G46" s="29">
        <v>877</v>
      </c>
      <c r="H46" s="29">
        <v>937</v>
      </c>
      <c r="I46" s="94">
        <v>-6.4</v>
      </c>
      <c r="J46" s="29">
        <v>448</v>
      </c>
      <c r="K46" s="29">
        <v>472</v>
      </c>
      <c r="L46" s="94">
        <v>-5.0999999999999996</v>
      </c>
    </row>
    <row r="47" spans="1:32" ht="14.25" customHeight="1">
      <c r="C47" s="47" t="s">
        <v>22</v>
      </c>
      <c r="D47" s="29">
        <v>289</v>
      </c>
      <c r="E47" s="29">
        <v>307</v>
      </c>
      <c r="F47" s="94">
        <v>-5.9</v>
      </c>
      <c r="G47" s="29">
        <v>1363</v>
      </c>
      <c r="H47" s="29">
        <v>1317</v>
      </c>
      <c r="I47" s="94">
        <v>3.5</v>
      </c>
      <c r="J47" s="29">
        <v>559</v>
      </c>
      <c r="K47" s="29">
        <v>514</v>
      </c>
      <c r="L47" s="94">
        <v>8.8000000000000007</v>
      </c>
    </row>
    <row r="48" spans="1:32" ht="14.25" customHeight="1">
      <c r="C48" s="47" t="s">
        <v>23</v>
      </c>
      <c r="D48" s="29">
        <v>312</v>
      </c>
      <c r="E48" s="29">
        <v>305</v>
      </c>
      <c r="F48" s="94">
        <v>2.2999999999999998</v>
      </c>
      <c r="G48" s="29">
        <v>1289</v>
      </c>
      <c r="H48" s="29">
        <v>1321</v>
      </c>
      <c r="I48" s="94">
        <v>-2.4</v>
      </c>
      <c r="J48" s="29">
        <v>660</v>
      </c>
      <c r="K48" s="29">
        <v>714</v>
      </c>
      <c r="L48" s="94">
        <v>-7.6</v>
      </c>
    </row>
    <row r="49" spans="3:12" ht="14.25" customHeight="1">
      <c r="C49" s="47" t="s">
        <v>24</v>
      </c>
      <c r="D49" s="29">
        <v>306</v>
      </c>
      <c r="E49" s="29">
        <v>294</v>
      </c>
      <c r="F49" s="94">
        <v>4.0999999999999996</v>
      </c>
      <c r="G49" s="29">
        <v>1009</v>
      </c>
      <c r="H49" s="29">
        <v>1066</v>
      </c>
      <c r="I49" s="94">
        <v>-5.3</v>
      </c>
      <c r="J49" s="29">
        <v>515</v>
      </c>
      <c r="K49" s="29">
        <v>526</v>
      </c>
      <c r="L49" s="94">
        <v>-2.1</v>
      </c>
    </row>
    <row r="50" spans="3:12" ht="14.25" customHeight="1">
      <c r="C50" s="47" t="s">
        <v>25</v>
      </c>
      <c r="D50" s="29">
        <v>343</v>
      </c>
      <c r="E50" s="29">
        <v>351</v>
      </c>
      <c r="F50" s="94">
        <v>-2.2999999999999998</v>
      </c>
      <c r="G50" s="29">
        <v>3913</v>
      </c>
      <c r="H50" s="29">
        <v>3259</v>
      </c>
      <c r="I50" s="94">
        <v>20.100000000000001</v>
      </c>
      <c r="J50" s="29">
        <v>1419</v>
      </c>
      <c r="K50" s="29">
        <v>2064</v>
      </c>
      <c r="L50" s="94">
        <v>-31.3</v>
      </c>
    </row>
    <row r="51" spans="3:12" ht="14.25" customHeight="1">
      <c r="C51" s="47" t="s">
        <v>26</v>
      </c>
      <c r="D51" s="29">
        <v>297</v>
      </c>
      <c r="E51" s="29">
        <v>321</v>
      </c>
      <c r="F51" s="94">
        <v>-7.5</v>
      </c>
      <c r="G51" s="29">
        <v>1789</v>
      </c>
      <c r="H51" s="29">
        <v>1915</v>
      </c>
      <c r="I51" s="94">
        <v>-6.6</v>
      </c>
      <c r="J51" s="29">
        <v>664</v>
      </c>
      <c r="K51" s="29">
        <v>667</v>
      </c>
      <c r="L51" s="94">
        <v>-0.4</v>
      </c>
    </row>
    <row r="52" spans="3:12" ht="14.25" customHeight="1">
      <c r="C52" s="47" t="s">
        <v>27</v>
      </c>
      <c r="D52" s="29">
        <v>0</v>
      </c>
      <c r="E52" s="29">
        <v>0</v>
      </c>
      <c r="F52" s="94" t="s">
        <v>138</v>
      </c>
      <c r="G52" s="29">
        <v>0</v>
      </c>
      <c r="H52" s="29">
        <v>0</v>
      </c>
      <c r="I52" s="94" t="s">
        <v>138</v>
      </c>
      <c r="J52" s="29">
        <v>0</v>
      </c>
      <c r="K52" s="29">
        <v>0</v>
      </c>
      <c r="L52" s="94" t="s">
        <v>138</v>
      </c>
    </row>
    <row r="53" spans="3:12" ht="14.25" customHeight="1">
      <c r="C53" s="47" t="s">
        <v>28</v>
      </c>
      <c r="D53" s="29" t="s">
        <v>142</v>
      </c>
      <c r="E53" s="29" t="s">
        <v>126</v>
      </c>
      <c r="F53" s="94" t="s">
        <v>142</v>
      </c>
      <c r="G53" s="29" t="s">
        <v>142</v>
      </c>
      <c r="H53" s="29" t="s">
        <v>126</v>
      </c>
      <c r="I53" s="94" t="s">
        <v>142</v>
      </c>
      <c r="J53" s="29" t="s">
        <v>142</v>
      </c>
      <c r="K53" s="29" t="s">
        <v>126</v>
      </c>
      <c r="L53" s="94" t="s">
        <v>142</v>
      </c>
    </row>
    <row r="54" spans="3:12" ht="14.25" customHeight="1">
      <c r="C54" s="47" t="s">
        <v>29</v>
      </c>
      <c r="D54" s="29">
        <v>335</v>
      </c>
      <c r="E54" s="29">
        <v>335</v>
      </c>
      <c r="F54" s="94">
        <v>0</v>
      </c>
      <c r="G54" s="29">
        <v>2171</v>
      </c>
      <c r="H54" s="29">
        <v>2187</v>
      </c>
      <c r="I54" s="94">
        <v>-0.7</v>
      </c>
      <c r="J54" s="29">
        <v>1013</v>
      </c>
      <c r="K54" s="29">
        <v>1093</v>
      </c>
      <c r="L54" s="94">
        <v>-7.3</v>
      </c>
    </row>
    <row r="55" spans="3:12" ht="14.25" customHeight="1">
      <c r="C55" s="47" t="s">
        <v>30</v>
      </c>
      <c r="D55" s="29">
        <v>354</v>
      </c>
      <c r="E55" s="29">
        <v>354</v>
      </c>
      <c r="F55" s="94">
        <v>0</v>
      </c>
      <c r="G55" s="29">
        <v>4208</v>
      </c>
      <c r="H55" s="29">
        <v>3647</v>
      </c>
      <c r="I55" s="94">
        <v>15.4</v>
      </c>
      <c r="J55" s="29">
        <v>676</v>
      </c>
      <c r="K55" s="29">
        <v>859</v>
      </c>
      <c r="L55" s="94">
        <v>-21.3</v>
      </c>
    </row>
    <row r="56" spans="3:12" ht="14.25" customHeight="1">
      <c r="C56" s="47" t="s">
        <v>31</v>
      </c>
      <c r="D56" s="29">
        <v>0</v>
      </c>
      <c r="E56" s="29" t="s">
        <v>126</v>
      </c>
      <c r="F56" s="94">
        <v>-100</v>
      </c>
      <c r="G56" s="29">
        <v>0</v>
      </c>
      <c r="H56" s="29" t="s">
        <v>126</v>
      </c>
      <c r="I56" s="94">
        <v>-100</v>
      </c>
      <c r="J56" s="29">
        <v>0</v>
      </c>
      <c r="K56" s="29" t="s">
        <v>126</v>
      </c>
      <c r="L56" s="94">
        <v>-100</v>
      </c>
    </row>
    <row r="57" spans="3:12" ht="14.25" customHeight="1">
      <c r="C57" s="47" t="s">
        <v>32</v>
      </c>
      <c r="D57" s="29">
        <v>335</v>
      </c>
      <c r="E57" s="29">
        <v>317</v>
      </c>
      <c r="F57" s="94">
        <v>5.7</v>
      </c>
      <c r="G57" s="29">
        <v>1882</v>
      </c>
      <c r="H57" s="29">
        <v>1733</v>
      </c>
      <c r="I57" s="94">
        <v>8.6</v>
      </c>
      <c r="J57" s="29">
        <v>731</v>
      </c>
      <c r="K57" s="29">
        <v>703</v>
      </c>
      <c r="L57" s="94">
        <v>4</v>
      </c>
    </row>
    <row r="58" spans="3:12" ht="14.25" customHeight="1">
      <c r="C58" s="47" t="s">
        <v>33</v>
      </c>
      <c r="D58" s="29">
        <v>314</v>
      </c>
      <c r="E58" s="29">
        <v>250</v>
      </c>
      <c r="F58" s="94">
        <v>25.6</v>
      </c>
      <c r="G58" s="29">
        <v>1342</v>
      </c>
      <c r="H58" s="29">
        <v>873</v>
      </c>
      <c r="I58" s="94">
        <v>53.7</v>
      </c>
      <c r="J58" s="29">
        <v>574</v>
      </c>
      <c r="K58" s="29">
        <v>333</v>
      </c>
      <c r="L58" s="94">
        <v>72.400000000000006</v>
      </c>
    </row>
    <row r="59" spans="3:12" ht="14.25" customHeight="1">
      <c r="C59" s="47" t="s">
        <v>34</v>
      </c>
      <c r="D59" s="29">
        <v>294</v>
      </c>
      <c r="E59" s="29">
        <v>308</v>
      </c>
      <c r="F59" s="94">
        <v>-4.5</v>
      </c>
      <c r="G59" s="29">
        <v>1320</v>
      </c>
      <c r="H59" s="29">
        <v>1682</v>
      </c>
      <c r="I59" s="94">
        <v>-21.5</v>
      </c>
      <c r="J59" s="29">
        <v>610</v>
      </c>
      <c r="K59" s="29">
        <v>686</v>
      </c>
      <c r="L59" s="94">
        <v>-11.1</v>
      </c>
    </row>
    <row r="60" spans="3:12" ht="14.25" customHeight="1">
      <c r="C60" s="47" t="s">
        <v>35</v>
      </c>
      <c r="D60" s="29">
        <v>357</v>
      </c>
      <c r="E60" s="29">
        <v>325</v>
      </c>
      <c r="F60" s="94">
        <v>9.8000000000000007</v>
      </c>
      <c r="G60" s="29">
        <v>3452</v>
      </c>
      <c r="H60" s="29">
        <v>2668</v>
      </c>
      <c r="I60" s="94">
        <v>29.4</v>
      </c>
      <c r="J60" s="29">
        <v>1157</v>
      </c>
      <c r="K60" s="29">
        <v>1401</v>
      </c>
      <c r="L60" s="94">
        <v>-17.399999999999999</v>
      </c>
    </row>
    <row r="61" spans="3:12" ht="14.25" customHeight="1">
      <c r="C61" s="47" t="s">
        <v>36</v>
      </c>
      <c r="D61" s="29" t="s">
        <v>143</v>
      </c>
      <c r="E61" s="29" t="s">
        <v>126</v>
      </c>
      <c r="F61" s="94" t="s">
        <v>143</v>
      </c>
      <c r="G61" s="29" t="s">
        <v>143</v>
      </c>
      <c r="H61" s="29" t="s">
        <v>126</v>
      </c>
      <c r="I61" s="94" t="s">
        <v>143</v>
      </c>
      <c r="J61" s="29" t="s">
        <v>143</v>
      </c>
      <c r="K61" s="29" t="s">
        <v>126</v>
      </c>
      <c r="L61" s="94" t="s">
        <v>143</v>
      </c>
    </row>
    <row r="62" spans="3:12" ht="14.25" customHeight="1">
      <c r="C62" s="47" t="s">
        <v>37</v>
      </c>
      <c r="D62" s="29">
        <v>353</v>
      </c>
      <c r="E62" s="29">
        <v>366</v>
      </c>
      <c r="F62" s="94">
        <v>-3.6</v>
      </c>
      <c r="G62" s="29">
        <v>1535</v>
      </c>
      <c r="H62" s="29">
        <v>1498</v>
      </c>
      <c r="I62" s="94">
        <v>2.5</v>
      </c>
      <c r="J62" s="29">
        <v>703</v>
      </c>
      <c r="K62" s="29">
        <v>725</v>
      </c>
      <c r="L62" s="94">
        <v>-3</v>
      </c>
    </row>
    <row r="63" spans="3:12" ht="14.25" customHeight="1">
      <c r="C63" s="47" t="s">
        <v>38</v>
      </c>
      <c r="D63" s="29">
        <v>0</v>
      </c>
      <c r="E63" s="29">
        <v>0</v>
      </c>
      <c r="F63" s="94" t="s">
        <v>138</v>
      </c>
      <c r="G63" s="29">
        <v>0</v>
      </c>
      <c r="H63" s="29">
        <v>0</v>
      </c>
      <c r="I63" s="94" t="s">
        <v>138</v>
      </c>
      <c r="J63" s="29">
        <v>0</v>
      </c>
      <c r="K63" s="29">
        <v>0</v>
      </c>
      <c r="L63" s="94" t="s">
        <v>138</v>
      </c>
    </row>
    <row r="64" spans="3:12" ht="13.5" customHeight="1">
      <c r="C64" s="47" t="s">
        <v>39</v>
      </c>
      <c r="D64" s="29">
        <v>336</v>
      </c>
      <c r="E64" s="29">
        <v>307</v>
      </c>
      <c r="F64" s="94">
        <v>9.4</v>
      </c>
      <c r="G64" s="29">
        <v>1854</v>
      </c>
      <c r="H64" s="29">
        <v>1353</v>
      </c>
      <c r="I64" s="94">
        <v>37</v>
      </c>
      <c r="J64" s="29">
        <v>925</v>
      </c>
      <c r="K64" s="29">
        <v>742</v>
      </c>
      <c r="L64" s="94">
        <v>24.7</v>
      </c>
    </row>
    <row r="65" spans="1:13" ht="13.5" customHeight="1">
      <c r="C65" s="47" t="s">
        <v>40</v>
      </c>
      <c r="D65" s="29">
        <v>244</v>
      </c>
      <c r="E65" s="29">
        <v>231</v>
      </c>
      <c r="F65" s="94">
        <v>5.6</v>
      </c>
      <c r="G65" s="29">
        <v>962</v>
      </c>
      <c r="H65" s="29">
        <v>778</v>
      </c>
      <c r="I65" s="94">
        <v>23.7</v>
      </c>
      <c r="J65" s="29">
        <v>522</v>
      </c>
      <c r="K65" s="29">
        <v>426</v>
      </c>
      <c r="L65" s="94">
        <v>22.5</v>
      </c>
    </row>
    <row r="66" spans="1:13" ht="13.5" customHeight="1">
      <c r="C66" s="21" t="s">
        <v>64</v>
      </c>
    </row>
    <row r="67" spans="1:13">
      <c r="C67" s="48" t="s">
        <v>144</v>
      </c>
    </row>
    <row r="68" spans="1:13" ht="15" customHeight="1">
      <c r="A68" s="96"/>
      <c r="B68" s="97"/>
      <c r="C68" s="97"/>
      <c r="D68" s="97"/>
      <c r="E68" s="97"/>
      <c r="F68" s="97"/>
      <c r="G68" s="97"/>
      <c r="H68" s="97"/>
      <c r="I68" s="97"/>
      <c r="J68" s="97"/>
      <c r="K68" s="136"/>
      <c r="L68" s="136"/>
      <c r="M68" s="97"/>
    </row>
  </sheetData>
  <mergeCells count="12">
    <mergeCell ref="K68:L68"/>
    <mergeCell ref="C2:L2"/>
    <mergeCell ref="C3:C5"/>
    <mergeCell ref="D3:L3"/>
    <mergeCell ref="D4:F4"/>
    <mergeCell ref="G4:I4"/>
    <mergeCell ref="J4:L4"/>
    <mergeCell ref="C37:C39"/>
    <mergeCell ref="D37:L37"/>
    <mergeCell ref="D38:F38"/>
    <mergeCell ref="G38:I38"/>
    <mergeCell ref="J38:L38"/>
  </mergeCells>
  <phoneticPr fontId="5"/>
  <printOptions horizontalCentered="1"/>
  <pageMargins left="0.78740157480314965" right="0.39370078740157483" top="0.59055118110236227" bottom="0.39370078740157483" header="0.51181102362204722" footer="0.3937007874015748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目次</vt:lpstr>
      <vt:lpstr>表１</vt:lpstr>
      <vt:lpstr>表2</vt:lpstr>
      <vt:lpstr>表3</vt:lpstr>
      <vt:lpstr>表4</vt:lpstr>
      <vt:lpstr>表5</vt:lpstr>
      <vt:lpstr>表6</vt:lpstr>
      <vt:lpstr>表7</vt:lpstr>
      <vt:lpstr>表8・9</vt:lpstr>
      <vt:lpstr>参考表1</vt:lpstr>
      <vt:lpstr>参考表2</vt:lpstr>
      <vt:lpstr>表2!_FilterDatabase</vt:lpstr>
      <vt:lpstr>参考表1!Print_Area</vt:lpstr>
      <vt:lpstr>表１!Print_Area</vt:lpstr>
      <vt:lpstr>表2!Print_Area</vt:lpstr>
      <vt:lpstr>表3!Print_Area</vt:lpstr>
      <vt:lpstr>表4!Print_Area</vt:lpstr>
      <vt:lpstr>表5!Print_Area</vt:lpstr>
      <vt:lpstr>表6!Print_Area</vt:lpstr>
      <vt:lpstr>表7!Print_Area</vt:lpstr>
      <vt:lpstr>表8・9!Print_Area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2019-03-22T00:17:01Z</cp:lastPrinted>
  <dcterms:created xsi:type="dcterms:W3CDTF">2015-10-09T01:25:20Z</dcterms:created>
  <dcterms:modified xsi:type="dcterms:W3CDTF">2019-03-22T00:17:07Z</dcterms:modified>
  <cp:contentStatus/>
</cp:coreProperties>
</file>