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/>
  </bookViews>
  <sheets>
    <sheet name="目次" sheetId="11" r:id="rId1"/>
    <sheet name="表１" sheetId="12" r:id="rId2"/>
    <sheet name="表2" sheetId="13" r:id="rId3"/>
    <sheet name="表3" sheetId="14" r:id="rId4"/>
    <sheet name="表4" sheetId="15" r:id="rId5"/>
    <sheet name="表5" sheetId="16" r:id="rId6"/>
    <sheet name="表6" sheetId="18" r:id="rId7"/>
    <sheet name="表7" sheetId="17" r:id="rId8"/>
    <sheet name="表8" sheetId="19" r:id="rId9"/>
    <sheet name="表9" sheetId="20" r:id="rId10"/>
    <sheet name="参考表" sheetId="21" r:id="rId11"/>
  </sheets>
  <definedNames>
    <definedName name="_xlnm._FilterDatabase" localSheetId="10" hidden="1">参考表!$A$7:$N$50</definedName>
    <definedName name="_xlnm._FilterDatabase" localSheetId="2" hidden="1">表2!$A$6:$G$30</definedName>
    <definedName name="_xlnm._FilterDatabase" localSheetId="3" hidden="1">表3!$A$6:$G$30</definedName>
    <definedName name="_xlnm.Print_Area" localSheetId="10">参考表!$A$2:$M$51</definedName>
    <definedName name="_xlnm.Print_Area" localSheetId="1">表１!$A$1:$I$47</definedName>
    <definedName name="_xlnm.Print_Area" localSheetId="2">表2!$A$2:$G$55</definedName>
    <definedName name="_xlnm.Print_Area" localSheetId="3">表3!$A$2:$G$60</definedName>
    <definedName name="_xlnm.Print_Area" localSheetId="4">表4!$A$1:$H$57</definedName>
    <definedName name="_xlnm.Print_Area" localSheetId="5">表5!$A$1:$H$31</definedName>
    <definedName name="_xlnm.Print_Area" localSheetId="6">表6!$A$1:$H$30</definedName>
    <definedName name="_xlnm.Print_Area" localSheetId="7">表7!$A$1:$H$30</definedName>
    <definedName name="_xlnm.Print_Area" localSheetId="8">表8!$A$1:$L$32</definedName>
    <definedName name="_xlnm.Print_Area" localSheetId="9">表9!#REF!</definedName>
  </definedNames>
  <calcPr calcId="145621"/>
</workbook>
</file>

<file path=xl/calcChain.xml><?xml version="1.0" encoding="utf-8"?>
<calcChain xmlns="http://schemas.openxmlformats.org/spreadsheetml/2006/main">
  <c r="E54" i="15" l="1"/>
  <c r="D54" i="15"/>
  <c r="E53" i="15"/>
  <c r="D53" i="15"/>
  <c r="E52" i="15"/>
  <c r="D52" i="15"/>
  <c r="E51" i="15"/>
  <c r="D51" i="15"/>
  <c r="E50" i="15"/>
  <c r="D50" i="15"/>
  <c r="G49" i="15"/>
  <c r="E49" i="15"/>
  <c r="D49" i="15"/>
  <c r="F48" i="15"/>
  <c r="G54" i="15" s="1"/>
  <c r="B48" i="15"/>
  <c r="C51" i="15" s="1"/>
  <c r="E42" i="15"/>
  <c r="D42" i="15"/>
  <c r="E41" i="15"/>
  <c r="D41" i="15"/>
  <c r="E40" i="15"/>
  <c r="D40" i="15"/>
  <c r="E39" i="15"/>
  <c r="D39" i="15"/>
  <c r="E38" i="15"/>
  <c r="D38" i="15"/>
  <c r="E37" i="15"/>
  <c r="D37" i="15"/>
  <c r="F36" i="15"/>
  <c r="G42" i="15" s="1"/>
  <c r="B36" i="15"/>
  <c r="D36" i="15" s="1"/>
  <c r="F33" i="15"/>
  <c r="F45" i="15" s="1"/>
  <c r="B33" i="15"/>
  <c r="B45" i="15" s="1"/>
  <c r="G50" i="15" l="1"/>
  <c r="E36" i="15"/>
  <c r="C37" i="15"/>
  <c r="C38" i="15"/>
  <c r="C39" i="15"/>
  <c r="C40" i="15"/>
  <c r="C41" i="15"/>
  <c r="C42" i="15"/>
  <c r="E48" i="15"/>
  <c r="G51" i="15"/>
  <c r="C52" i="15"/>
  <c r="C53" i="15"/>
  <c r="C54" i="15"/>
  <c r="G37" i="15"/>
  <c r="G38" i="15"/>
  <c r="G39" i="15"/>
  <c r="G40" i="15"/>
  <c r="G41" i="15"/>
  <c r="D48" i="15"/>
  <c r="C49" i="15"/>
  <c r="C50" i="15"/>
  <c r="G52" i="15"/>
  <c r="G53" i="15"/>
  <c r="E54" i="14" l="1"/>
  <c r="D54" i="14"/>
  <c r="E53" i="14"/>
  <c r="D53" i="14"/>
  <c r="E52" i="14"/>
  <c r="D52" i="14"/>
  <c r="E51" i="14"/>
  <c r="D51" i="14"/>
  <c r="E50" i="14"/>
  <c r="D50" i="14"/>
  <c r="E49" i="14"/>
  <c r="D49" i="14"/>
  <c r="F48" i="14"/>
  <c r="G54" i="14" s="1"/>
  <c r="B48" i="14"/>
  <c r="C54" i="14" s="1"/>
  <c r="E42" i="14"/>
  <c r="D42" i="14"/>
  <c r="E41" i="14"/>
  <c r="D41" i="14"/>
  <c r="E40" i="14"/>
  <c r="D40" i="14"/>
  <c r="E39" i="14"/>
  <c r="D39" i="14"/>
  <c r="E38" i="14"/>
  <c r="D38" i="14"/>
  <c r="E37" i="14"/>
  <c r="D37" i="14"/>
  <c r="F36" i="14"/>
  <c r="G42" i="14" s="1"/>
  <c r="D36" i="14"/>
  <c r="B36" i="14"/>
  <c r="C42" i="14" s="1"/>
  <c r="F33" i="14"/>
  <c r="F45" i="14" s="1"/>
  <c r="B33" i="14"/>
  <c r="B45" i="14" s="1"/>
  <c r="E30" i="14"/>
  <c r="D30" i="14"/>
  <c r="E29" i="14"/>
  <c r="D29" i="14"/>
  <c r="E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E20" i="14"/>
  <c r="D20" i="14"/>
  <c r="E19" i="14"/>
  <c r="D19" i="14"/>
  <c r="E18" i="14"/>
  <c r="D18" i="14"/>
  <c r="E17" i="14"/>
  <c r="E16" i="14"/>
  <c r="D16" i="14"/>
  <c r="E15" i="14"/>
  <c r="D15" i="14"/>
  <c r="E14" i="14"/>
  <c r="D14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F6" i="14"/>
  <c r="G15" i="14" s="1"/>
  <c r="B6" i="14"/>
  <c r="C50" i="14" l="1"/>
  <c r="D48" i="14"/>
  <c r="C49" i="14"/>
  <c r="C51" i="14"/>
  <c r="C30" i="14"/>
  <c r="C29" i="14"/>
  <c r="C27" i="14"/>
  <c r="C26" i="14"/>
  <c r="C25" i="14"/>
  <c r="C24" i="14"/>
  <c r="C23" i="14"/>
  <c r="C22" i="14"/>
  <c r="C16" i="14"/>
  <c r="C15" i="14"/>
  <c r="C14" i="14"/>
  <c r="C7" i="14"/>
  <c r="C10" i="14"/>
  <c r="C19" i="14"/>
  <c r="D6" i="14"/>
  <c r="G30" i="14"/>
  <c r="G29" i="14"/>
  <c r="G28" i="14"/>
  <c r="G27" i="14"/>
  <c r="G26" i="14"/>
  <c r="G25" i="14"/>
  <c r="G24" i="14"/>
  <c r="G23" i="14"/>
  <c r="G20" i="14"/>
  <c r="G19" i="14"/>
  <c r="G18" i="14"/>
  <c r="G7" i="14"/>
  <c r="G8" i="14"/>
  <c r="G9" i="14"/>
  <c r="G10" i="14"/>
  <c r="G11" i="14"/>
  <c r="G12" i="14"/>
  <c r="G13" i="14"/>
  <c r="G14" i="14"/>
  <c r="G16" i="14"/>
  <c r="C20" i="14"/>
  <c r="E6" i="14"/>
  <c r="C8" i="14"/>
  <c r="C9" i="14"/>
  <c r="C11" i="14"/>
  <c r="C12" i="14"/>
  <c r="C13" i="14"/>
  <c r="C18" i="14"/>
  <c r="C21" i="14"/>
  <c r="G21" i="14"/>
  <c r="G22" i="14"/>
  <c r="E36" i="14"/>
  <c r="C37" i="14"/>
  <c r="C38" i="14"/>
  <c r="C39" i="14"/>
  <c r="C40" i="14"/>
  <c r="C41" i="14"/>
  <c r="E48" i="14"/>
  <c r="G49" i="14"/>
  <c r="G50" i="14"/>
  <c r="G51" i="14"/>
  <c r="C52" i="14"/>
  <c r="C53" i="14"/>
  <c r="G37" i="14"/>
  <c r="G38" i="14"/>
  <c r="G39" i="14"/>
  <c r="G40" i="14"/>
  <c r="G41" i="14"/>
  <c r="G52" i="14"/>
  <c r="G53" i="14"/>
  <c r="E54" i="13" l="1"/>
  <c r="D54" i="13"/>
  <c r="E53" i="13"/>
  <c r="D53" i="13"/>
  <c r="E52" i="13"/>
  <c r="D52" i="13"/>
  <c r="E51" i="13"/>
  <c r="D51" i="13"/>
  <c r="E50" i="13"/>
  <c r="D50" i="13"/>
  <c r="E49" i="13"/>
  <c r="D49" i="13"/>
  <c r="F48" i="13"/>
  <c r="G54" i="13" s="1"/>
  <c r="B48" i="13"/>
  <c r="C51" i="13" s="1"/>
  <c r="E42" i="13"/>
  <c r="D42" i="13"/>
  <c r="E41" i="13"/>
  <c r="D41" i="13"/>
  <c r="E40" i="13"/>
  <c r="D40" i="13"/>
  <c r="E39" i="13"/>
  <c r="D39" i="13"/>
  <c r="E38" i="13"/>
  <c r="D38" i="13"/>
  <c r="E37" i="13"/>
  <c r="D37" i="13"/>
  <c r="F36" i="13"/>
  <c r="G42" i="13" s="1"/>
  <c r="B36" i="13"/>
  <c r="F33" i="13"/>
  <c r="F45" i="13" s="1"/>
  <c r="B33" i="13"/>
  <c r="B45" i="13" s="1"/>
  <c r="E30" i="13"/>
  <c r="D30" i="13"/>
  <c r="E29" i="13"/>
  <c r="D29" i="13"/>
  <c r="E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E20" i="13"/>
  <c r="D20" i="13"/>
  <c r="E19" i="13"/>
  <c r="D19" i="13"/>
  <c r="E18" i="13"/>
  <c r="D18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F6" i="13"/>
  <c r="B6" i="13"/>
  <c r="D36" i="13" l="1"/>
  <c r="C40" i="13"/>
  <c r="E36" i="13"/>
  <c r="C38" i="13"/>
  <c r="C42" i="13"/>
  <c r="C21" i="13"/>
  <c r="C20" i="13"/>
  <c r="C30" i="13"/>
  <c r="C29" i="13"/>
  <c r="C27" i="13"/>
  <c r="C26" i="13"/>
  <c r="C25" i="13"/>
  <c r="C24" i="13"/>
  <c r="C22" i="13"/>
  <c r="D6" i="13"/>
  <c r="C18" i="13"/>
  <c r="C19" i="13"/>
  <c r="C23" i="13"/>
  <c r="E6" i="13"/>
  <c r="C7" i="13"/>
  <c r="C8" i="13"/>
  <c r="C9" i="13"/>
  <c r="C10" i="13"/>
  <c r="C11" i="13"/>
  <c r="C12" i="13"/>
  <c r="C13" i="13"/>
  <c r="C14" i="13"/>
  <c r="C15" i="13"/>
  <c r="C16" i="13"/>
  <c r="G30" i="13"/>
  <c r="G29" i="13"/>
  <c r="G28" i="13"/>
  <c r="G27" i="13"/>
  <c r="G26" i="13"/>
  <c r="G25" i="13"/>
  <c r="G24" i="13"/>
  <c r="G23" i="13"/>
  <c r="G22" i="13"/>
  <c r="G21" i="13"/>
  <c r="G7" i="13"/>
  <c r="G8" i="13"/>
  <c r="G9" i="13"/>
  <c r="G10" i="13"/>
  <c r="G11" i="13"/>
  <c r="G12" i="13"/>
  <c r="G13" i="13"/>
  <c r="G14" i="13"/>
  <c r="G15" i="13"/>
  <c r="G16" i="13"/>
  <c r="G18" i="13"/>
  <c r="G19" i="13"/>
  <c r="G20" i="13"/>
  <c r="C37" i="13"/>
  <c r="C39" i="13"/>
  <c r="C41" i="13"/>
  <c r="E48" i="13"/>
  <c r="G49" i="13"/>
  <c r="G50" i="13"/>
  <c r="G51" i="13"/>
  <c r="C52" i="13"/>
  <c r="C53" i="13"/>
  <c r="C54" i="13"/>
  <c r="G37" i="13"/>
  <c r="G38" i="13"/>
  <c r="G39" i="13"/>
  <c r="G40" i="13"/>
  <c r="G41" i="13"/>
  <c r="D48" i="13"/>
  <c r="C49" i="13"/>
  <c r="C50" i="13"/>
  <c r="G52" i="13"/>
  <c r="G53" i="13"/>
  <c r="E41" i="12" l="1"/>
  <c r="F40" i="12"/>
  <c r="G41" i="12" s="1"/>
  <c r="D40" i="12"/>
  <c r="C40" i="12"/>
  <c r="D41" i="12" s="1"/>
  <c r="H39" i="12"/>
  <c r="G39" i="12"/>
  <c r="E39" i="12"/>
  <c r="D39" i="12"/>
  <c r="H38" i="12"/>
  <c r="G38" i="12"/>
  <c r="E38" i="12"/>
  <c r="D38" i="12"/>
  <c r="H37" i="12"/>
  <c r="G37" i="12"/>
  <c r="E37" i="12"/>
  <c r="D37" i="12"/>
  <c r="H31" i="12"/>
  <c r="G31" i="12"/>
  <c r="E31" i="12"/>
  <c r="D31" i="12"/>
  <c r="H30" i="12"/>
  <c r="G30" i="12"/>
  <c r="E30" i="12"/>
  <c r="D30" i="12"/>
  <c r="H29" i="12"/>
  <c r="G29" i="12"/>
  <c r="E29" i="12"/>
  <c r="D29" i="12"/>
  <c r="H28" i="12"/>
  <c r="G28" i="12"/>
  <c r="E28" i="12"/>
  <c r="D28" i="12"/>
  <c r="H27" i="12"/>
  <c r="G27" i="12"/>
  <c r="E27" i="12"/>
  <c r="D27" i="12"/>
  <c r="H21" i="12"/>
  <c r="G21" i="12"/>
  <c r="E21" i="12"/>
  <c r="D21" i="12"/>
  <c r="H20" i="12"/>
  <c r="G20" i="12"/>
  <c r="E20" i="12"/>
  <c r="D20" i="12"/>
  <c r="H19" i="12"/>
  <c r="G19" i="12"/>
  <c r="E19" i="12"/>
  <c r="D19" i="12"/>
  <c r="H18" i="12"/>
  <c r="G18" i="12"/>
  <c r="E18" i="12"/>
  <c r="D18" i="12"/>
  <c r="H17" i="12"/>
  <c r="G17" i="12"/>
  <c r="E17" i="12"/>
  <c r="D17" i="12"/>
  <c r="H11" i="12"/>
  <c r="G11" i="12"/>
  <c r="E11" i="12"/>
  <c r="D11" i="12"/>
  <c r="H10" i="12"/>
  <c r="G10" i="12"/>
  <c r="E10" i="12"/>
  <c r="D10" i="12"/>
  <c r="H9" i="12"/>
  <c r="G9" i="12"/>
  <c r="E9" i="12"/>
  <c r="D9" i="12"/>
  <c r="H8" i="12"/>
  <c r="G8" i="12"/>
  <c r="E8" i="12"/>
  <c r="D8" i="12"/>
  <c r="H7" i="12"/>
  <c r="G7" i="12"/>
  <c r="E7" i="12"/>
  <c r="D7" i="12"/>
  <c r="H40" i="12" l="1"/>
  <c r="H41" i="12"/>
  <c r="E40" i="12"/>
  <c r="G40" i="12"/>
</calcChain>
</file>

<file path=xl/sharedStrings.xml><?xml version="1.0" encoding="utf-8"?>
<sst xmlns="http://schemas.openxmlformats.org/spreadsheetml/2006/main" count="734" uniqueCount="190">
  <si>
    <t>表1　主要項目の５年間の推移</t>
    <rPh sb="3" eb="5">
      <t>シュヨウ</t>
    </rPh>
    <rPh sb="5" eb="7">
      <t>コウモク</t>
    </rPh>
    <phoneticPr fontId="4"/>
  </si>
  <si>
    <t>年次</t>
    <rPh sb="0" eb="1">
      <t>ネン</t>
    </rPh>
    <rPh sb="1" eb="2">
      <t>ツギ</t>
    </rPh>
    <phoneticPr fontId="4"/>
  </si>
  <si>
    <t>事 業 所 数</t>
    <rPh sb="0" eb="5">
      <t>ジギョウショ</t>
    </rPh>
    <rPh sb="6" eb="7">
      <t>スウ</t>
    </rPh>
    <phoneticPr fontId="4"/>
  </si>
  <si>
    <t>従 業 者 数</t>
    <rPh sb="0" eb="5">
      <t>ジュウギョウシャ</t>
    </rPh>
    <rPh sb="6" eb="7">
      <t>スウ</t>
    </rPh>
    <phoneticPr fontId="4"/>
  </si>
  <si>
    <t>前年比</t>
    <rPh sb="0" eb="2">
      <t>ゼンネン</t>
    </rPh>
    <rPh sb="2" eb="3">
      <t>ヒ</t>
    </rPh>
    <phoneticPr fontId="4"/>
  </si>
  <si>
    <t>増減数</t>
    <rPh sb="0" eb="2">
      <t>ゾウゲン</t>
    </rPh>
    <rPh sb="2" eb="3">
      <t>スウ</t>
    </rPh>
    <phoneticPr fontId="4"/>
  </si>
  <si>
    <t>人</t>
    <rPh sb="0" eb="1">
      <t>ヒト</t>
    </rPh>
    <phoneticPr fontId="4"/>
  </si>
  <si>
    <t>％</t>
    <phoneticPr fontId="4"/>
  </si>
  <si>
    <t>現 金 給 与 総 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4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</si>
  <si>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ヒトシ</t>
    </rPh>
    <phoneticPr fontId="4"/>
  </si>
  <si>
    <t>万円</t>
    <rPh sb="0" eb="2">
      <t>マンエン</t>
    </rPh>
    <phoneticPr fontId="4"/>
  </si>
  <si>
    <t>製造品出荷額等（石油製品を除く）</t>
    <rPh sb="8" eb="10">
      <t>セキユ</t>
    </rPh>
    <rPh sb="10" eb="12">
      <t>セイヒン</t>
    </rPh>
    <rPh sb="13" eb="14">
      <t>ノゾ</t>
    </rPh>
    <phoneticPr fontId="4"/>
  </si>
  <si>
    <t>粗付加価値額（石油製品を除く）</t>
    <rPh sb="0" eb="1">
      <t>ソ</t>
    </rPh>
    <rPh sb="1" eb="3">
      <t>フカ</t>
    </rPh>
    <rPh sb="3" eb="5">
      <t>カチ</t>
    </rPh>
    <rPh sb="5" eb="6">
      <t>ガク</t>
    </rPh>
    <rPh sb="7" eb="9">
      <t>セキユ</t>
    </rPh>
    <rPh sb="9" eb="11">
      <t>セイヒン</t>
    </rPh>
    <rPh sb="12" eb="13">
      <t>ノゾ</t>
    </rPh>
    <phoneticPr fontId="4"/>
  </si>
  <si>
    <t>産業中分類</t>
    <rPh sb="0" eb="2">
      <t>サンギョウ</t>
    </rPh>
    <rPh sb="2" eb="5">
      <t>チュウブンルイ</t>
    </rPh>
    <phoneticPr fontId="4"/>
  </si>
  <si>
    <t>構成比</t>
  </si>
  <si>
    <t>前年比</t>
    <rPh sb="2" eb="3">
      <t>ヒ</t>
    </rPh>
    <phoneticPr fontId="4"/>
  </si>
  <si>
    <t>増減数</t>
    <rPh sb="1" eb="2">
      <t>ゲン</t>
    </rPh>
    <phoneticPr fontId="4"/>
  </si>
  <si>
    <t>％</t>
  </si>
  <si>
    <t xml:space="preserve"> 09  食料品</t>
  </si>
  <si>
    <t xml:space="preserve"> 10  飲料・たばこ</t>
  </si>
  <si>
    <t xml:space="preserve"> 11  繊維</t>
  </si>
  <si>
    <t xml:space="preserve"> 12  木材</t>
  </si>
  <si>
    <t xml:space="preserve"> 13  家具</t>
  </si>
  <si>
    <t xml:space="preserve"> 14  パルプ・紙</t>
  </si>
  <si>
    <t xml:space="preserve"> 15  印刷</t>
  </si>
  <si>
    <t xml:space="preserve"> 16  化学工業</t>
  </si>
  <si>
    <t xml:space="preserve"> 17  石油製品</t>
  </si>
  <si>
    <t xml:space="preserve"> 18  プラスチック</t>
  </si>
  <si>
    <t xml:space="preserve"> 19  ゴム製品</t>
  </si>
  <si>
    <t xml:space="preserve"> 20  なめし革</t>
  </si>
  <si>
    <t xml:space="preserve"> 21  窯業・土石</t>
  </si>
  <si>
    <t xml:space="preserve"> 22  鉄鋼</t>
  </si>
  <si>
    <t xml:space="preserve"> 23  非鉄金属</t>
  </si>
  <si>
    <t xml:space="preserve"> 24  金属製品</t>
  </si>
  <si>
    <t xml:space="preserve"> 25  はん用機械</t>
  </si>
  <si>
    <t xml:space="preserve"> 26  生産機械</t>
  </si>
  <si>
    <t xml:space="preserve"> 27  業務用機械</t>
  </si>
  <si>
    <t xml:space="preserve"> 28  電子部品</t>
  </si>
  <si>
    <t xml:space="preserve"> 29  電気機械</t>
  </si>
  <si>
    <t xml:space="preserve"> 30  情報通信</t>
  </si>
  <si>
    <t xml:space="preserve"> 31  輸送機械</t>
  </si>
  <si>
    <t xml:space="preserve"> 32  その他</t>
  </si>
  <si>
    <t>従業者規模</t>
    <rPh sb="0" eb="3">
      <t>ジュウギョウシャ</t>
    </rPh>
    <rPh sb="3" eb="5">
      <t>キボ</t>
    </rPh>
    <phoneticPr fontId="4"/>
  </si>
  <si>
    <t xml:space="preserve">合計  </t>
    <phoneticPr fontId="4"/>
  </si>
  <si>
    <t>4～9人</t>
  </si>
  <si>
    <t>10～19人</t>
  </si>
  <si>
    <t>20～29人</t>
  </si>
  <si>
    <t>30～49人</t>
  </si>
  <si>
    <t>50～99人</t>
  </si>
  <si>
    <t>100人以上</t>
  </si>
  <si>
    <t>地区</t>
    <rPh sb="0" eb="2">
      <t>チク</t>
    </rPh>
    <phoneticPr fontId="4"/>
  </si>
  <si>
    <t>合計</t>
    <phoneticPr fontId="4"/>
  </si>
  <si>
    <t>北部</t>
  </si>
  <si>
    <t>中部</t>
  </si>
  <si>
    <t>那覇</t>
  </si>
  <si>
    <t>南部</t>
  </si>
  <si>
    <t>宮古</t>
  </si>
  <si>
    <t>八重山</t>
  </si>
  <si>
    <t>表3-1　　　産業中分類別従業者数</t>
    <rPh sb="0" eb="1">
      <t>ヒョウ</t>
    </rPh>
    <rPh sb="7" eb="9">
      <t>サンギョウ</t>
    </rPh>
    <rPh sb="9" eb="10">
      <t>チュウ</t>
    </rPh>
    <rPh sb="10" eb="12">
      <t>ブンルイ</t>
    </rPh>
    <rPh sb="12" eb="13">
      <t>ベツ</t>
    </rPh>
    <rPh sb="13" eb="16">
      <t>ジュウギョウシャ</t>
    </rPh>
    <rPh sb="16" eb="17">
      <t>スウ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</si>
  <si>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4"/>
  </si>
  <si>
    <t xml:space="preserve">     合計</t>
    <phoneticPr fontId="4"/>
  </si>
  <si>
    <t>表3-2　　　従業者規模別従業者数</t>
    <rPh sb="0" eb="1">
      <t>ヒョウ</t>
    </rPh>
    <rPh sb="7" eb="10">
      <t>ジュウギョウシャ</t>
    </rPh>
    <rPh sb="10" eb="12">
      <t>キボ</t>
    </rPh>
    <rPh sb="12" eb="13">
      <t>ソシキベツ</t>
    </rPh>
    <rPh sb="13" eb="16">
      <t>ジュウギョウシャ</t>
    </rPh>
    <rPh sb="16" eb="17">
      <t>スウ</t>
    </rPh>
    <phoneticPr fontId="4"/>
  </si>
  <si>
    <t>表3-3　　　地区別従業者数</t>
    <rPh sb="0" eb="1">
      <t>ヒョウ</t>
    </rPh>
    <rPh sb="7" eb="8">
      <t>チイキ</t>
    </rPh>
    <rPh sb="8" eb="9">
      <t>ク</t>
    </rPh>
    <rPh sb="9" eb="10">
      <t>ソシキベツ</t>
    </rPh>
    <rPh sb="10" eb="13">
      <t>ジュウギョウシャ</t>
    </rPh>
    <rPh sb="13" eb="14">
      <t>スウ</t>
    </rPh>
    <phoneticPr fontId="4"/>
  </si>
  <si>
    <t>表4-1　　　産業中分類別製造品出荷額等</t>
    <rPh sb="0" eb="1">
      <t>ヒョウ</t>
    </rPh>
    <rPh sb="7" eb="9">
      <t>サンギョウ</t>
    </rPh>
    <rPh sb="9" eb="10">
      <t>チュウ</t>
    </rPh>
    <rPh sb="10" eb="12">
      <t>ブンルイ</t>
    </rPh>
    <rPh sb="12" eb="13">
      <t>ベツ</t>
    </rPh>
    <rPh sb="13" eb="15">
      <t>セイゾウ</t>
    </rPh>
    <rPh sb="15" eb="16">
      <t>ヒン</t>
    </rPh>
    <rPh sb="16" eb="19">
      <t>シュッカガク</t>
    </rPh>
    <rPh sb="19" eb="20">
      <t>トウ</t>
    </rPh>
    <phoneticPr fontId="4"/>
  </si>
  <si>
    <t>前年比</t>
    <rPh sb="0" eb="3">
      <t>ゼンネンヒ</t>
    </rPh>
    <phoneticPr fontId="4"/>
  </si>
  <si>
    <t>増減額</t>
    <rPh sb="1" eb="2">
      <t>ゲン</t>
    </rPh>
    <rPh sb="2" eb="3">
      <t>ガク</t>
    </rPh>
    <phoneticPr fontId="4"/>
  </si>
  <si>
    <t>X</t>
    <phoneticPr fontId="4"/>
  </si>
  <si>
    <t>表4-2　　　従業者規模別製造品出荷額等</t>
    <rPh sb="0" eb="1">
      <t>ヒョウ</t>
    </rPh>
    <rPh sb="7" eb="10">
      <t>ジュウギョウシャ</t>
    </rPh>
    <rPh sb="10" eb="12">
      <t>キボ</t>
    </rPh>
    <rPh sb="12" eb="13">
      <t>ソシキベツ</t>
    </rPh>
    <rPh sb="13" eb="15">
      <t>セイゾウ</t>
    </rPh>
    <rPh sb="15" eb="16">
      <t>ヒン</t>
    </rPh>
    <rPh sb="16" eb="19">
      <t>シュッカガク</t>
    </rPh>
    <rPh sb="19" eb="20">
      <t>トウ</t>
    </rPh>
    <phoneticPr fontId="4"/>
  </si>
  <si>
    <t>表4-3　　　地区別製造品出荷額等</t>
    <rPh sb="0" eb="1">
      <t>ヒョウ</t>
    </rPh>
    <rPh sb="7" eb="9">
      <t>チイキ</t>
    </rPh>
    <rPh sb="9" eb="10">
      <t>ソシキベツ</t>
    </rPh>
    <rPh sb="10" eb="12">
      <t>セイゾウ</t>
    </rPh>
    <rPh sb="12" eb="13">
      <t>ヒン</t>
    </rPh>
    <rPh sb="13" eb="16">
      <t>シュッカガク</t>
    </rPh>
    <rPh sb="16" eb="17">
      <t>トウ</t>
    </rPh>
    <phoneticPr fontId="4"/>
  </si>
  <si>
    <t>表6　　　産業中分類別原材料使用額等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ゲンザイリョウ</t>
    </rPh>
    <rPh sb="14" eb="16">
      <t>シヨウ</t>
    </rPh>
    <rPh sb="16" eb="17">
      <t>ガク</t>
    </rPh>
    <rPh sb="17" eb="18">
      <t>トウ</t>
    </rPh>
    <phoneticPr fontId="4"/>
  </si>
  <si>
    <t>構成比</t>
    <rPh sb="0" eb="3">
      <t>コウセイヒ</t>
    </rPh>
    <phoneticPr fontId="4"/>
  </si>
  <si>
    <t>表7　　　産業中分類別粗付加価値額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2">
      <t>ソ</t>
    </rPh>
    <rPh sb="12" eb="14">
      <t>フカ</t>
    </rPh>
    <rPh sb="14" eb="16">
      <t>カチ</t>
    </rPh>
    <rPh sb="16" eb="17">
      <t>ガク</t>
    </rPh>
    <phoneticPr fontId="4"/>
  </si>
  <si>
    <t>表5　　　産業中分類別現金給与総額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3">
      <t>ゲンキン</t>
    </rPh>
    <rPh sb="13" eb="15">
      <t>キュウヨ</t>
    </rPh>
    <rPh sb="15" eb="17">
      <t>ソウガク</t>
    </rPh>
    <phoneticPr fontId="4"/>
  </si>
  <si>
    <t>表8　　　産業中分類別１事業所あたり従業者数、製造品出荷額等および粗付加価値額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8" eb="21">
      <t>ジュウギョウシャ</t>
    </rPh>
    <rPh sb="21" eb="22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rPh sb="33" eb="36">
      <t>ソフカ</t>
    </rPh>
    <rPh sb="36" eb="38">
      <t>カチ</t>
    </rPh>
    <rPh sb="38" eb="39">
      <t>ガク</t>
    </rPh>
    <phoneticPr fontId="4"/>
  </si>
  <si>
    <t>１事業所当たり</t>
    <rPh sb="1" eb="4">
      <t>ジギョウショ</t>
    </rPh>
    <rPh sb="4" eb="5">
      <t>ア</t>
    </rPh>
    <phoneticPr fontId="4"/>
  </si>
  <si>
    <t>従業者数</t>
    <rPh sb="0" eb="3">
      <t>ジュウギョウシャ</t>
    </rPh>
    <rPh sb="3" eb="4">
      <t>スウ</t>
    </rPh>
    <phoneticPr fontId="4"/>
  </si>
  <si>
    <t>製造品出荷額等(内国消費税額を控除)</t>
    <rPh sb="0" eb="2">
      <t>セイゾウ</t>
    </rPh>
    <rPh sb="2" eb="3">
      <t>ヒン</t>
    </rPh>
    <rPh sb="3" eb="6">
      <t>シュッカガク</t>
    </rPh>
    <rPh sb="6" eb="7">
      <t>トウ</t>
    </rPh>
    <rPh sb="8" eb="10">
      <t>ナイコク</t>
    </rPh>
    <rPh sb="10" eb="13">
      <t>ショウヒゼイ</t>
    </rPh>
    <rPh sb="13" eb="14">
      <t>ガク</t>
    </rPh>
    <rPh sb="15" eb="17">
      <t>コウジョ</t>
    </rPh>
    <phoneticPr fontId="4"/>
  </si>
  <si>
    <t>粗付加価値額</t>
    <rPh sb="0" eb="3">
      <t>ソフカ</t>
    </rPh>
    <rPh sb="3" eb="5">
      <t>カチ</t>
    </rPh>
    <rPh sb="5" eb="6">
      <t>ガク</t>
    </rPh>
    <phoneticPr fontId="4"/>
  </si>
  <si>
    <t>人</t>
    <rPh sb="0" eb="1">
      <t>ニン</t>
    </rPh>
    <phoneticPr fontId="4"/>
  </si>
  <si>
    <t>※ここでの「内国消費税額」は、推計消費税額を含む。</t>
    <rPh sb="6" eb="7">
      <t>ナイ</t>
    </rPh>
    <rPh sb="7" eb="8">
      <t>コク</t>
    </rPh>
    <rPh sb="8" eb="10">
      <t>ショウヒ</t>
    </rPh>
    <rPh sb="10" eb="11">
      <t>ゼイ</t>
    </rPh>
    <rPh sb="11" eb="12">
      <t>ガク</t>
    </rPh>
    <rPh sb="15" eb="17">
      <t>スイケイ</t>
    </rPh>
    <rPh sb="17" eb="20">
      <t>ショウヒゼイ</t>
    </rPh>
    <rPh sb="20" eb="21">
      <t>ガク</t>
    </rPh>
    <rPh sb="22" eb="23">
      <t>フク</t>
    </rPh>
    <phoneticPr fontId="4"/>
  </si>
  <si>
    <t>表9　　　産業中分類別従業者１人当たり現金給与総額、製造品出荷額等および粗付加価値額</t>
    <rPh sb="0" eb="1">
      <t>ヒョウ</t>
    </rPh>
    <rPh sb="5" eb="7">
      <t>サンギョウ</t>
    </rPh>
    <rPh sb="7" eb="8">
      <t>ナカ</t>
    </rPh>
    <rPh sb="8" eb="10">
      <t>ブンルイ</t>
    </rPh>
    <rPh sb="10" eb="11">
      <t>ベツ</t>
    </rPh>
    <rPh sb="11" eb="14">
      <t>ジュウギョウシャ</t>
    </rPh>
    <rPh sb="15" eb="16">
      <t>ニン</t>
    </rPh>
    <rPh sb="16" eb="17">
      <t>ア</t>
    </rPh>
    <rPh sb="19" eb="21">
      <t>ゲンキン</t>
    </rPh>
    <rPh sb="21" eb="23">
      <t>キュウヨ</t>
    </rPh>
    <rPh sb="23" eb="25">
      <t>ソウガク</t>
    </rPh>
    <rPh sb="26" eb="29">
      <t>セイゾウヒン</t>
    </rPh>
    <rPh sb="29" eb="31">
      <t>シュッカ</t>
    </rPh>
    <rPh sb="31" eb="33">
      <t>ガクナド</t>
    </rPh>
    <rPh sb="36" eb="37">
      <t>ホボ</t>
    </rPh>
    <rPh sb="37" eb="39">
      <t>フカ</t>
    </rPh>
    <rPh sb="39" eb="41">
      <t>カチ</t>
    </rPh>
    <rPh sb="41" eb="42">
      <t>ガク</t>
    </rPh>
    <phoneticPr fontId="4"/>
  </si>
  <si>
    <t>従業者１人当たり</t>
    <rPh sb="0" eb="3">
      <t>ジュウギョウシャ</t>
    </rPh>
    <rPh sb="4" eb="5">
      <t>ヒト</t>
    </rPh>
    <rPh sb="5" eb="6">
      <t>ア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</si>
  <si>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</si>
  <si>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市町村名</t>
    <rPh sb="0" eb="3">
      <t>シチョウソン</t>
    </rPh>
    <rPh sb="3" eb="4">
      <t>メイ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</si>
  <si>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</si>
  <si>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2">
      <t>ジュウギョウ</t>
    </rPh>
    <rPh sb="2" eb="3">
      <t>シャ</t>
    </rPh>
    <rPh sb="3" eb="4">
      <t>スウ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</si>
  <si>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4"/>
  </si>
  <si>
    <t>表９　産業中分類別従業者１人当たり現金給与総額、製造品出荷額等および粗付加価値額</t>
    <rPh sb="0" eb="1">
      <t>ヒョウ</t>
    </rPh>
    <rPh sb="3" eb="5">
      <t>サンギョウ</t>
    </rPh>
    <rPh sb="5" eb="6">
      <t>ナカ</t>
    </rPh>
    <rPh sb="6" eb="8">
      <t>ブンルイ</t>
    </rPh>
    <rPh sb="8" eb="9">
      <t>ベツ</t>
    </rPh>
    <rPh sb="9" eb="12">
      <t>ジュウギョウシャ</t>
    </rPh>
    <rPh sb="13" eb="14">
      <t>ニン</t>
    </rPh>
    <rPh sb="14" eb="15">
      <t>ア</t>
    </rPh>
    <rPh sb="17" eb="19">
      <t>ゲンキン</t>
    </rPh>
    <rPh sb="19" eb="21">
      <t>キュウヨ</t>
    </rPh>
    <rPh sb="21" eb="23">
      <t>ソウガク</t>
    </rPh>
    <rPh sb="24" eb="27">
      <t>セイゾウヒン</t>
    </rPh>
    <rPh sb="27" eb="29">
      <t>シュッカ</t>
    </rPh>
    <rPh sb="29" eb="31">
      <t>ガクナド</t>
    </rPh>
    <rPh sb="34" eb="35">
      <t>ホボ</t>
    </rPh>
    <rPh sb="35" eb="37">
      <t>フカ</t>
    </rPh>
    <rPh sb="37" eb="39">
      <t>カチ</t>
    </rPh>
    <rPh sb="39" eb="40">
      <t>ガク</t>
    </rPh>
    <phoneticPr fontId="4"/>
  </si>
  <si>
    <t>表８　産業中分類別１事業所あたり従業者数、製造品出荷額等および粗付加価値額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10" eb="13">
      <t>ジギョウショ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31" eb="34">
      <t>ソフカ</t>
    </rPh>
    <rPh sb="34" eb="36">
      <t>カチ</t>
    </rPh>
    <rPh sb="36" eb="37">
      <t>ガク</t>
    </rPh>
    <phoneticPr fontId="4"/>
  </si>
  <si>
    <t>表7　産業中分類別粗付加価値額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0">
      <t>ソ</t>
    </rPh>
    <rPh sb="10" eb="12">
      <t>フカ</t>
    </rPh>
    <rPh sb="12" eb="14">
      <t>カチ</t>
    </rPh>
    <rPh sb="14" eb="15">
      <t>ガク</t>
    </rPh>
    <phoneticPr fontId="4"/>
  </si>
  <si>
    <t>表６　産業中分類別原材料使用額等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phoneticPr fontId="4"/>
  </si>
  <si>
    <t>表５　産業中分別現金給与総額</t>
    <phoneticPr fontId="4"/>
  </si>
  <si>
    <t> </t>
    <phoneticPr fontId="4"/>
  </si>
  <si>
    <t>表1　主要項目の５年間の推移</t>
  </si>
  <si>
    <t>◯平成29年工業統計調査結果【速報】－統計表</t>
    <rPh sb="1" eb="3">
      <t>ヘイセイ</t>
    </rPh>
    <rPh sb="5" eb="6">
      <t>ネン</t>
    </rPh>
    <rPh sb="6" eb="8">
      <t>コウギョウ</t>
    </rPh>
    <rPh sb="8" eb="10">
      <t>トウケイ</t>
    </rPh>
    <rPh sb="10" eb="12">
      <t>チョウサ</t>
    </rPh>
    <rPh sb="12" eb="14">
      <t>ケッカ</t>
    </rPh>
    <rPh sb="15" eb="17">
      <t>ソクホウ</t>
    </rPh>
    <rPh sb="19" eb="21">
      <t>トウケイ</t>
    </rPh>
    <rPh sb="21" eb="22">
      <t>ヒョウ</t>
    </rPh>
    <phoneticPr fontId="4"/>
  </si>
  <si>
    <t>％</t>
    <phoneticPr fontId="4"/>
  </si>
  <si>
    <t>％</t>
    <phoneticPr fontId="4"/>
  </si>
  <si>
    <t>製 造 品 出 荷 額 等</t>
    <phoneticPr fontId="4"/>
  </si>
  <si>
    <t>粗 付 加 価 値 額</t>
    <phoneticPr fontId="4"/>
  </si>
  <si>
    <t>％</t>
    <phoneticPr fontId="4"/>
  </si>
  <si>
    <t>※平成27年（事業所数・従業者数は平成28年）の数値（下線）は、「平成28年経済センサス-活動調査（製造業）」による</t>
    <rPh sb="1" eb="3">
      <t>ヘイセイ</t>
    </rPh>
    <rPh sb="5" eb="6">
      <t>ネン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19">
      <t>ヘイセイ</t>
    </rPh>
    <rPh sb="21" eb="22">
      <t>ネン</t>
    </rPh>
    <rPh sb="24" eb="26">
      <t>スウチ</t>
    </rPh>
    <rPh sb="27" eb="29">
      <t>カセン</t>
    </rPh>
    <phoneticPr fontId="4"/>
  </si>
  <si>
    <t>ものであり、工業統計調査とは調査方法が異なるため、比較対象としては参考値である。</t>
    <rPh sb="6" eb="12">
      <t>コ</t>
    </rPh>
    <phoneticPr fontId="4"/>
  </si>
  <si>
    <t>※事業所数、従業者数は、平成24年から平成26年の工業統計調査は表示年次の12月31日現在、「平成28年経済センサス‐</t>
    <rPh sb="1" eb="4">
      <t>ジギョウショ</t>
    </rPh>
    <rPh sb="4" eb="5">
      <t>スウ</t>
    </rPh>
    <rPh sb="6" eb="7">
      <t>ジュウ</t>
    </rPh>
    <rPh sb="7" eb="10">
      <t>ギョウシャスウ</t>
    </rPh>
    <rPh sb="12" eb="14">
      <t>ヘイセイ</t>
    </rPh>
    <rPh sb="16" eb="17">
      <t>ネン</t>
    </rPh>
    <rPh sb="19" eb="21">
      <t>ヘイセイ</t>
    </rPh>
    <rPh sb="23" eb="24">
      <t>ネン</t>
    </rPh>
    <rPh sb="25" eb="27">
      <t>コウギョウ</t>
    </rPh>
    <rPh sb="27" eb="29">
      <t>トウケイ</t>
    </rPh>
    <rPh sb="29" eb="31">
      <t>チョウサ</t>
    </rPh>
    <phoneticPr fontId="4"/>
  </si>
  <si>
    <t>活動調査（製造業）」及び平成29年工業統計調査は表示年次の6月1日現在の数値である。</t>
    <rPh sb="10" eb="11">
      <t>オヨ</t>
    </rPh>
    <rPh sb="12" eb="14">
      <t>ヘイセイ</t>
    </rPh>
    <rPh sb="16" eb="17">
      <t>ネン</t>
    </rPh>
    <rPh sb="17" eb="23">
      <t>コ</t>
    </rPh>
    <phoneticPr fontId="4"/>
  </si>
  <si>
    <t>※事業所数・従業者数の平成28年の前年比、増減数は、平成26年比の数値である。</t>
    <rPh sb="11" eb="13">
      <t>ヘイセイ</t>
    </rPh>
    <rPh sb="15" eb="16">
      <t>ネン</t>
    </rPh>
    <rPh sb="17" eb="20">
      <t>ゼンネンヒ</t>
    </rPh>
    <rPh sb="21" eb="23">
      <t>ゾウゲン</t>
    </rPh>
    <rPh sb="23" eb="24">
      <t>スウ</t>
    </rPh>
    <rPh sb="26" eb="28">
      <t>ヘイセイ</t>
    </rPh>
    <rPh sb="30" eb="31">
      <t>ネン</t>
    </rPh>
    <rPh sb="31" eb="32">
      <t>ヒ</t>
    </rPh>
    <rPh sb="33" eb="35">
      <t>スウチ</t>
    </rPh>
    <phoneticPr fontId="4"/>
  </si>
  <si>
    <t>表2-1　　　産業中分類別事業所数</t>
    <phoneticPr fontId="4"/>
  </si>
  <si>
    <t>平成29年</t>
    <phoneticPr fontId="4"/>
  </si>
  <si>
    <t>平成29年</t>
    <phoneticPr fontId="4"/>
  </si>
  <si>
    <t>平成28年</t>
    <phoneticPr fontId="4"/>
  </si>
  <si>
    <t>平成28年</t>
    <phoneticPr fontId="4"/>
  </si>
  <si>
    <t>前年比</t>
    <rPh sb="0" eb="3">
      <t>ゼンネンヒヒ</t>
    </rPh>
    <phoneticPr fontId="4"/>
  </si>
  <si>
    <t xml:space="preserve">     合計</t>
    <phoneticPr fontId="4"/>
  </si>
  <si>
    <t xml:space="preserve"> 26  生産用機械</t>
    <rPh sb="7" eb="8">
      <t>ヨウ</t>
    </rPh>
    <phoneticPr fontId="4"/>
  </si>
  <si>
    <t>表2-2　　　従業者規模別事業所数</t>
    <phoneticPr fontId="4"/>
  </si>
  <si>
    <t>％</t>
    <phoneticPr fontId="4"/>
  </si>
  <si>
    <t xml:space="preserve">合計  </t>
    <phoneticPr fontId="4"/>
  </si>
  <si>
    <t>表2-3　　　地区別事業所数</t>
    <phoneticPr fontId="4"/>
  </si>
  <si>
    <t>合計</t>
    <phoneticPr fontId="4"/>
  </si>
  <si>
    <t>平成29年</t>
    <phoneticPr fontId="4"/>
  </si>
  <si>
    <t>平成28年</t>
    <phoneticPr fontId="4"/>
  </si>
  <si>
    <t>前年比</t>
    <rPh sb="0" eb="1">
      <t>ゼン</t>
    </rPh>
    <rPh sb="2" eb="3">
      <t>ヒ</t>
    </rPh>
    <phoneticPr fontId="4"/>
  </si>
  <si>
    <t xml:space="preserve">     合計</t>
    <phoneticPr fontId="4"/>
  </si>
  <si>
    <t xml:space="preserve">合計  </t>
    <phoneticPr fontId="4"/>
  </si>
  <si>
    <t>合計</t>
    <phoneticPr fontId="4"/>
  </si>
  <si>
    <t>平成27年</t>
    <phoneticPr fontId="4"/>
  </si>
  <si>
    <t>X</t>
    <phoneticPr fontId="4"/>
  </si>
  <si>
    <t>平成28年</t>
    <phoneticPr fontId="4"/>
  </si>
  <si>
    <t>平成27年</t>
    <phoneticPr fontId="4"/>
  </si>
  <si>
    <t>％</t>
    <phoneticPr fontId="4"/>
  </si>
  <si>
    <t xml:space="preserve">     合計</t>
  </si>
  <si>
    <t>X</t>
    <phoneticPr fontId="4"/>
  </si>
  <si>
    <t>％</t>
    <phoneticPr fontId="4"/>
  </si>
  <si>
    <t>X</t>
    <phoneticPr fontId="4"/>
  </si>
  <si>
    <t>平成28年</t>
  </si>
  <si>
    <t>平成27年</t>
  </si>
  <si>
    <t>平成29年</t>
  </si>
  <si>
    <t>X</t>
    <phoneticPr fontId="4"/>
  </si>
  <si>
    <t>平成28年</t>
    <phoneticPr fontId="4"/>
  </si>
  <si>
    <t>％</t>
    <phoneticPr fontId="4"/>
  </si>
  <si>
    <t>％</t>
    <phoneticPr fontId="4"/>
  </si>
  <si>
    <t xml:space="preserve">     県計</t>
    <phoneticPr fontId="4"/>
  </si>
  <si>
    <t>201　那覇市</t>
    <phoneticPr fontId="4"/>
  </si>
  <si>
    <t>205　宜野湾市</t>
    <phoneticPr fontId="4"/>
  </si>
  <si>
    <t>207　石垣市</t>
    <phoneticPr fontId="4"/>
  </si>
  <si>
    <t>208　浦添市</t>
    <phoneticPr fontId="4"/>
  </si>
  <si>
    <t>209　名護市</t>
    <phoneticPr fontId="4"/>
  </si>
  <si>
    <t>210　糸満市</t>
    <phoneticPr fontId="4"/>
  </si>
  <si>
    <t>211　沖縄市</t>
    <phoneticPr fontId="4"/>
  </si>
  <si>
    <t>212　豊見城市</t>
    <phoneticPr fontId="4"/>
  </si>
  <si>
    <t>213　うるま市</t>
    <phoneticPr fontId="4"/>
  </si>
  <si>
    <t>214　宮古島市</t>
    <phoneticPr fontId="4"/>
  </si>
  <si>
    <t>215　南城市</t>
    <phoneticPr fontId="4"/>
  </si>
  <si>
    <t>301　国頭村</t>
    <phoneticPr fontId="4"/>
  </si>
  <si>
    <t>302　大宜味村</t>
    <phoneticPr fontId="4"/>
  </si>
  <si>
    <t>303　東村</t>
    <phoneticPr fontId="4"/>
  </si>
  <si>
    <t>306　今帰仁村</t>
    <phoneticPr fontId="4"/>
  </si>
  <si>
    <t>308　本部町</t>
    <phoneticPr fontId="4"/>
  </si>
  <si>
    <t>311　恩納村</t>
    <phoneticPr fontId="4"/>
  </si>
  <si>
    <t>313　宜野座村</t>
    <phoneticPr fontId="4"/>
  </si>
  <si>
    <t>314　金武町</t>
    <phoneticPr fontId="4"/>
  </si>
  <si>
    <t>315　伊江村</t>
    <phoneticPr fontId="4"/>
  </si>
  <si>
    <t>324　読谷村</t>
    <phoneticPr fontId="4"/>
  </si>
  <si>
    <t>325　嘉手納町</t>
    <phoneticPr fontId="4"/>
  </si>
  <si>
    <t>326　北谷町</t>
    <phoneticPr fontId="4"/>
  </si>
  <si>
    <t>327　北中城村</t>
    <phoneticPr fontId="4"/>
  </si>
  <si>
    <t>328　中城村</t>
    <phoneticPr fontId="4"/>
  </si>
  <si>
    <t>329　西原町</t>
    <phoneticPr fontId="4"/>
  </si>
  <si>
    <t>348　与那原町</t>
    <phoneticPr fontId="4"/>
  </si>
  <si>
    <t>350　南風原町</t>
    <phoneticPr fontId="4"/>
  </si>
  <si>
    <t>353　渡嘉敷村</t>
    <phoneticPr fontId="4"/>
  </si>
  <si>
    <t>X</t>
    <phoneticPr fontId="4"/>
  </si>
  <si>
    <t>X</t>
    <phoneticPr fontId="4"/>
  </si>
  <si>
    <t>354　座間味村</t>
    <phoneticPr fontId="4"/>
  </si>
  <si>
    <t>355　粟国村</t>
    <phoneticPr fontId="4"/>
  </si>
  <si>
    <t>356　渡名喜村</t>
    <phoneticPr fontId="4"/>
  </si>
  <si>
    <t>357　南大東村</t>
    <phoneticPr fontId="4"/>
  </si>
  <si>
    <t>358　北大東村</t>
    <phoneticPr fontId="4"/>
  </si>
  <si>
    <t>359　伊平屋村</t>
    <phoneticPr fontId="4"/>
  </si>
  <si>
    <t>360　伊是名村</t>
    <phoneticPr fontId="4"/>
  </si>
  <si>
    <t>361　久米島町</t>
    <phoneticPr fontId="4"/>
  </si>
  <si>
    <t>362　八重瀬町</t>
    <phoneticPr fontId="4"/>
  </si>
  <si>
    <t>375　多良間村</t>
    <phoneticPr fontId="4"/>
  </si>
  <si>
    <t>381　竹富町</t>
    <phoneticPr fontId="4"/>
  </si>
  <si>
    <t>382　与那国町</t>
    <phoneticPr fontId="4"/>
  </si>
  <si>
    <t>表2-1 産業中分類別事業所数／表2-2 従業者規模別事業所数
表2-3 地区別事業所数</t>
    <phoneticPr fontId="4"/>
  </si>
  <si>
    <t>表3-1 産業中分類別従業者数／表3-2 従業者規模別従業者数
表3-3 地区別従業者数</t>
    <phoneticPr fontId="4"/>
  </si>
  <si>
    <t>X</t>
    <phoneticPr fontId="4"/>
  </si>
  <si>
    <t>表4-1 産業中分類別製造品出荷額等
表4-2 従業者規模別製造品出荷額等／表4-3 地区別製造品出荷額等</t>
    <phoneticPr fontId="4"/>
  </si>
  <si>
    <t>参考表　市町村別事業所数、従業者数および製造品出荷額等</t>
    <rPh sb="0" eb="2">
      <t>サンコウ</t>
    </rPh>
    <rPh sb="2" eb="3">
      <t>ヒョウ</t>
    </rPh>
    <rPh sb="4" eb="7">
      <t>シチョウソン</t>
    </rPh>
    <rPh sb="7" eb="8">
      <t>ベツ</t>
    </rPh>
    <rPh sb="8" eb="11">
      <t>ジギョウショ</t>
    </rPh>
    <rPh sb="11" eb="12">
      <t>スウ</t>
    </rPh>
    <rPh sb="13" eb="15">
      <t>ジュウギョウ</t>
    </rPh>
    <rPh sb="15" eb="16">
      <t>シャ</t>
    </rPh>
    <rPh sb="16" eb="17">
      <t>スウ</t>
    </rPh>
    <rPh sb="20" eb="23">
      <t>セイゾウヒン</t>
    </rPh>
    <rPh sb="23" eb="25">
      <t>シュッカ</t>
    </rPh>
    <rPh sb="25" eb="26">
      <t>ガク</t>
    </rPh>
    <rPh sb="26" eb="27">
      <t>ナド</t>
    </rPh>
    <phoneticPr fontId="4"/>
  </si>
  <si>
    <t>参考表　　　市町村別事業所数、従業者数および製造品出荷額等</t>
    <rPh sb="0" eb="2">
      <t>サンコウ</t>
    </rPh>
    <rPh sb="2" eb="3">
      <t>ヒョウ</t>
    </rPh>
    <rPh sb="6" eb="9">
      <t>シチョウソン</t>
    </rPh>
    <rPh sb="9" eb="10">
      <t>ベツ</t>
    </rPh>
    <rPh sb="10" eb="13">
      <t>ジギョウショ</t>
    </rPh>
    <rPh sb="13" eb="14">
      <t>スウ</t>
    </rPh>
    <rPh sb="15" eb="17">
      <t>ジュウギョウ</t>
    </rPh>
    <rPh sb="17" eb="18">
      <t>シャ</t>
    </rPh>
    <rPh sb="18" eb="19">
      <t>スウ</t>
    </rPh>
    <rPh sb="22" eb="25">
      <t>セイゾウヒン</t>
    </rPh>
    <rPh sb="25" eb="27">
      <t>シュッカ</t>
    </rPh>
    <rPh sb="27" eb="28">
      <t>ガク</t>
    </rPh>
    <rPh sb="28" eb="29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</si>
</sst>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;&quot;△ &quot;#,##0"/>
    <numFmt numFmtId="177" formatCode="#,##0.0;&quot;△ &quot;#,##0.0"/>
    <numFmt numFmtId="178" formatCode="#,###;&quot;△&quot;\ #,###;\-"/>
    <numFmt numFmtId="179" formatCode="0.0;&quot;△ &quot;0.0"/>
    <numFmt numFmtId="180" formatCode="#,##0.0;&quot;△&quot;\ #,##0.0"/>
    <numFmt numFmtId="181" formatCode="_ * #,##0.0_ ;_ * &quot;△ &quot;#,##0.0_ ;_ * &quot;-&quot;?_ ;_ @_ 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u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theme="1"/>
      <name val="HGｺﾞｼｯｸM"/>
      <family val="2"/>
      <charset val="128"/>
    </font>
    <font>
      <sz val="11"/>
      <color theme="1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18" fillId="0" borderId="0">
      <alignment vertical="center"/>
    </xf>
    <xf numFmtId="0" fontId="2" fillId="0" borderId="0"/>
    <xf numFmtId="0" fontId="2" fillId="0" borderId="0"/>
    <xf numFmtId="0" fontId="2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" fillId="0" borderId="0"/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</cellStyleXfs>
  <cellXfs count="129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6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38" fontId="5" fillId="0" borderId="8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179" fontId="5" fillId="0" borderId="7" xfId="0" applyNumberFormat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right" vertical="center"/>
    </xf>
    <xf numFmtId="179" fontId="5" fillId="0" borderId="6" xfId="0" quotePrefix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/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/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179" fontId="5" fillId="0" borderId="0" xfId="0" applyNumberFormat="1" applyFont="1" applyAlignment="1"/>
    <xf numFmtId="0" fontId="5" fillId="0" borderId="0" xfId="0" applyFont="1" applyBorder="1" applyAlignment="1">
      <alignment vertical="top"/>
    </xf>
    <xf numFmtId="0" fontId="5" fillId="0" borderId="0" xfId="0" applyFont="1" applyFill="1"/>
    <xf numFmtId="17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top"/>
    </xf>
    <xf numFmtId="0" fontId="11" fillId="0" borderId="0" xfId="0" applyNumberFormat="1" applyFont="1" applyBorder="1" applyAlignment="1">
      <alignment horizontal="right" vertical="top"/>
    </xf>
    <xf numFmtId="0" fontId="11" fillId="0" borderId="1" xfId="0" applyNumberFormat="1" applyFont="1" applyBorder="1" applyAlignment="1">
      <alignment horizontal="right" vertical="top"/>
    </xf>
    <xf numFmtId="179" fontId="11" fillId="0" borderId="0" xfId="0" applyNumberFormat="1" applyFont="1" applyAlignment="1">
      <alignment horizontal="right" vertical="top"/>
    </xf>
    <xf numFmtId="0" fontId="11" fillId="0" borderId="0" xfId="0" applyNumberFormat="1" applyFont="1" applyAlignment="1">
      <alignment horizontal="right" vertical="top"/>
    </xf>
    <xf numFmtId="176" fontId="7" fillId="0" borderId="6" xfId="0" applyNumberFormat="1" applyFont="1" applyBorder="1" applyAlignment="1">
      <alignment vertical="center"/>
    </xf>
    <xf numFmtId="178" fontId="7" fillId="0" borderId="6" xfId="0" applyNumberFormat="1" applyFont="1" applyBorder="1" applyAlignment="1">
      <alignment horizontal="right" vertical="center" shrinkToFit="1"/>
    </xf>
    <xf numFmtId="180" fontId="7" fillId="0" borderId="0" xfId="0" applyNumberFormat="1" applyFont="1" applyBorder="1" applyAlignment="1">
      <alignment horizontal="right" vertical="center" shrinkToFit="1"/>
    </xf>
    <xf numFmtId="180" fontId="7" fillId="0" borderId="6" xfId="0" applyNumberFormat="1" applyFont="1" applyBorder="1" applyAlignment="1">
      <alignment horizontal="right" vertical="center" shrinkToFit="1"/>
    </xf>
    <xf numFmtId="176" fontId="7" fillId="0" borderId="8" xfId="0" applyNumberFormat="1" applyFont="1" applyBorder="1" applyAlignment="1">
      <alignment vertical="center"/>
    </xf>
    <xf numFmtId="178" fontId="7" fillId="0" borderId="8" xfId="0" applyNumberFormat="1" applyFont="1" applyBorder="1" applyAlignment="1">
      <alignment horizontal="right" vertical="center" shrinkToFit="1"/>
    </xf>
    <xf numFmtId="180" fontId="7" fillId="0" borderId="8" xfId="0" applyNumberFormat="1" applyFont="1" applyBorder="1" applyAlignment="1">
      <alignment horizontal="right" vertical="center" shrinkToFit="1"/>
    </xf>
    <xf numFmtId="176" fontId="9" fillId="0" borderId="0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horizontal="right" vertical="center"/>
    </xf>
    <xf numFmtId="181" fontId="9" fillId="0" borderId="0" xfId="0" applyNumberFormat="1" applyFont="1" applyBorder="1" applyAlignment="1">
      <alignment horizontal="right" vertical="center"/>
    </xf>
    <xf numFmtId="41" fontId="5" fillId="0" borderId="0" xfId="0" applyNumberFormat="1" applyFont="1"/>
    <xf numFmtId="0" fontId="12" fillId="0" borderId="0" xfId="0" applyFont="1"/>
    <xf numFmtId="0" fontId="15" fillId="0" borderId="0" xfId="0" applyFont="1"/>
    <xf numFmtId="0" fontId="16" fillId="0" borderId="0" xfId="0" applyFont="1"/>
    <xf numFmtId="0" fontId="14" fillId="0" borderId="0" xfId="3" applyFont="1" applyAlignment="1">
      <alignment wrapText="1"/>
    </xf>
    <xf numFmtId="0" fontId="3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6" fontId="17" fillId="0" borderId="8" xfId="0" applyNumberFormat="1" applyFont="1" applyFill="1" applyBorder="1" applyAlignment="1">
      <alignment horizontal="right" vertical="center"/>
    </xf>
    <xf numFmtId="177" fontId="17" fillId="0" borderId="8" xfId="0" applyNumberFormat="1" applyFont="1" applyFill="1" applyBorder="1" applyAlignment="1">
      <alignment horizontal="right" vertical="center"/>
    </xf>
    <xf numFmtId="38" fontId="17" fillId="0" borderId="8" xfId="1" applyFont="1" applyFill="1" applyBorder="1" applyAlignment="1">
      <alignment vertical="center"/>
    </xf>
    <xf numFmtId="38" fontId="17" fillId="0" borderId="8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 indent="1"/>
    </xf>
    <xf numFmtId="176" fontId="7" fillId="0" borderId="0" xfId="0" applyNumberFormat="1" applyFont="1" applyFill="1" applyBorder="1" applyAlignment="1">
      <alignment vertical="center" wrapText="1"/>
    </xf>
    <xf numFmtId="176" fontId="5" fillId="0" borderId="7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/>
    </xf>
    <xf numFmtId="0" fontId="14" fillId="0" borderId="0" xfId="3" applyFont="1" applyFill="1" applyBorder="1" applyAlignment="1"/>
    <xf numFmtId="0" fontId="14" fillId="0" borderId="0" xfId="3" applyFont="1" applyAlignment="1"/>
    <xf numFmtId="0" fontId="14" fillId="0" borderId="0" xfId="3" applyFont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7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0">
    <cellStyle name="パーセント 2" xfId="2"/>
    <cellStyle name="ハイパーリンク" xfId="3" builtinId="8"/>
    <cellStyle name="桁区切り" xfId="1" builtinId="6"/>
    <cellStyle name="桁区切り 2" xfId="4"/>
    <cellStyle name="桁区切り 2 2" xfId="5"/>
    <cellStyle name="桁区切り 2 2 2" xfId="6"/>
    <cellStyle name="桁区切り 2 3" xfId="7"/>
    <cellStyle name="桁区切り 3" xfId="8"/>
    <cellStyle name="標準" xfId="0" builtinId="0"/>
    <cellStyle name="標準 2" xfId="9"/>
    <cellStyle name="標準 2 2" xfId="10"/>
    <cellStyle name="標準 2 2 2" xfId="11"/>
    <cellStyle name="標準 2 3" xfId="12"/>
    <cellStyle name="標準 3" xfId="13"/>
    <cellStyle name="標準 3 2" xfId="14"/>
    <cellStyle name="標準 4" xfId="15"/>
    <cellStyle name="標準 4 2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V="1">
          <a:off x="28194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V="1">
          <a:off x="17335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V="1">
          <a:off x="11525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0" name="Line 1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7" name="Line 1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8" name="Line 13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9" name="Line 13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0" name="Line 13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1" name="Line 14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2" name="Line 14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3" name="Line 14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4" name="Line 14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5" name="Line 14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8" name="Line 25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9" name="Line 25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0" name="Line 25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1" name="Line 26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2" name="Line 26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3" name="Line 26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4" name="Line 26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5" name="Line 26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6" name="Line 26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7" name="Line 26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8" name="Line 26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9" name="Line 26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0" name="Line 26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1" name="Line 27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2" name="Line 27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3" name="Line 27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4" name="Line 27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5" name="Line 27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6" name="Line 27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7" name="Line 27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8" name="Line 27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9" name="Line 27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0" name="Line 27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1" name="Line 28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2" name="Line 28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3" name="Line 28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4" name="Line 28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5" name="Line 28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6" name="Line 28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7" name="Line 28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8" name="Line 28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9" name="Line 28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8" name="Line 337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9" name="Line 338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40" name="Line 339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41" name="Line 340"/>
        <xdr:cNvSpPr>
          <a:spLocks noChangeShapeType="1"/>
        </xdr:cNvSpPr>
      </xdr:nvSpPr>
      <xdr:spPr bwMode="auto">
        <a:xfrm flipV="1">
          <a:off x="39052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2" name="Line 3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3" name="Line 3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4" name="Line 3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5" name="Line 3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6" name="Line 3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7" name="Line 3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8" name="Line 3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49" name="Line 3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0" name="Line 349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1" name="Line 3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2" name="Line 3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3" name="Line 3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4" name="Line 3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5" name="Line 3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6" name="Line 3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7" name="Line 35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8" name="Line 35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59" name="Line 358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0" name="Line 35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1" name="Line 36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2" name="Line 36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3" name="Line 36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4" name="Line 36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5" name="Line 36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6" name="Line 36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7" name="Line 36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8" name="Line 367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9" name="Line 36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0" name="Line 36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1" name="Line 37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2" name="Line 37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3" name="Line 37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4" name="Line 37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5" name="Line 37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6" name="Line 37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7" name="Line 376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8" name="Line 37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79" name="Line 37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0" name="Line 37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1" name="Line 38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2" name="Line 38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3" name="Line 38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4" name="Line 38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5" name="Line 38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6" name="Line 385"/>
        <xdr:cNvSpPr>
          <a:spLocks noChangeShapeType="1"/>
        </xdr:cNvSpPr>
      </xdr:nvSpPr>
      <xdr:spPr bwMode="auto">
        <a:xfrm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7" name="Line 38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8" name="Line 38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89" name="Line 38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0" name="Line 38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1" name="Line 39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2" name="Line 39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3" name="Line 39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4" name="Line 39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5" name="Line 39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6" name="Line 39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7" name="Line 39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8" name="Line 39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99" name="Line 39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0" name="Line 39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1" name="Line 40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2" name="Line 40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3" name="Line 40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4" name="Line 40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5" name="Line 40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6" name="Line 40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7" name="Line 40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8" name="Line 40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09" name="Line 40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0" name="Line 40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1" name="Line 41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2" name="Line 41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3" name="Line 41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4" name="Line 41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5" name="Line 41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6" name="Line 41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7" name="Line 41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8" name="Line 41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19" name="Line 41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0" name="Line 41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1" name="Line 42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2" name="Line 42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3" name="Line 42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4" name="Line 42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5" name="Line 42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6" name="Line 42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7" name="Line 42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8" name="Line 42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29" name="Line 42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0" name="Line 42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1" name="Line 43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2" name="Line 43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3" name="Line 43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4" name="Line 43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5" name="Line 43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6" name="Line 43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7" name="Line 43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8" name="Line 43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39" name="Line 43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0" name="Line 43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1" name="Line 44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2" name="Line 4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3" name="Line 4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4" name="Line 4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5" name="Line 4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6" name="Line 4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7" name="Line 4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8" name="Line 4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49" name="Line 4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0" name="Line 44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1" name="Line 4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2" name="Line 4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3" name="Line 4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4" name="Line 4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5" name="Line 4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6" name="Line 4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7" name="Line 45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8" name="Line 45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59" name="Line 45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0" name="Line 45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1" name="Line 46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2" name="Line 46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3" name="Line 46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4" name="Line 46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5" name="Line 46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6" name="Line 46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7" name="Line 46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8" name="Line 46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69" name="Line 46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0" name="Line 46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1" name="Line 47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2" name="Line 47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3" name="Line 47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4" name="Line 47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5" name="Line 47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6" name="Line 47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7" name="Line 47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8" name="Line 47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79" name="Line 47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0" name="Line 47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1" name="Line 48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2" name="Line 48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3" name="Line 48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4" name="Line 48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5" name="Line 48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6" name="Line 48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7" name="Line 48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8" name="Line 48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89" name="Line 48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0" name="Line 48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1" name="Line 49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2" name="Line 49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3" name="Line 49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4" name="Line 49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5" name="Line 49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6" name="Line 49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7" name="Line 49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8" name="Line 49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499" name="Line 49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0" name="Line 49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1" name="Line 50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2" name="Line 50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3" name="Line 50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4" name="Line 50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5" name="Line 50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6" name="Line 50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7" name="Line 50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8" name="Line 50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09" name="Line 50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0" name="Line 50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1" name="Line 51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2" name="Line 51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3" name="Line 51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4" name="Line 51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5" name="Line 51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6" name="Line 51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7" name="Line 51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8" name="Line 51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19" name="Line 51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0" name="Line 51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1" name="Line 52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2" name="Line 52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3" name="Line 52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4" name="Line 52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5" name="Line 52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6" name="Line 52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7" name="Line 52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8" name="Line 52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29" name="Line 52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0" name="Line 52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1" name="Line 53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2" name="Line 53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3" name="Line 53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4" name="Line 53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5" name="Line 53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6" name="Line 53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7" name="Line 53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8" name="Line 53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39" name="Line 53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0" name="Line 53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1" name="Line 54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2" name="Line 5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3" name="Line 5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4" name="Line 5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5" name="Line 5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6" name="Line 5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7" name="Line 5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8" name="Line 5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49" name="Line 5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0" name="Line 54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1" name="Line 5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2" name="Line 5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3" name="Line 5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4" name="Line 5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5" name="Line 5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6" name="Line 5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7" name="Line 55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8" name="Line 55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59" name="Line 55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0" name="Line 55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1" name="Line 56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2" name="Line 56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3" name="Line 56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4" name="Line 56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5" name="Line 56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6" name="Line 56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7" name="Line 56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8" name="Line 56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69" name="Line 56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0" name="Line 56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1" name="Line 57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2" name="Line 57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3" name="Line 57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4" name="Line 57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5" name="Line 57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6" name="Line 57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7" name="Line 57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8" name="Line 57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79" name="Line 57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0" name="Line 57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1" name="Line 58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2" name="Line 58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3" name="Line 58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4" name="Line 58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5" name="Line 58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6" name="Line 58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7" name="Line 58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8" name="Line 58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89" name="Line 58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0" name="Line 58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1" name="Line 59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2" name="Line 59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3" name="Line 59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4" name="Line 59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5" name="Line 59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6" name="Line 59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7" name="Line 59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8" name="Line 59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599" name="Line 59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0" name="Line 59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1" name="Line 60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2" name="Line 60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3" name="Line 60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4" name="Line 60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5" name="Line 60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6" name="Line 60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7" name="Line 60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8" name="Line 60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09" name="Line 60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0" name="Line 60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1" name="Line 61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2" name="Line 61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3" name="Line 61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4" name="Line 61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5" name="Line 61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6" name="Line 61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7" name="Line 61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8" name="Line 61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19" name="Line 61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0" name="Line 61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1" name="Line 62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2" name="Line 62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3" name="Line 62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4" name="Line 62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5" name="Line 62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6" name="Line 62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7" name="Line 62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8" name="Line 62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29" name="Line 62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0" name="Line 62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1" name="Line 63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2" name="Line 63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3" name="Line 63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4" name="Line 63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5" name="Line 63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6" name="Line 63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7" name="Line 63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8" name="Line 63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39" name="Line 63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0" name="Line 63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1" name="Line 64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2" name="Line 64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3" name="Line 64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4" name="Line 64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5" name="Line 64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6" name="Line 64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7" name="Line 646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8" name="Line 647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49" name="Line 648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0" name="Line 649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1" name="Line 650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2" name="Line 651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3" name="Line 652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4" name="Line 653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5" name="Line 654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56" name="Line 655"/>
        <xdr:cNvSpPr>
          <a:spLocks noChangeShapeType="1"/>
        </xdr:cNvSpPr>
      </xdr:nvSpPr>
      <xdr:spPr bwMode="auto">
        <a:xfrm flipV="1">
          <a:off x="623887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7" name="Line 6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8" name="Line 6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59" name="Line 6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0" name="Line 6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1" name="Line 6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2" name="Line 6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3" name="Line 6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4" name="Line 6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5" name="Line 6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6" name="Line 6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7" name="Line 6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8" name="Line 6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9" name="Line 668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0" name="Line 6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1" name="Line 6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2" name="Line 6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3" name="Line 6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4" name="Line 6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5" name="Line 6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6" name="Line 6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7" name="Line 6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8" name="Line 6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79" name="Line 6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0" name="Line 6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1" name="Line 6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2" name="Line 681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3" name="Line 6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4" name="Line 6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5" name="Line 6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6" name="Line 6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7" name="Line 6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8" name="Line 6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89" name="Line 6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0" name="Line 6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1" name="Line 6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2" name="Line 6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3" name="Line 6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4" name="Line 6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5" name="Line 694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6" name="Line 6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7" name="Line 6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8" name="Line 6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99" name="Line 6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0" name="Line 6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1" name="Line 7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2" name="Line 7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3" name="Line 7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4" name="Line 7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5" name="Line 7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6" name="Line 7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7" name="Line 7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8" name="Line 707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09" name="Line 7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0" name="Line 7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1" name="Line 7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2" name="Line 7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3" name="Line 7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4" name="Line 7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5" name="Line 7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6" name="Line 7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7" name="Line 7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8" name="Line 7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19" name="Line 7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0" name="Line 7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1" name="Line 720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2" name="Line 7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3" name="Line 7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4" name="Line 7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5" name="Line 7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6" name="Line 7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7" name="Line 7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8" name="Line 7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29" name="Line 7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0" name="Line 7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1" name="Line 7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2" name="Line 7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3" name="Line 7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4" name="Line 7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5" name="Line 7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6" name="Line 7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7" name="Line 7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8" name="Line 7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39" name="Line 7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0" name="Line 7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1" name="Line 7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2" name="Line 7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3" name="Line 7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4" name="Line 7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5" name="Line 7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6" name="Line 7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7" name="Line 7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8" name="Line 7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49" name="Line 7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0" name="Line 7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1" name="Line 7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2" name="Line 7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3" name="Line 7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4" name="Line 7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5" name="Line 7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6" name="Line 7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7" name="Line 7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8" name="Line 7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59" name="Line 7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0" name="Line 7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1" name="Line 7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2" name="Line 7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3" name="Line 7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4" name="Line 7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5" name="Line 7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6" name="Line 7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7" name="Line 7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8" name="Line 7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69" name="Line 7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0" name="Line 7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1" name="Line 7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2" name="Line 7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3" name="Line 7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4" name="Line 7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5" name="Line 7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6" name="Line 7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7" name="Line 7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8" name="Line 7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79" name="Line 7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0" name="Line 7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1" name="Line 7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2" name="Line 7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3" name="Line 7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4" name="Line 7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5" name="Line 7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6" name="Line 7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7" name="Line 7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8" name="Line 7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89" name="Line 7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0" name="Line 7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1" name="Line 7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2" name="Line 7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3" name="Line 7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4" name="Line 7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5" name="Line 7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6" name="Line 7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7" name="Line 7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8" name="Line 7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799" name="Line 7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0" name="Line 7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1" name="Line 8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2" name="Line 8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3" name="Line 8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4" name="Line 8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5" name="Line 8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6" name="Line 8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7" name="Line 8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8" name="Line 8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09" name="Line 8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0" name="Line 8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1" name="Line 8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2" name="Line 8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3" name="Line 8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4" name="Line 8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5" name="Line 8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6" name="Line 8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7" name="Line 8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8" name="Line 8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19" name="Line 8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0" name="Line 8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1" name="Line 8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2" name="Line 8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3" name="Line 8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4" name="Line 8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5" name="Line 8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6" name="Line 8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7" name="Line 8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8" name="Line 8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29" name="Line 8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0" name="Line 8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1" name="Line 8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2" name="Line 8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3" name="Line 8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4" name="Line 8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5" name="Line 8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6" name="Line 8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7" name="Line 8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8" name="Line 8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39" name="Line 8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0" name="Line 8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1" name="Line 8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2" name="Line 8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3" name="Line 8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4" name="Line 8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5" name="Line 8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6" name="Line 8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7" name="Line 8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8" name="Line 8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49" name="Line 8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0" name="Line 8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1" name="Line 8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2" name="Line 8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3" name="Line 8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4" name="Line 8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5" name="Line 8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6" name="Line 8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7" name="Line 8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8" name="Line 8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59" name="Line 8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0" name="Line 8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1" name="Line 8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2" name="Line 8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3" name="Line 8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4" name="Line 8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5" name="Line 8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6" name="Line 8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7" name="Line 8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8" name="Line 8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69" name="Line 8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0" name="Line 8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1" name="Line 8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2" name="Line 8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3" name="Line 8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4" name="Line 8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5" name="Line 8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6" name="Line 8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7" name="Line 8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8" name="Line 8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79" name="Line 8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0" name="Line 8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1" name="Line 8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2" name="Line 8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3" name="Line 8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4" name="Line 8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5" name="Line 8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6" name="Line 8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7" name="Line 8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8" name="Line 8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89" name="Line 8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0" name="Line 8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1" name="Line 8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2" name="Line 8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3" name="Line 8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4" name="Line 8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5" name="Line 8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6" name="Line 8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7" name="Line 8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8" name="Line 8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899" name="Line 8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0" name="Line 8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1" name="Line 9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2" name="Line 9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3" name="Line 9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4" name="Line 9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5" name="Line 9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6" name="Line 9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7" name="Line 9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8" name="Line 9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09" name="Line 9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0" name="Line 9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1" name="Line 9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2" name="Line 9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3" name="Line 9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4" name="Line 9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5" name="Line 9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6" name="Line 9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7" name="Line 9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8" name="Line 9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19" name="Line 9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0" name="Line 9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1" name="Line 9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2" name="Line 9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3" name="Line 9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4" name="Line 9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5" name="Line 9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6" name="Line 9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7" name="Line 9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8" name="Line 9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29" name="Line 9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0" name="Line 9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1" name="Line 9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2" name="Line 9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3" name="Line 9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4" name="Line 9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5" name="Line 9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6" name="Line 9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7" name="Line 9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8" name="Line 9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39" name="Line 9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0" name="Line 9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1" name="Line 9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2" name="Line 9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3" name="Line 9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4" name="Line 9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5" name="Line 9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6" name="Line 9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7" name="Line 9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8" name="Line 9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49" name="Line 9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0" name="Line 9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1" name="Line 9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2" name="Line 9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3" name="Line 9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4" name="Line 9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5" name="Line 9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6" name="Line 9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7" name="Line 9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8" name="Line 9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59" name="Line 9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0" name="Line 9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1" name="Line 9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2" name="Line 9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3" name="Line 9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4" name="Line 9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5" name="Line 9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6" name="Line 9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7" name="Line 9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8" name="Line 9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69" name="Line 9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0" name="Line 9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1" name="Line 9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2" name="Line 9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3" name="Line 9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4" name="Line 9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5" name="Line 9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6" name="Line 9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7" name="Line 9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8" name="Line 9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79" name="Line 9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0" name="Line 9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1" name="Line 9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2" name="Line 9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3" name="Line 9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4" name="Line 9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5" name="Line 9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6" name="Line 9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7" name="Line 9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8" name="Line 9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89" name="Line 9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0" name="Line 9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1" name="Line 9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2" name="Line 9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3" name="Line 9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4" name="Line 9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5" name="Line 9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6" name="Line 9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7" name="Line 9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8" name="Line 9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999" name="Line 9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0" name="Line 999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1" name="Line 10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2" name="Line 10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3" name="Line 10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4" name="Line 10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5" name="Line 10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6" name="Line 10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7" name="Line 10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8" name="Line 10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09" name="Line 1008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0" name="Line 10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1" name="Line 10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2" name="Line 10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3" name="Line 10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4" name="Line 10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5" name="Line 10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6" name="Line 10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7" name="Line 10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8" name="Line 1017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19" name="Line 10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0" name="Line 10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1" name="Line 10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2" name="Line 10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3" name="Line 10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4" name="Line 10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5" name="Line 10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6" name="Line 10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7" name="Line 1026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8" name="Line 10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29" name="Line 10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0" name="Line 10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1" name="Line 10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2" name="Line 10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3" name="Line 10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4" name="Line 10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5" name="Line 10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6" name="Line 1035"/>
        <xdr:cNvSpPr>
          <a:spLocks noChangeShapeType="1"/>
        </xdr:cNvSpPr>
      </xdr:nvSpPr>
      <xdr:spPr bwMode="auto">
        <a:xfrm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7" name="Line 10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8" name="Line 10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39" name="Line 10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0" name="Line 10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1" name="Line 10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2" name="Line 10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3" name="Line 10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4" name="Line 10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5" name="Line 10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6" name="Line 10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7" name="Line 10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8" name="Line 10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49" name="Line 10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0" name="Line 10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1" name="Line 10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2" name="Line 10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3" name="Line 10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4" name="Line 10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5" name="Line 10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6" name="Line 10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7" name="Line 10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8" name="Line 10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59" name="Line 10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0" name="Line 10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1" name="Line 10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2" name="Line 10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3" name="Line 10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4" name="Line 10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5" name="Line 10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6" name="Line 10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7" name="Line 10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8" name="Line 10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69" name="Line 10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0" name="Line 10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1" name="Line 10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2" name="Line 10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3" name="Line 10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4" name="Line 10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5" name="Line 10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6" name="Line 10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7" name="Line 10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8" name="Line 10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79" name="Line 10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0" name="Line 10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1" name="Line 10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2" name="Line 10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3" name="Line 10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4" name="Line 10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5" name="Line 10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6" name="Line 10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7" name="Line 10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8" name="Line 10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89" name="Line 10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0" name="Line 10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1" name="Line 10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2" name="Line 10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3" name="Line 10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4" name="Line 10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5" name="Line 10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6" name="Line 10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7" name="Line 10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8" name="Line 10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099" name="Line 10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0" name="Line 10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1" name="Line 11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2" name="Line 11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3" name="Line 11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4" name="Line 11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5" name="Line 11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6" name="Line 11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7" name="Line 11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8" name="Line 11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09" name="Line 11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0" name="Line 11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1" name="Line 11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2" name="Line 11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3" name="Line 11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4" name="Line 11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5" name="Line 11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6" name="Line 11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7" name="Line 11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8" name="Line 11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19" name="Line 11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0" name="Line 11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1" name="Line 11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2" name="Line 11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3" name="Line 11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4" name="Line 11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5" name="Line 11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6" name="Line 11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7" name="Line 11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8" name="Line 11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29" name="Line 11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0" name="Line 11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1" name="Line 11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2" name="Line 11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3" name="Line 11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4" name="Line 11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5" name="Line 11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6" name="Line 11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7" name="Line 11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8" name="Line 11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39" name="Line 11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0" name="Line 11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1" name="Line 11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2" name="Line 11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3" name="Line 11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4" name="Line 11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5" name="Line 11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6" name="Line 11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7" name="Line 11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8" name="Line 11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49" name="Line 11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0" name="Line 11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1" name="Line 11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2" name="Line 11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3" name="Line 11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4" name="Line 11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5" name="Line 11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6" name="Line 11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7" name="Line 11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8" name="Line 11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9" name="Line 11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0" name="Line 11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1" name="Line 11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2" name="Line 11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3" name="Line 11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4" name="Line 11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5" name="Line 11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6" name="Line 11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7" name="Line 11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8" name="Line 11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69" name="Line 11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0" name="Line 11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1" name="Line 11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2" name="Line 11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3" name="Line 11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4" name="Line 11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5" name="Line 11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6" name="Line 11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7" name="Line 11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8" name="Line 11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79" name="Line 11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0" name="Line 11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1" name="Line 11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2" name="Line 11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3" name="Line 11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4" name="Line 11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5" name="Line 11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6" name="Line 11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7" name="Line 11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8" name="Line 11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89" name="Line 11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0" name="Line 11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1" name="Line 11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2" name="Line 11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3" name="Line 11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4" name="Line 11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5" name="Line 11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6" name="Line 11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7" name="Line 11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8" name="Line 11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99" name="Line 11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0" name="Line 11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1" name="Line 12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2" name="Line 12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3" name="Line 12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4" name="Line 12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5" name="Line 12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6" name="Line 12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7" name="Line 120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8" name="Line 120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09" name="Line 120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0" name="Line 120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1" name="Line 121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2" name="Line 121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3" name="Line 121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4" name="Line 121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5" name="Line 121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6" name="Line 121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7" name="Line 12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8" name="Line 12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19" name="Line 12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0" name="Line 12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1" name="Line 12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2" name="Line 12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3" name="Line 12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4" name="Line 12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5" name="Line 12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6" name="Line 12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7" name="Line 12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8" name="Line 12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29" name="Line 12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0" name="Line 12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1" name="Line 12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2" name="Line 123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3" name="Line 123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4" name="Line 123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5" name="Line 123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6" name="Line 123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7" name="Line 123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8" name="Line 123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39" name="Line 123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0" name="Line 123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1" name="Line 124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2" name="Line 124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3" name="Line 124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4" name="Line 124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5" name="Line 124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6" name="Line 124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7" name="Line 124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8" name="Line 124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49" name="Line 124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0" name="Line 124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1" name="Line 125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2" name="Line 125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3" name="Line 125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4" name="Line 125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5" name="Line 125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6" name="Line 125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7" name="Line 125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8" name="Line 125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59" name="Line 125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0" name="Line 125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1" name="Line 126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2" name="Line 126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3" name="Line 126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4" name="Line 126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5" name="Line 126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6" name="Line 126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7" name="Line 126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8" name="Line 126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69" name="Line 126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0" name="Line 126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1" name="Line 127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2" name="Line 127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3" name="Line 127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4" name="Line 127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5" name="Line 127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6" name="Line 127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7" name="Line 127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8" name="Line 127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79" name="Line 127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0" name="Line 127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1" name="Line 128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2" name="Line 128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3" name="Line 128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4" name="Line 128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5" name="Line 128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6" name="Line 128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7" name="Line 128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8" name="Line 128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9" name="Line 128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0" name="Line 128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1" name="Line 129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2" name="Line 129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3" name="Line 129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4" name="Line 129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5" name="Line 129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6" name="Line 129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7" name="Line 129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8" name="Line 129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99" name="Line 129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0" name="Line 129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1" name="Line 130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2" name="Line 130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3" name="Line 130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4" name="Line 130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5" name="Line 130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06" name="Line 130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07" name="Line 1306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08" name="Line 1307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09" name="Line 1308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10" name="Line 1309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11" name="Line 1310"/>
        <xdr:cNvSpPr>
          <a:spLocks noChangeShapeType="1"/>
        </xdr:cNvSpPr>
      </xdr:nvSpPr>
      <xdr:spPr bwMode="auto">
        <a:xfrm flipV="1">
          <a:off x="499110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2" name="Line 1311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3" name="Line 1312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4" name="Line 1313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5" name="Line 1314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316" name="Line 1315"/>
        <xdr:cNvSpPr>
          <a:spLocks noChangeShapeType="1"/>
        </xdr:cNvSpPr>
      </xdr:nvSpPr>
      <xdr:spPr bwMode="auto">
        <a:xfrm flipV="1">
          <a:off x="7477125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7" name="Line 131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8" name="Line 131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19" name="Line 131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0" name="Line 131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1" name="Line 132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2" name="Line 1321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3" name="Line 1322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4" name="Line 1323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5" name="Line 1324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6" name="Line 1325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7" name="Line 1326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8" name="Line 1327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29" name="Line 1328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30" name="Line 1329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331" name="Line 1330"/>
        <xdr:cNvSpPr>
          <a:spLocks noChangeShapeType="1"/>
        </xdr:cNvSpPr>
      </xdr:nvSpPr>
      <xdr:spPr bwMode="auto">
        <a:xfrm flipV="1">
          <a:off x="7981950" y="375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B21" sqref="B21:H21"/>
    </sheetView>
  </sheetViews>
  <sheetFormatPr defaultRowHeight="24" customHeight="1"/>
  <cols>
    <col min="1" max="1" width="5.125" style="80" customWidth="1"/>
    <col min="2" max="12" width="8.125" style="80" customWidth="1"/>
    <col min="13" max="16384" width="9" style="80"/>
  </cols>
  <sheetData>
    <row r="1" spans="1:13" ht="30" customHeight="1">
      <c r="A1" s="82" t="s">
        <v>94</v>
      </c>
    </row>
    <row r="2" spans="1:13" ht="15" customHeight="1"/>
    <row r="3" spans="1:13" s="81" customFormat="1" ht="24" customHeight="1">
      <c r="B3" s="97" t="s">
        <v>93</v>
      </c>
      <c r="C3" s="97"/>
      <c r="D3" s="97"/>
      <c r="E3" s="97"/>
      <c r="F3" s="97"/>
      <c r="G3" s="97"/>
      <c r="H3" s="97"/>
    </row>
    <row r="4" spans="1:13" s="81" customFormat="1" ht="15" customHeight="1"/>
    <row r="5" spans="1:13" s="81" customFormat="1" ht="42" customHeight="1">
      <c r="B5" s="98" t="s">
        <v>184</v>
      </c>
      <c r="C5" s="98"/>
      <c r="D5" s="98"/>
      <c r="E5" s="98"/>
      <c r="F5" s="98"/>
      <c r="G5" s="98"/>
      <c r="H5" s="98"/>
      <c r="I5" s="98"/>
      <c r="J5" s="98"/>
    </row>
    <row r="6" spans="1:13" s="81" customFormat="1" ht="15" customHeight="1">
      <c r="B6" s="81" t="s">
        <v>92</v>
      </c>
    </row>
    <row r="7" spans="1:13" s="81" customFormat="1" ht="42" customHeight="1">
      <c r="B7" s="98" t="s">
        <v>185</v>
      </c>
      <c r="C7" s="98"/>
      <c r="D7" s="98"/>
      <c r="E7" s="98"/>
      <c r="F7" s="98"/>
      <c r="G7" s="98"/>
      <c r="H7" s="98"/>
      <c r="I7" s="98"/>
      <c r="J7" s="98"/>
    </row>
    <row r="8" spans="1:13" s="81" customFormat="1" ht="15" customHeight="1"/>
    <row r="9" spans="1:13" s="81" customFormat="1" ht="42" customHeight="1">
      <c r="B9" s="98" t="s">
        <v>187</v>
      </c>
      <c r="C9" s="98"/>
      <c r="D9" s="98"/>
      <c r="E9" s="98"/>
      <c r="F9" s="98"/>
      <c r="G9" s="98"/>
      <c r="H9" s="98"/>
      <c r="I9" s="98"/>
      <c r="J9" s="98"/>
      <c r="K9" s="98"/>
      <c r="L9" s="83"/>
      <c r="M9" s="83"/>
    </row>
    <row r="10" spans="1:13" s="81" customFormat="1" ht="15" customHeight="1"/>
    <row r="11" spans="1:13" s="81" customFormat="1" ht="23.25" customHeight="1">
      <c r="B11" s="97" t="s">
        <v>91</v>
      </c>
      <c r="C11" s="97"/>
      <c r="D11" s="97"/>
      <c r="E11" s="97"/>
      <c r="F11" s="97"/>
    </row>
    <row r="12" spans="1:13" s="81" customFormat="1" ht="15" customHeight="1"/>
    <row r="13" spans="1:13" s="81" customFormat="1" ht="24" customHeight="1">
      <c r="B13" s="96" t="s">
        <v>90</v>
      </c>
      <c r="C13" s="96"/>
      <c r="D13" s="96"/>
      <c r="E13" s="96"/>
      <c r="F13" s="96"/>
      <c r="G13" s="96"/>
      <c r="H13" s="96"/>
    </row>
    <row r="14" spans="1:13" s="81" customFormat="1" ht="15" customHeight="1"/>
    <row r="15" spans="1:13" s="81" customFormat="1" ht="24" customHeight="1">
      <c r="B15" s="96" t="s">
        <v>89</v>
      </c>
      <c r="C15" s="96"/>
      <c r="D15" s="96"/>
      <c r="E15" s="96"/>
      <c r="F15" s="96"/>
      <c r="G15" s="96"/>
      <c r="H15" s="96"/>
    </row>
    <row r="16" spans="1:13" s="81" customFormat="1" ht="15" customHeight="1"/>
    <row r="17" spans="2:10" s="81" customFormat="1" ht="42" customHeight="1">
      <c r="B17" s="98" t="s">
        <v>88</v>
      </c>
      <c r="C17" s="98"/>
      <c r="D17" s="98"/>
      <c r="E17" s="98"/>
      <c r="F17" s="98"/>
      <c r="G17" s="98"/>
      <c r="H17" s="98"/>
      <c r="I17" s="98"/>
      <c r="J17" s="98"/>
    </row>
    <row r="18" spans="2:10" s="81" customFormat="1" ht="15" customHeight="1"/>
    <row r="19" spans="2:10" s="81" customFormat="1" ht="42" customHeight="1">
      <c r="B19" s="98" t="s">
        <v>87</v>
      </c>
      <c r="C19" s="98"/>
      <c r="D19" s="98"/>
      <c r="E19" s="98"/>
      <c r="F19" s="98"/>
      <c r="G19" s="98"/>
      <c r="H19" s="98"/>
      <c r="I19" s="98"/>
      <c r="J19" s="98"/>
    </row>
    <row r="20" spans="2:10" s="81" customFormat="1" ht="15" customHeight="1"/>
    <row r="21" spans="2:10" s="81" customFormat="1" ht="24" customHeight="1">
      <c r="B21" s="96" t="s">
        <v>188</v>
      </c>
      <c r="C21" s="96"/>
      <c r="D21" s="96"/>
      <c r="E21" s="96"/>
      <c r="F21" s="96"/>
      <c r="G21" s="96"/>
      <c r="H21" s="96"/>
    </row>
  </sheetData>
  <mergeCells count="10">
    <mergeCell ref="B19:J19"/>
    <mergeCell ref="B17:J17"/>
    <mergeCell ref="B9:K9"/>
    <mergeCell ref="B21:H21"/>
    <mergeCell ref="B15:H15"/>
    <mergeCell ref="B3:H3"/>
    <mergeCell ref="B5:J5"/>
    <mergeCell ref="B7:J7"/>
    <mergeCell ref="B11:F11"/>
    <mergeCell ref="B13:H13"/>
  </mergeCells>
  <phoneticPr fontId="4"/>
  <hyperlinks>
    <hyperlink ref="B3" location="表１!A1" display="表1　主要項目の５年間の推移"/>
    <hyperlink ref="B5:J5" location="表2!A1" display="表2!A1"/>
    <hyperlink ref="B7:J7" location="表3!A1" display="表3!A1"/>
    <hyperlink ref="B9:J9" location="表３!A1" display="表３!A1"/>
    <hyperlink ref="B11" location="表５!A1" display="表５　産業中分別現金給与総額"/>
    <hyperlink ref="B13:H13" location="表6!A1" display="表６　産業中分類別原材料使用額等"/>
    <hyperlink ref="B15:H15" location="表7!A1" display="表7　産業中分類別粗付加価値額"/>
    <hyperlink ref="B17:L17" location="表8!A1" display="表８　産業中分類別１事業所あたり従業者数、製造品出荷額等および粗付加価値額"/>
    <hyperlink ref="B19" location="表９!A1" display="表９　産業中分類別従業者１人当たり現金給与総額、製造品出荷額等および粗付加価値額"/>
    <hyperlink ref="B21:I21" location="参考表!A1" display="参考表　市町村別事業所数、従業者数および製造品出荷額等"/>
    <hyperlink ref="B3:H3" location="表１!A1" display="表1　主要項目の５年間の推移"/>
    <hyperlink ref="B11:F11" location="表5!A1" display="表５　産業中分別現金給与総額"/>
    <hyperlink ref="B19:L19" location="表9!A1" display="表９　産業中分類別従業者１人当たり現金給与総額、製造品出荷額等および粗付加価値額"/>
  </hyperlinks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33"/>
  <sheetViews>
    <sheetView showGridLines="0" workbookViewId="0"/>
  </sheetViews>
  <sheetFormatPr defaultRowHeight="13.5"/>
  <cols>
    <col min="1" max="2" width="1.625" style="1" customWidth="1"/>
    <col min="3" max="3" width="16.125" style="22" customWidth="1"/>
    <col min="4" max="5" width="8.125" style="1" bestFit="1" customWidth="1"/>
    <col min="6" max="6" width="11.375" style="1" bestFit="1" customWidth="1"/>
    <col min="7" max="8" width="10.5" style="1" customWidth="1"/>
    <col min="9" max="9" width="11.375" style="1" bestFit="1" customWidth="1"/>
    <col min="10" max="10" width="11.625" style="1" bestFit="1" customWidth="1"/>
    <col min="11" max="11" width="10.75" style="1" customWidth="1"/>
    <col min="12" max="12" width="11.375" style="1" bestFit="1" customWidth="1"/>
    <col min="13" max="13" width="1.625" style="1" customWidth="1"/>
    <col min="14" max="16384" width="9" style="1"/>
  </cols>
  <sheetData>
    <row r="1" spans="3:12" ht="15" customHeight="1"/>
    <row r="2" spans="3:12" ht="15" customHeight="1">
      <c r="C2" s="43" t="s">
        <v>80</v>
      </c>
      <c r="D2" s="44"/>
      <c r="E2" s="44"/>
      <c r="F2" s="44"/>
      <c r="G2" s="44"/>
      <c r="H2" s="44"/>
      <c r="I2" s="44"/>
      <c r="J2" s="44"/>
      <c r="K2" s="44"/>
      <c r="L2" s="44"/>
    </row>
    <row r="3" spans="3:12" ht="15" customHeight="1">
      <c r="C3" s="111" t="s">
        <v>59</v>
      </c>
      <c r="D3" s="114" t="s">
        <v>81</v>
      </c>
      <c r="E3" s="115"/>
      <c r="F3" s="115"/>
      <c r="G3" s="115"/>
      <c r="H3" s="115"/>
      <c r="I3" s="115"/>
      <c r="J3" s="115"/>
      <c r="K3" s="115"/>
      <c r="L3" s="116"/>
    </row>
    <row r="4" spans="3:12" ht="15" customHeight="1">
      <c r="C4" s="112"/>
      <c r="D4" s="117" t="s">
        <v>82</v>
      </c>
      <c r="E4" s="118"/>
      <c r="F4" s="119"/>
      <c r="G4" s="117" t="s">
        <v>76</v>
      </c>
      <c r="H4" s="118"/>
      <c r="I4" s="119"/>
      <c r="J4" s="117" t="s">
        <v>77</v>
      </c>
      <c r="K4" s="118"/>
      <c r="L4" s="119"/>
    </row>
    <row r="5" spans="3:12" ht="15" customHeight="1">
      <c r="C5" s="113"/>
      <c r="D5" s="48" t="s">
        <v>133</v>
      </c>
      <c r="E5" s="48" t="s">
        <v>134</v>
      </c>
      <c r="F5" s="48" t="s">
        <v>64</v>
      </c>
      <c r="G5" s="48" t="s">
        <v>133</v>
      </c>
      <c r="H5" s="48" t="s">
        <v>134</v>
      </c>
      <c r="I5" s="48" t="s">
        <v>64</v>
      </c>
      <c r="J5" s="48" t="s">
        <v>133</v>
      </c>
      <c r="K5" s="48" t="s">
        <v>134</v>
      </c>
      <c r="L5" s="48" t="s">
        <v>64</v>
      </c>
    </row>
    <row r="6" spans="3:12" s="10" customFormat="1" ht="12">
      <c r="C6" s="49"/>
      <c r="D6" s="8" t="s">
        <v>10</v>
      </c>
      <c r="E6" s="8" t="s">
        <v>10</v>
      </c>
      <c r="F6" s="8" t="s">
        <v>17</v>
      </c>
      <c r="G6" s="8" t="s">
        <v>10</v>
      </c>
      <c r="H6" s="8" t="s">
        <v>10</v>
      </c>
      <c r="I6" s="8" t="s">
        <v>17</v>
      </c>
      <c r="J6" s="8" t="s">
        <v>10</v>
      </c>
      <c r="K6" s="8" t="s">
        <v>10</v>
      </c>
      <c r="L6" s="8" t="s">
        <v>17</v>
      </c>
    </row>
    <row r="7" spans="3:12" ht="15" customHeight="1">
      <c r="C7" s="50" t="s">
        <v>129</v>
      </c>
      <c r="D7" s="30">
        <v>275</v>
      </c>
      <c r="E7" s="30">
        <v>262.92694626029373</v>
      </c>
      <c r="F7" s="13">
        <v>4.5917901954994456</v>
      </c>
      <c r="G7" s="30">
        <v>1700</v>
      </c>
      <c r="H7" s="30">
        <v>2115.9587825791664</v>
      </c>
      <c r="I7" s="13">
        <v>-19.658170376653061</v>
      </c>
      <c r="J7" s="30">
        <v>701</v>
      </c>
      <c r="K7" s="30">
        <v>805.86790050089144</v>
      </c>
      <c r="L7" s="13">
        <v>-13.01303854337792</v>
      </c>
    </row>
    <row r="8" spans="3:12" ht="15" customHeight="1">
      <c r="C8" s="51" t="s">
        <v>18</v>
      </c>
      <c r="D8" s="30">
        <v>231</v>
      </c>
      <c r="E8" s="30">
        <v>226.60172565937836</v>
      </c>
      <c r="F8" s="13">
        <v>1.9409712471620821</v>
      </c>
      <c r="G8" s="30">
        <v>1496</v>
      </c>
      <c r="H8" s="30">
        <v>1580.5248553779782</v>
      </c>
      <c r="I8" s="13">
        <v>-5.3478978891328026</v>
      </c>
      <c r="J8" s="30">
        <v>554</v>
      </c>
      <c r="K8" s="30">
        <v>642.73615060300028</v>
      </c>
      <c r="L8" s="13">
        <v>-13.805999634492327</v>
      </c>
    </row>
    <row r="9" spans="3:12" ht="15" customHeight="1">
      <c r="C9" s="51" t="s">
        <v>19</v>
      </c>
      <c r="D9" s="30">
        <v>326</v>
      </c>
      <c r="E9" s="30">
        <v>312.2582228767796</v>
      </c>
      <c r="F9" s="13">
        <v>4.4007734997720371</v>
      </c>
      <c r="G9" s="30">
        <v>2886</v>
      </c>
      <c r="H9" s="30">
        <v>3015.698085419735</v>
      </c>
      <c r="I9" s="13">
        <v>-4.3007649222844275</v>
      </c>
      <c r="J9" s="30">
        <v>1214</v>
      </c>
      <c r="K9" s="30">
        <v>1380.7849779086891</v>
      </c>
      <c r="L9" s="13">
        <v>-12.078997134028679</v>
      </c>
    </row>
    <row r="10" spans="3:12" ht="15" customHeight="1">
      <c r="C10" s="51" t="s">
        <v>20</v>
      </c>
      <c r="D10" s="30">
        <v>187</v>
      </c>
      <c r="E10" s="30">
        <v>150.67605633802816</v>
      </c>
      <c r="F10" s="13">
        <v>24.107309777528506</v>
      </c>
      <c r="G10" s="30">
        <v>586</v>
      </c>
      <c r="H10" s="30">
        <v>411.27784891165174</v>
      </c>
      <c r="I10" s="13">
        <v>42.4827526089014</v>
      </c>
      <c r="J10" s="30">
        <v>299</v>
      </c>
      <c r="K10" s="30">
        <v>235.17797695262485</v>
      </c>
      <c r="L10" s="13">
        <v>27.137754935374623</v>
      </c>
    </row>
    <row r="11" spans="3:12" ht="15" customHeight="1">
      <c r="C11" s="51" t="s">
        <v>21</v>
      </c>
      <c r="D11" s="30">
        <v>243</v>
      </c>
      <c r="E11" s="30">
        <v>141.18918918918919</v>
      </c>
      <c r="F11" s="13">
        <v>72.109494640122506</v>
      </c>
      <c r="G11" s="30">
        <v>1381</v>
      </c>
      <c r="H11" s="30">
        <v>1149.3108108108108</v>
      </c>
      <c r="I11" s="13">
        <v>20.158967183623556</v>
      </c>
      <c r="J11" s="30">
        <v>305</v>
      </c>
      <c r="K11" s="30">
        <v>564.06756756756761</v>
      </c>
      <c r="L11" s="13">
        <v>-45.928463620900317</v>
      </c>
    </row>
    <row r="12" spans="3:12" ht="15" customHeight="1">
      <c r="C12" s="51" t="s">
        <v>22</v>
      </c>
      <c r="D12" s="30">
        <v>258</v>
      </c>
      <c r="E12" s="30">
        <v>164.7920168067227</v>
      </c>
      <c r="F12" s="13">
        <v>56.560982139442388</v>
      </c>
      <c r="G12" s="30">
        <v>937</v>
      </c>
      <c r="H12" s="30">
        <v>627.91176470588232</v>
      </c>
      <c r="I12" s="13">
        <v>49.224788046278519</v>
      </c>
      <c r="J12" s="30">
        <v>472</v>
      </c>
      <c r="K12" s="30">
        <v>331.46428571428572</v>
      </c>
      <c r="L12" s="13">
        <v>42.398448443055692</v>
      </c>
    </row>
    <row r="13" spans="3:12" ht="15" customHeight="1">
      <c r="C13" s="51" t="s">
        <v>23</v>
      </c>
      <c r="D13" s="30">
        <v>307</v>
      </c>
      <c r="E13" s="30">
        <v>293.26315789473682</v>
      </c>
      <c r="F13" s="13">
        <v>4.6841349605168725</v>
      </c>
      <c r="G13" s="30">
        <v>1317</v>
      </c>
      <c r="H13" s="30">
        <v>1479.883295194508</v>
      </c>
      <c r="I13" s="13">
        <v>-11.006495966501163</v>
      </c>
      <c r="J13" s="30">
        <v>514</v>
      </c>
      <c r="K13" s="30">
        <v>557.20594965675059</v>
      </c>
      <c r="L13" s="13">
        <v>-7.7540359508663332</v>
      </c>
    </row>
    <row r="14" spans="3:12" ht="15" customHeight="1">
      <c r="C14" s="51" t="s">
        <v>24</v>
      </c>
      <c r="D14" s="30">
        <v>305</v>
      </c>
      <c r="E14" s="30">
        <v>267.59747961452928</v>
      </c>
      <c r="F14" s="13">
        <v>13.97715719869581</v>
      </c>
      <c r="G14" s="30">
        <v>1321</v>
      </c>
      <c r="H14" s="30">
        <v>1157.2045959970349</v>
      </c>
      <c r="I14" s="13">
        <v>14.154403168597929</v>
      </c>
      <c r="J14" s="30">
        <v>714</v>
      </c>
      <c r="K14" s="30">
        <v>615.08302446256482</v>
      </c>
      <c r="L14" s="13">
        <v>16.081890021898261</v>
      </c>
    </row>
    <row r="15" spans="3:12" ht="15" customHeight="1">
      <c r="C15" s="51" t="s">
        <v>25</v>
      </c>
      <c r="D15" s="30">
        <v>294</v>
      </c>
      <c r="E15" s="30">
        <v>292.24156305506216</v>
      </c>
      <c r="F15" s="13">
        <v>0.60170665888703567</v>
      </c>
      <c r="G15" s="30">
        <v>1066</v>
      </c>
      <c r="H15" s="30">
        <v>1906.0053285968029</v>
      </c>
      <c r="I15" s="13">
        <v>-44.071509979209402</v>
      </c>
      <c r="J15" s="30">
        <v>526</v>
      </c>
      <c r="K15" s="30">
        <v>737.03374777975137</v>
      </c>
      <c r="L15" s="13">
        <v>-28.632847331003742</v>
      </c>
    </row>
    <row r="16" spans="3:12" ht="15" customHeight="1">
      <c r="C16" s="51" t="s">
        <v>26</v>
      </c>
      <c r="D16" s="30">
        <v>351</v>
      </c>
      <c r="E16" s="30">
        <v>766.74122807017545</v>
      </c>
      <c r="F16" s="13">
        <v>-54.22184341339802</v>
      </c>
      <c r="G16" s="30">
        <v>3259</v>
      </c>
      <c r="H16" s="30">
        <v>38989.298245614038</v>
      </c>
      <c r="I16" s="13">
        <v>-91.6412960821458</v>
      </c>
      <c r="J16" s="30">
        <v>2064</v>
      </c>
      <c r="K16" s="30">
        <v>6168.7807017543855</v>
      </c>
      <c r="L16" s="13">
        <v>-66.541199958477961</v>
      </c>
    </row>
    <row r="17" spans="3:12" ht="15" customHeight="1">
      <c r="C17" s="51" t="s">
        <v>27</v>
      </c>
      <c r="D17" s="30">
        <v>317</v>
      </c>
      <c r="E17" s="30">
        <v>261.39103869653769</v>
      </c>
      <c r="F17" s="13">
        <v>21.274241680496786</v>
      </c>
      <c r="G17" s="30">
        <v>1893</v>
      </c>
      <c r="H17" s="30">
        <v>2026.6395112016294</v>
      </c>
      <c r="I17" s="13">
        <v>-6.5941431844675824</v>
      </c>
      <c r="J17" s="30">
        <v>654</v>
      </c>
      <c r="K17" s="30">
        <v>658.73523421588595</v>
      </c>
      <c r="L17" s="13">
        <v>-0.71883724597219256</v>
      </c>
    </row>
    <row r="18" spans="3:12" ht="15" customHeight="1">
      <c r="C18" s="51" t="s">
        <v>28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</row>
    <row r="19" spans="3:12" ht="15" customHeight="1">
      <c r="C19" s="51" t="s">
        <v>29</v>
      </c>
      <c r="D19" s="30" t="s">
        <v>186</v>
      </c>
      <c r="E19" s="30" t="s">
        <v>186</v>
      </c>
      <c r="F19" s="13" t="s">
        <v>186</v>
      </c>
      <c r="G19" s="30" t="s">
        <v>186</v>
      </c>
      <c r="H19" s="30" t="s">
        <v>186</v>
      </c>
      <c r="I19" s="13" t="s">
        <v>186</v>
      </c>
      <c r="J19" s="30" t="s">
        <v>186</v>
      </c>
      <c r="K19" s="30" t="s">
        <v>186</v>
      </c>
      <c r="L19" s="13" t="s">
        <v>186</v>
      </c>
    </row>
    <row r="20" spans="3:12" ht="15" customHeight="1">
      <c r="C20" s="51" t="s">
        <v>30</v>
      </c>
      <c r="D20" s="30">
        <v>335</v>
      </c>
      <c r="E20" s="30">
        <v>316.66418203216949</v>
      </c>
      <c r="F20" s="13">
        <v>5.7903037375941047</v>
      </c>
      <c r="G20" s="30">
        <v>2187</v>
      </c>
      <c r="H20" s="30">
        <v>2101.8054138877992</v>
      </c>
      <c r="I20" s="13">
        <v>4.0534002600465691</v>
      </c>
      <c r="J20" s="30">
        <v>1095</v>
      </c>
      <c r="K20" s="30">
        <v>1006.8972145939584</v>
      </c>
      <c r="L20" s="13">
        <v>8.7499284067013683</v>
      </c>
    </row>
    <row r="21" spans="3:12" ht="15" customHeight="1">
      <c r="C21" s="51" t="s">
        <v>31</v>
      </c>
      <c r="D21" s="30">
        <v>354</v>
      </c>
      <c r="E21" s="30">
        <v>388.04378283712782</v>
      </c>
      <c r="F21" s="13">
        <v>-8.7731808478469837</v>
      </c>
      <c r="G21" s="30">
        <v>3647</v>
      </c>
      <c r="H21" s="30">
        <v>3909.4185639229422</v>
      </c>
      <c r="I21" s="13">
        <v>-6.7124704001920943</v>
      </c>
      <c r="J21" s="30">
        <v>859</v>
      </c>
      <c r="K21" s="30">
        <v>1214.1418563922941</v>
      </c>
      <c r="L21" s="13">
        <v>-29.250441743896715</v>
      </c>
    </row>
    <row r="22" spans="3:12" ht="15" customHeight="1">
      <c r="C22" s="51" t="s">
        <v>32</v>
      </c>
      <c r="D22" s="30" t="s">
        <v>186</v>
      </c>
      <c r="E22" s="30">
        <v>0</v>
      </c>
      <c r="F22" s="30">
        <v>0</v>
      </c>
      <c r="G22" s="30" t="s">
        <v>186</v>
      </c>
      <c r="H22" s="30">
        <v>0</v>
      </c>
      <c r="I22" s="30">
        <v>0</v>
      </c>
      <c r="J22" s="30" t="s">
        <v>186</v>
      </c>
      <c r="K22" s="30">
        <v>0</v>
      </c>
      <c r="L22" s="30">
        <v>0</v>
      </c>
    </row>
    <row r="23" spans="3:12" ht="15" customHeight="1">
      <c r="C23" s="51" t="s">
        <v>33</v>
      </c>
      <c r="D23" s="30">
        <v>317</v>
      </c>
      <c r="E23" s="30">
        <v>278.22773044151819</v>
      </c>
      <c r="F23" s="13">
        <v>13.935443996525532</v>
      </c>
      <c r="G23" s="30">
        <v>1732</v>
      </c>
      <c r="H23" s="30">
        <v>1800.4961270333074</v>
      </c>
      <c r="I23" s="13">
        <v>-3.8042918285066785</v>
      </c>
      <c r="J23" s="30">
        <v>706</v>
      </c>
      <c r="K23" s="30">
        <v>781.77188226181249</v>
      </c>
      <c r="L23" s="13">
        <v>-9.6923263654085652</v>
      </c>
    </row>
    <row r="24" spans="3:12" ht="15" customHeight="1">
      <c r="C24" s="51" t="s">
        <v>34</v>
      </c>
      <c r="D24" s="30">
        <v>250</v>
      </c>
      <c r="E24" s="30" t="s">
        <v>186</v>
      </c>
      <c r="F24" s="13" t="s">
        <v>186</v>
      </c>
      <c r="G24" s="30">
        <v>873</v>
      </c>
      <c r="H24" s="30" t="s">
        <v>186</v>
      </c>
      <c r="I24" s="13" t="s">
        <v>186</v>
      </c>
      <c r="J24" s="30">
        <v>333</v>
      </c>
      <c r="K24" s="30" t="s">
        <v>186</v>
      </c>
      <c r="L24" s="13" t="s">
        <v>186</v>
      </c>
    </row>
    <row r="25" spans="3:12" ht="15" customHeight="1">
      <c r="C25" s="51" t="s">
        <v>35</v>
      </c>
      <c r="D25" s="30">
        <v>308</v>
      </c>
      <c r="E25" s="30">
        <v>346.70149253731341</v>
      </c>
      <c r="F25" s="13">
        <v>-11.162770674587797</v>
      </c>
      <c r="G25" s="30">
        <v>1682</v>
      </c>
      <c r="H25" s="30">
        <v>1604.2089552238806</v>
      </c>
      <c r="I25" s="13">
        <v>4.8491840494222282</v>
      </c>
      <c r="J25" s="30">
        <v>686</v>
      </c>
      <c r="K25" s="30">
        <v>882.38059701492534</v>
      </c>
      <c r="L25" s="13">
        <v>-22.255770092778182</v>
      </c>
    </row>
    <row r="26" spans="3:12" ht="15" customHeight="1">
      <c r="C26" s="51" t="s">
        <v>36</v>
      </c>
      <c r="D26" s="30">
        <v>302</v>
      </c>
      <c r="E26" s="30">
        <v>290.48</v>
      </c>
      <c r="F26" s="13">
        <v>3.9658496282015898</v>
      </c>
      <c r="G26" s="30">
        <v>1040</v>
      </c>
      <c r="H26" s="30">
        <v>948.37599999999998</v>
      </c>
      <c r="I26" s="13">
        <v>9.661147055598196</v>
      </c>
      <c r="J26" s="30">
        <v>500</v>
      </c>
      <c r="K26" s="30">
        <v>486.608</v>
      </c>
      <c r="L26" s="13">
        <v>2.7521125834347071</v>
      </c>
    </row>
    <row r="27" spans="3:12" ht="15" customHeight="1">
      <c r="C27" s="51" t="s">
        <v>37</v>
      </c>
      <c r="D27" s="30" t="s">
        <v>186</v>
      </c>
      <c r="E27" s="30" t="s">
        <v>186</v>
      </c>
      <c r="F27" s="13" t="s">
        <v>186</v>
      </c>
      <c r="G27" s="30" t="s">
        <v>186</v>
      </c>
      <c r="H27" s="30" t="s">
        <v>186</v>
      </c>
      <c r="I27" s="13" t="s">
        <v>186</v>
      </c>
      <c r="J27" s="30" t="s">
        <v>186</v>
      </c>
      <c r="K27" s="30" t="s">
        <v>186</v>
      </c>
      <c r="L27" s="13" t="s">
        <v>186</v>
      </c>
    </row>
    <row r="28" spans="3:12" ht="15" customHeight="1">
      <c r="C28" s="51" t="s">
        <v>38</v>
      </c>
      <c r="D28" s="30">
        <v>366</v>
      </c>
      <c r="E28" s="30">
        <v>420.92712550607285</v>
      </c>
      <c r="F28" s="13">
        <v>-13.049081937885331</v>
      </c>
      <c r="G28" s="30">
        <v>1498</v>
      </c>
      <c r="H28" s="30">
        <v>1995.5910931174089</v>
      </c>
      <c r="I28" s="13">
        <v>-24.934521647924267</v>
      </c>
      <c r="J28" s="30">
        <v>725</v>
      </c>
      <c r="K28" s="30">
        <v>851.0445344129555</v>
      </c>
      <c r="L28" s="13">
        <v>-14.810568579692497</v>
      </c>
    </row>
    <row r="29" spans="3:12" ht="15" customHeight="1">
      <c r="C29" s="51" t="s">
        <v>39</v>
      </c>
      <c r="D29" s="30">
        <v>0</v>
      </c>
      <c r="E29" s="30" t="s">
        <v>186</v>
      </c>
      <c r="F29" s="30">
        <v>-100</v>
      </c>
      <c r="G29" s="30">
        <v>0</v>
      </c>
      <c r="H29" s="30" t="s">
        <v>186</v>
      </c>
      <c r="I29" s="30">
        <v>-100</v>
      </c>
      <c r="J29" s="30">
        <v>0</v>
      </c>
      <c r="K29" s="30" t="s">
        <v>186</v>
      </c>
      <c r="L29" s="30">
        <v>-100</v>
      </c>
    </row>
    <row r="30" spans="3:12" ht="15" customHeight="1">
      <c r="C30" s="51" t="s">
        <v>40</v>
      </c>
      <c r="D30" s="30">
        <v>307</v>
      </c>
      <c r="E30" s="30">
        <v>323.78861788617888</v>
      </c>
      <c r="F30" s="13">
        <v>-5.1850549892030422</v>
      </c>
      <c r="G30" s="30">
        <v>1353</v>
      </c>
      <c r="H30" s="30">
        <v>1647.0975609756097</v>
      </c>
      <c r="I30" s="13">
        <v>-17.855503398439232</v>
      </c>
      <c r="J30" s="30">
        <v>742</v>
      </c>
      <c r="K30" s="30">
        <v>835.3739837398374</v>
      </c>
      <c r="L30" s="13">
        <v>-11.177506788255098</v>
      </c>
    </row>
    <row r="31" spans="3:12" ht="15" customHeight="1">
      <c r="C31" s="51" t="s">
        <v>41</v>
      </c>
      <c r="D31" s="30">
        <v>231</v>
      </c>
      <c r="E31" s="30">
        <v>162.08811475409837</v>
      </c>
      <c r="F31" s="13">
        <v>42.515076043944909</v>
      </c>
      <c r="G31" s="30">
        <v>778</v>
      </c>
      <c r="H31" s="30">
        <v>612.26844262295083</v>
      </c>
      <c r="I31" s="13">
        <v>27.068446753038124</v>
      </c>
      <c r="J31" s="30">
        <v>426</v>
      </c>
      <c r="K31" s="30">
        <v>334.1639344262295</v>
      </c>
      <c r="L31" s="13">
        <v>27.482339089481943</v>
      </c>
    </row>
    <row r="32" spans="3:12" ht="15" customHeight="1">
      <c r="C32" s="52" t="s">
        <v>79</v>
      </c>
    </row>
    <row r="33" ht="14.1" customHeight="1"/>
  </sheetData>
  <mergeCells count="5">
    <mergeCell ref="C3:C5"/>
    <mergeCell ref="D3:L3"/>
    <mergeCell ref="D4:F4"/>
    <mergeCell ref="G4:I4"/>
    <mergeCell ref="J4:L4"/>
  </mergeCells>
  <phoneticPr fontId="4"/>
  <printOptions horizontalCentered="1"/>
  <pageMargins left="0.78740157480314965" right="0.39370078740157483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0"/>
  <sheetViews>
    <sheetView topLeftCell="A34" zoomScaleNormal="100" workbookViewId="0"/>
  </sheetViews>
  <sheetFormatPr defaultRowHeight="13.5"/>
  <cols>
    <col min="1" max="1" width="15.125" style="55" customWidth="1"/>
    <col min="2" max="3" width="7.625" style="55" customWidth="1"/>
    <col min="4" max="5" width="6.625" style="55" customWidth="1"/>
    <col min="6" max="7" width="7.625" style="55" customWidth="1"/>
    <col min="8" max="9" width="6.625" style="55" customWidth="1"/>
    <col min="10" max="10" width="9.75" style="55" customWidth="1"/>
    <col min="11" max="11" width="9.625" style="55" customWidth="1"/>
    <col min="12" max="13" width="6.625" style="55" customWidth="1"/>
    <col min="14" max="16384" width="9" style="55"/>
  </cols>
  <sheetData>
    <row r="2" spans="1:13" ht="18" customHeight="1">
      <c r="A2" s="122" t="s">
        <v>189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8.25" customHeight="1">
      <c r="A3" s="56"/>
      <c r="B3" s="57"/>
      <c r="C3" s="58"/>
      <c r="D3" s="59"/>
      <c r="E3" s="56"/>
      <c r="F3" s="60"/>
      <c r="G3" s="60"/>
      <c r="H3" s="59"/>
      <c r="I3" s="56"/>
      <c r="J3" s="60"/>
      <c r="K3" s="60"/>
      <c r="L3" s="59"/>
      <c r="M3" s="56"/>
    </row>
    <row r="4" spans="1:13" s="61" customFormat="1" ht="15" customHeight="1">
      <c r="A4" s="121" t="s">
        <v>83</v>
      </c>
      <c r="B4" s="123" t="s">
        <v>84</v>
      </c>
      <c r="C4" s="124"/>
      <c r="D4" s="124"/>
      <c r="E4" s="125"/>
      <c r="F4" s="123" t="s">
        <v>85</v>
      </c>
      <c r="G4" s="124"/>
      <c r="H4" s="124"/>
      <c r="I4" s="125"/>
      <c r="J4" s="123" t="s">
        <v>86</v>
      </c>
      <c r="K4" s="124"/>
      <c r="L4" s="124"/>
      <c r="M4" s="125"/>
    </row>
    <row r="5" spans="1:13" s="61" customFormat="1" ht="15" customHeight="1">
      <c r="A5" s="121"/>
      <c r="B5" s="126" t="s">
        <v>133</v>
      </c>
      <c r="C5" s="126" t="s">
        <v>106</v>
      </c>
      <c r="D5" s="62"/>
      <c r="E5" s="63"/>
      <c r="F5" s="126" t="s">
        <v>133</v>
      </c>
      <c r="G5" s="126" t="s">
        <v>135</v>
      </c>
      <c r="H5" s="62"/>
      <c r="I5" s="63"/>
      <c r="J5" s="126" t="s">
        <v>134</v>
      </c>
      <c r="K5" s="127" t="s">
        <v>137</v>
      </c>
      <c r="L5" s="62"/>
      <c r="M5" s="63"/>
    </row>
    <row r="6" spans="1:13" s="61" customFormat="1" ht="15" customHeight="1">
      <c r="A6" s="121"/>
      <c r="B6" s="121"/>
      <c r="C6" s="121"/>
      <c r="D6" s="120" t="s">
        <v>64</v>
      </c>
      <c r="E6" s="121" t="s">
        <v>70</v>
      </c>
      <c r="F6" s="121"/>
      <c r="G6" s="121"/>
      <c r="H6" s="120" t="s">
        <v>64</v>
      </c>
      <c r="I6" s="121" t="s">
        <v>70</v>
      </c>
      <c r="J6" s="121"/>
      <c r="K6" s="128"/>
      <c r="L6" s="120" t="s">
        <v>64</v>
      </c>
      <c r="M6" s="121" t="s">
        <v>70</v>
      </c>
    </row>
    <row r="7" spans="1:13" s="61" customFormat="1" ht="15" customHeight="1">
      <c r="A7" s="121"/>
      <c r="B7" s="121"/>
      <c r="C7" s="121"/>
      <c r="D7" s="120"/>
      <c r="E7" s="121"/>
      <c r="F7" s="121"/>
      <c r="G7" s="121"/>
      <c r="H7" s="120"/>
      <c r="I7" s="121"/>
      <c r="J7" s="121"/>
      <c r="K7" s="128"/>
      <c r="L7" s="120"/>
      <c r="M7" s="121"/>
    </row>
    <row r="8" spans="1:13" ht="13.5" customHeight="1">
      <c r="A8" s="64"/>
      <c r="B8" s="65"/>
      <c r="C8" s="66"/>
      <c r="D8" s="67" t="s">
        <v>138</v>
      </c>
      <c r="E8" s="66" t="s">
        <v>139</v>
      </c>
      <c r="F8" s="68" t="s">
        <v>78</v>
      </c>
      <c r="G8" s="66" t="s">
        <v>78</v>
      </c>
      <c r="H8" s="67" t="s">
        <v>139</v>
      </c>
      <c r="I8" s="66" t="s">
        <v>139</v>
      </c>
      <c r="J8" s="68" t="s">
        <v>10</v>
      </c>
      <c r="K8" s="66" t="s">
        <v>10</v>
      </c>
      <c r="L8" s="67" t="s">
        <v>139</v>
      </c>
      <c r="M8" s="66" t="s">
        <v>139</v>
      </c>
    </row>
    <row r="9" spans="1:13" ht="20.25" customHeight="1">
      <c r="A9" s="69" t="s">
        <v>140</v>
      </c>
      <c r="B9" s="70">
        <v>1239</v>
      </c>
      <c r="C9" s="70">
        <v>1111</v>
      </c>
      <c r="D9" s="71">
        <v>-10.3</v>
      </c>
      <c r="E9" s="72">
        <v>100</v>
      </c>
      <c r="F9" s="70">
        <v>23558</v>
      </c>
      <c r="G9" s="70">
        <v>24705</v>
      </c>
      <c r="H9" s="71">
        <v>4.9000000000000004</v>
      </c>
      <c r="I9" s="72">
        <v>100</v>
      </c>
      <c r="J9" s="70">
        <v>54406939</v>
      </c>
      <c r="K9" s="70">
        <v>44552751</v>
      </c>
      <c r="L9" s="71">
        <v>-18.100000000000001</v>
      </c>
      <c r="M9" s="72">
        <v>100</v>
      </c>
    </row>
    <row r="10" spans="1:13" ht="20.25" customHeight="1">
      <c r="A10" s="73" t="s">
        <v>141</v>
      </c>
      <c r="B10" s="74">
        <v>119</v>
      </c>
      <c r="C10" s="74">
        <v>92</v>
      </c>
      <c r="D10" s="75">
        <v>-22.7</v>
      </c>
      <c r="E10" s="75">
        <v>8.3000000000000007</v>
      </c>
      <c r="F10" s="74">
        <v>2132</v>
      </c>
      <c r="G10" s="74">
        <v>1516</v>
      </c>
      <c r="H10" s="75">
        <v>-28.9</v>
      </c>
      <c r="I10" s="75">
        <v>6.1</v>
      </c>
      <c r="J10" s="74">
        <v>3492980</v>
      </c>
      <c r="K10" s="74">
        <v>2195125</v>
      </c>
      <c r="L10" s="75">
        <v>-37.200000000000003</v>
      </c>
      <c r="M10" s="75">
        <v>4.9000000000000004</v>
      </c>
    </row>
    <row r="11" spans="1:13" ht="20.25" customHeight="1">
      <c r="A11" s="73" t="s">
        <v>142</v>
      </c>
      <c r="B11" s="74">
        <v>39</v>
      </c>
      <c r="C11" s="74">
        <v>38</v>
      </c>
      <c r="D11" s="75">
        <v>-2.6</v>
      </c>
      <c r="E11" s="75">
        <v>3.4</v>
      </c>
      <c r="F11" s="74">
        <v>1155</v>
      </c>
      <c r="G11" s="74">
        <v>660</v>
      </c>
      <c r="H11" s="75">
        <v>-42.9</v>
      </c>
      <c r="I11" s="75">
        <v>2.7</v>
      </c>
      <c r="J11" s="74">
        <v>1720717</v>
      </c>
      <c r="K11" s="74">
        <v>620181</v>
      </c>
      <c r="L11" s="75">
        <v>-64</v>
      </c>
      <c r="M11" s="75">
        <v>1.4</v>
      </c>
    </row>
    <row r="12" spans="1:13" ht="20.25" customHeight="1">
      <c r="A12" s="73" t="s">
        <v>143</v>
      </c>
      <c r="B12" s="74">
        <v>71</v>
      </c>
      <c r="C12" s="74">
        <v>62</v>
      </c>
      <c r="D12" s="75">
        <v>-12.7</v>
      </c>
      <c r="E12" s="75">
        <v>5.6</v>
      </c>
      <c r="F12" s="74">
        <v>840</v>
      </c>
      <c r="G12" s="74">
        <v>935</v>
      </c>
      <c r="H12" s="75">
        <v>11.3</v>
      </c>
      <c r="I12" s="75">
        <v>3.8</v>
      </c>
      <c r="J12" s="74">
        <v>825835</v>
      </c>
      <c r="K12" s="74">
        <v>1043553</v>
      </c>
      <c r="L12" s="75">
        <v>26.4</v>
      </c>
      <c r="M12" s="75">
        <v>2.2999999999999998</v>
      </c>
    </row>
    <row r="13" spans="1:13" ht="20.25" customHeight="1">
      <c r="A13" s="73" t="s">
        <v>144</v>
      </c>
      <c r="B13" s="74">
        <v>58</v>
      </c>
      <c r="C13" s="74">
        <v>51</v>
      </c>
      <c r="D13" s="75">
        <v>-12.1</v>
      </c>
      <c r="E13" s="75">
        <v>4.5999999999999996</v>
      </c>
      <c r="F13" s="74">
        <v>2016</v>
      </c>
      <c r="G13" s="74">
        <v>2095</v>
      </c>
      <c r="H13" s="75">
        <v>3.9</v>
      </c>
      <c r="I13" s="75">
        <v>8.5</v>
      </c>
      <c r="J13" s="74">
        <v>5971296</v>
      </c>
      <c r="K13" s="74">
        <v>6243820</v>
      </c>
      <c r="L13" s="75">
        <v>4.5999999999999996</v>
      </c>
      <c r="M13" s="75">
        <v>14</v>
      </c>
    </row>
    <row r="14" spans="1:13" ht="20.25" customHeight="1">
      <c r="A14" s="73" t="s">
        <v>145</v>
      </c>
      <c r="B14" s="74">
        <v>54</v>
      </c>
      <c r="C14" s="74">
        <v>49</v>
      </c>
      <c r="D14" s="75">
        <v>-9.3000000000000007</v>
      </c>
      <c r="E14" s="75">
        <v>4.4000000000000004</v>
      </c>
      <c r="F14" s="74">
        <v>1060</v>
      </c>
      <c r="G14" s="74">
        <v>1125</v>
      </c>
      <c r="H14" s="75">
        <v>6.1</v>
      </c>
      <c r="I14" s="75">
        <v>4.5999999999999996</v>
      </c>
      <c r="J14" s="74">
        <v>4147845</v>
      </c>
      <c r="K14" s="74">
        <v>4128152</v>
      </c>
      <c r="L14" s="75">
        <v>-0.5</v>
      </c>
      <c r="M14" s="75">
        <v>9.3000000000000007</v>
      </c>
    </row>
    <row r="15" spans="1:13" ht="20.25" customHeight="1">
      <c r="A15" s="73" t="s">
        <v>146</v>
      </c>
      <c r="B15" s="74">
        <v>111</v>
      </c>
      <c r="C15" s="74">
        <v>110</v>
      </c>
      <c r="D15" s="75">
        <v>-0.9</v>
      </c>
      <c r="E15" s="75">
        <v>9.9</v>
      </c>
      <c r="F15" s="74">
        <v>2745</v>
      </c>
      <c r="G15" s="74">
        <v>3205</v>
      </c>
      <c r="H15" s="75">
        <v>16.8</v>
      </c>
      <c r="I15" s="75">
        <v>13</v>
      </c>
      <c r="J15" s="74">
        <v>4293215</v>
      </c>
      <c r="K15" s="74">
        <v>4547643</v>
      </c>
      <c r="L15" s="75">
        <v>5.9</v>
      </c>
      <c r="M15" s="75">
        <v>10.199999999999999</v>
      </c>
    </row>
    <row r="16" spans="1:13" ht="20.25" customHeight="1">
      <c r="A16" s="73" t="s">
        <v>147</v>
      </c>
      <c r="B16" s="74">
        <v>84</v>
      </c>
      <c r="C16" s="74">
        <v>85</v>
      </c>
      <c r="D16" s="75">
        <v>1.2</v>
      </c>
      <c r="E16" s="75">
        <v>7.7</v>
      </c>
      <c r="F16" s="74">
        <v>1352</v>
      </c>
      <c r="G16" s="74">
        <v>1538</v>
      </c>
      <c r="H16" s="75">
        <v>13.8</v>
      </c>
      <c r="I16" s="75">
        <v>6.2</v>
      </c>
      <c r="J16" s="74">
        <v>3714691</v>
      </c>
      <c r="K16" s="74">
        <v>3821427</v>
      </c>
      <c r="L16" s="75">
        <v>2.9</v>
      </c>
      <c r="M16" s="75">
        <v>8.6</v>
      </c>
    </row>
    <row r="17" spans="1:13" ht="20.25" customHeight="1">
      <c r="A17" s="73" t="s">
        <v>148</v>
      </c>
      <c r="B17" s="74">
        <v>50</v>
      </c>
      <c r="C17" s="74">
        <v>38</v>
      </c>
      <c r="D17" s="75">
        <v>-24</v>
      </c>
      <c r="E17" s="75">
        <v>3.4</v>
      </c>
      <c r="F17" s="74">
        <v>996</v>
      </c>
      <c r="G17" s="74">
        <v>1029</v>
      </c>
      <c r="H17" s="75">
        <v>3.3</v>
      </c>
      <c r="I17" s="75">
        <v>4.2</v>
      </c>
      <c r="J17" s="74">
        <v>2015938</v>
      </c>
      <c r="K17" s="74">
        <v>1816116</v>
      </c>
      <c r="L17" s="75">
        <v>-9.9</v>
      </c>
      <c r="M17" s="75">
        <v>4.0999999999999996</v>
      </c>
    </row>
    <row r="18" spans="1:13" ht="20.25" customHeight="1">
      <c r="A18" s="73" t="s">
        <v>149</v>
      </c>
      <c r="B18" s="74">
        <v>128</v>
      </c>
      <c r="C18" s="74">
        <v>138</v>
      </c>
      <c r="D18" s="75">
        <v>7.8</v>
      </c>
      <c r="E18" s="75">
        <v>12.4</v>
      </c>
      <c r="F18" s="74">
        <v>2851</v>
      </c>
      <c r="G18" s="74">
        <v>3375</v>
      </c>
      <c r="H18" s="75">
        <v>18.399999999999999</v>
      </c>
      <c r="I18" s="75">
        <v>13.7</v>
      </c>
      <c r="J18" s="74">
        <v>4387208</v>
      </c>
      <c r="K18" s="74">
        <v>4948920</v>
      </c>
      <c r="L18" s="75">
        <v>12.8</v>
      </c>
      <c r="M18" s="75">
        <v>11.1</v>
      </c>
    </row>
    <row r="19" spans="1:13" ht="20.25" customHeight="1">
      <c r="A19" s="73" t="s">
        <v>150</v>
      </c>
      <c r="B19" s="74">
        <v>65</v>
      </c>
      <c r="C19" s="74">
        <v>55</v>
      </c>
      <c r="D19" s="75">
        <v>-15.4</v>
      </c>
      <c r="E19" s="75">
        <v>5</v>
      </c>
      <c r="F19" s="74">
        <v>894</v>
      </c>
      <c r="G19" s="74">
        <v>871</v>
      </c>
      <c r="H19" s="75">
        <v>-2.6</v>
      </c>
      <c r="I19" s="75">
        <v>3.5</v>
      </c>
      <c r="J19" s="74">
        <v>1450809</v>
      </c>
      <c r="K19" s="74">
        <v>1623502</v>
      </c>
      <c r="L19" s="75">
        <v>11.9</v>
      </c>
      <c r="M19" s="75">
        <v>3.6</v>
      </c>
    </row>
    <row r="20" spans="1:13" ht="20.25" customHeight="1">
      <c r="A20" s="73" t="s">
        <v>151</v>
      </c>
      <c r="B20" s="74">
        <v>59</v>
      </c>
      <c r="C20" s="74">
        <v>48</v>
      </c>
      <c r="D20" s="75">
        <v>-18.600000000000001</v>
      </c>
      <c r="E20" s="75">
        <v>4.3</v>
      </c>
      <c r="F20" s="74">
        <v>1182</v>
      </c>
      <c r="G20" s="74">
        <v>1076</v>
      </c>
      <c r="H20" s="75">
        <v>-9</v>
      </c>
      <c r="I20" s="75">
        <v>4.4000000000000004</v>
      </c>
      <c r="J20" s="74">
        <v>2560578</v>
      </c>
      <c r="K20" s="74">
        <v>2469278</v>
      </c>
      <c r="L20" s="75">
        <v>-3.6</v>
      </c>
      <c r="M20" s="75">
        <v>5.5</v>
      </c>
    </row>
    <row r="21" spans="1:13" ht="20.25" customHeight="1">
      <c r="A21" s="73" t="s">
        <v>152</v>
      </c>
      <c r="B21" s="74">
        <v>9</v>
      </c>
      <c r="C21" s="74">
        <v>5</v>
      </c>
      <c r="D21" s="75">
        <v>-44.4</v>
      </c>
      <c r="E21" s="75">
        <v>0.5</v>
      </c>
      <c r="F21" s="74">
        <v>78</v>
      </c>
      <c r="G21" s="74">
        <v>48</v>
      </c>
      <c r="H21" s="75">
        <v>-38.5</v>
      </c>
      <c r="I21" s="75">
        <v>0.2</v>
      </c>
      <c r="J21" s="74">
        <v>92790</v>
      </c>
      <c r="K21" s="74">
        <v>62657</v>
      </c>
      <c r="L21" s="75">
        <v>-32.5</v>
      </c>
      <c r="M21" s="75">
        <v>0.1</v>
      </c>
    </row>
    <row r="22" spans="1:13" ht="20.25" customHeight="1">
      <c r="A22" s="73" t="s">
        <v>153</v>
      </c>
      <c r="B22" s="74">
        <v>3</v>
      </c>
      <c r="C22" s="74">
        <v>4</v>
      </c>
      <c r="D22" s="75">
        <v>33.299999999999997</v>
      </c>
      <c r="E22" s="75">
        <v>0.4</v>
      </c>
      <c r="F22" s="74">
        <v>38</v>
      </c>
      <c r="G22" s="74">
        <v>52</v>
      </c>
      <c r="H22" s="75">
        <v>36.799999999999997</v>
      </c>
      <c r="I22" s="75">
        <v>0.2</v>
      </c>
      <c r="J22" s="74">
        <v>20416</v>
      </c>
      <c r="K22" s="74">
        <v>35045</v>
      </c>
      <c r="L22" s="75">
        <v>71.7</v>
      </c>
      <c r="M22" s="75">
        <v>0.1</v>
      </c>
    </row>
    <row r="23" spans="1:13" ht="20.25" customHeight="1">
      <c r="A23" s="73" t="s">
        <v>154</v>
      </c>
      <c r="B23" s="74">
        <v>4</v>
      </c>
      <c r="C23" s="74">
        <v>3</v>
      </c>
      <c r="D23" s="75">
        <v>-25</v>
      </c>
      <c r="E23" s="75">
        <v>0.3</v>
      </c>
      <c r="F23" s="74">
        <v>70</v>
      </c>
      <c r="G23" s="74">
        <v>61</v>
      </c>
      <c r="H23" s="75">
        <v>-12.9</v>
      </c>
      <c r="I23" s="75">
        <v>0.2</v>
      </c>
      <c r="J23" s="74">
        <v>127727</v>
      </c>
      <c r="K23" s="74">
        <v>126556</v>
      </c>
      <c r="L23" s="75">
        <v>-0.9</v>
      </c>
      <c r="M23" s="75">
        <v>0.3</v>
      </c>
    </row>
    <row r="24" spans="1:13" ht="20.25" customHeight="1">
      <c r="A24" s="73" t="s">
        <v>155</v>
      </c>
      <c r="B24" s="74">
        <v>9</v>
      </c>
      <c r="C24" s="74">
        <v>11</v>
      </c>
      <c r="D24" s="75">
        <v>22.2</v>
      </c>
      <c r="E24" s="75">
        <v>1</v>
      </c>
      <c r="F24" s="74">
        <v>113</v>
      </c>
      <c r="G24" s="74">
        <v>126</v>
      </c>
      <c r="H24" s="75">
        <v>11.5</v>
      </c>
      <c r="I24" s="75">
        <v>0.5</v>
      </c>
      <c r="J24" s="74">
        <v>258267</v>
      </c>
      <c r="K24" s="74">
        <v>205574</v>
      </c>
      <c r="L24" s="75">
        <v>-20.399999999999999</v>
      </c>
      <c r="M24" s="75">
        <v>0.5</v>
      </c>
    </row>
    <row r="25" spans="1:13" ht="20.25" customHeight="1">
      <c r="A25" s="73" t="s">
        <v>156</v>
      </c>
      <c r="B25" s="74">
        <v>22</v>
      </c>
      <c r="C25" s="74">
        <v>21</v>
      </c>
      <c r="D25" s="75">
        <v>-4.5</v>
      </c>
      <c r="E25" s="75">
        <v>1.9</v>
      </c>
      <c r="F25" s="74">
        <v>275</v>
      </c>
      <c r="G25" s="74">
        <v>262</v>
      </c>
      <c r="H25" s="75">
        <v>-4.7</v>
      </c>
      <c r="I25" s="75">
        <v>1.1000000000000001</v>
      </c>
      <c r="J25" s="74">
        <v>595024</v>
      </c>
      <c r="K25" s="74">
        <v>510466</v>
      </c>
      <c r="L25" s="75">
        <v>-14.2</v>
      </c>
      <c r="M25" s="75">
        <v>1.1000000000000001</v>
      </c>
    </row>
    <row r="26" spans="1:13" ht="20.25" customHeight="1">
      <c r="A26" s="73" t="s">
        <v>157</v>
      </c>
      <c r="B26" s="74">
        <v>7</v>
      </c>
      <c r="C26" s="74">
        <v>9</v>
      </c>
      <c r="D26" s="75">
        <v>28.6</v>
      </c>
      <c r="E26" s="75">
        <v>0.8</v>
      </c>
      <c r="F26" s="74">
        <v>102</v>
      </c>
      <c r="G26" s="74">
        <v>162</v>
      </c>
      <c r="H26" s="75">
        <v>58.8</v>
      </c>
      <c r="I26" s="75">
        <v>0.7</v>
      </c>
      <c r="J26" s="74">
        <v>98262</v>
      </c>
      <c r="K26" s="74">
        <v>148243</v>
      </c>
      <c r="L26" s="75">
        <v>50.9</v>
      </c>
      <c r="M26" s="75">
        <v>0.3</v>
      </c>
    </row>
    <row r="27" spans="1:13" ht="20.25" customHeight="1">
      <c r="A27" s="73" t="s">
        <v>158</v>
      </c>
      <c r="B27" s="74">
        <v>3</v>
      </c>
      <c r="C27" s="74">
        <v>2</v>
      </c>
      <c r="D27" s="75">
        <v>-33.299999999999997</v>
      </c>
      <c r="E27" s="75">
        <v>0.2</v>
      </c>
      <c r="F27" s="74">
        <v>26</v>
      </c>
      <c r="G27" s="74">
        <v>20</v>
      </c>
      <c r="H27" s="75">
        <v>-23.1</v>
      </c>
      <c r="I27" s="75">
        <v>0.1</v>
      </c>
      <c r="J27" s="74">
        <v>41707</v>
      </c>
      <c r="K27" s="74">
        <v>38883</v>
      </c>
      <c r="L27" s="75">
        <v>-6.8</v>
      </c>
      <c r="M27" s="75">
        <v>0.1</v>
      </c>
    </row>
    <row r="28" spans="1:13" ht="20.25" customHeight="1">
      <c r="A28" s="73" t="s">
        <v>159</v>
      </c>
      <c r="B28" s="74">
        <v>11</v>
      </c>
      <c r="C28" s="74">
        <v>10</v>
      </c>
      <c r="D28" s="75">
        <v>-9.1</v>
      </c>
      <c r="E28" s="75">
        <v>0.9</v>
      </c>
      <c r="F28" s="74">
        <v>102</v>
      </c>
      <c r="G28" s="74">
        <v>120</v>
      </c>
      <c r="H28" s="75">
        <v>17.600000000000001</v>
      </c>
      <c r="I28" s="75">
        <v>0.5</v>
      </c>
      <c r="J28" s="74">
        <v>117218</v>
      </c>
      <c r="K28" s="74">
        <v>147850</v>
      </c>
      <c r="L28" s="75">
        <v>26.1</v>
      </c>
      <c r="M28" s="75">
        <v>0.3</v>
      </c>
    </row>
    <row r="29" spans="1:13" ht="20.25" customHeight="1">
      <c r="A29" s="73" t="s">
        <v>160</v>
      </c>
      <c r="B29" s="74">
        <v>10</v>
      </c>
      <c r="C29" s="74">
        <v>8</v>
      </c>
      <c r="D29" s="75">
        <v>-20</v>
      </c>
      <c r="E29" s="75">
        <v>0.7</v>
      </c>
      <c r="F29" s="74">
        <v>101</v>
      </c>
      <c r="G29" s="74">
        <v>71</v>
      </c>
      <c r="H29" s="75">
        <v>-29.7</v>
      </c>
      <c r="I29" s="75">
        <v>0.3</v>
      </c>
      <c r="J29" s="74">
        <v>103790</v>
      </c>
      <c r="K29" s="74">
        <v>53758</v>
      </c>
      <c r="L29" s="75">
        <v>-48.2</v>
      </c>
      <c r="M29" s="75">
        <v>0.1</v>
      </c>
    </row>
    <row r="30" spans="1:13" ht="20.25" customHeight="1">
      <c r="A30" s="73" t="s">
        <v>161</v>
      </c>
      <c r="B30" s="74">
        <v>49</v>
      </c>
      <c r="C30" s="74">
        <v>38</v>
      </c>
      <c r="D30" s="75">
        <v>-22.4</v>
      </c>
      <c r="E30" s="75">
        <v>3.4</v>
      </c>
      <c r="F30" s="74">
        <v>548</v>
      </c>
      <c r="G30" s="74">
        <v>989</v>
      </c>
      <c r="H30" s="75">
        <v>80.5</v>
      </c>
      <c r="I30" s="75">
        <v>4</v>
      </c>
      <c r="J30" s="74">
        <v>740700</v>
      </c>
      <c r="K30" s="74">
        <v>1544987</v>
      </c>
      <c r="L30" s="75">
        <v>108.6</v>
      </c>
      <c r="M30" s="75">
        <v>3.5</v>
      </c>
    </row>
    <row r="31" spans="1:13" ht="20.25" customHeight="1">
      <c r="A31" s="73" t="s">
        <v>162</v>
      </c>
      <c r="B31" s="74">
        <v>5</v>
      </c>
      <c r="C31" s="74">
        <v>5</v>
      </c>
      <c r="D31" s="75">
        <v>0</v>
      </c>
      <c r="E31" s="75">
        <v>0.5</v>
      </c>
      <c r="F31" s="74">
        <v>92</v>
      </c>
      <c r="G31" s="74">
        <v>93</v>
      </c>
      <c r="H31" s="75">
        <v>1.1000000000000001</v>
      </c>
      <c r="I31" s="75">
        <v>0.4</v>
      </c>
      <c r="J31" s="74">
        <v>103587</v>
      </c>
      <c r="K31" s="74">
        <v>119972</v>
      </c>
      <c r="L31" s="75">
        <v>15.8</v>
      </c>
      <c r="M31" s="75">
        <v>0.3</v>
      </c>
    </row>
    <row r="32" spans="1:13" ht="20.25" customHeight="1">
      <c r="A32" s="73" t="s">
        <v>163</v>
      </c>
      <c r="B32" s="74">
        <v>9</v>
      </c>
      <c r="C32" s="74">
        <v>8</v>
      </c>
      <c r="D32" s="75">
        <v>-11.1</v>
      </c>
      <c r="E32" s="75">
        <v>0.7</v>
      </c>
      <c r="F32" s="74">
        <v>93</v>
      </c>
      <c r="G32" s="74">
        <v>81</v>
      </c>
      <c r="H32" s="75">
        <v>-12.9</v>
      </c>
      <c r="I32" s="75">
        <v>0.3</v>
      </c>
      <c r="J32" s="74">
        <v>122439</v>
      </c>
      <c r="K32" s="74">
        <v>111113</v>
      </c>
      <c r="L32" s="75">
        <v>-9.3000000000000007</v>
      </c>
      <c r="M32" s="75">
        <v>0.2</v>
      </c>
    </row>
    <row r="33" spans="1:13" ht="20.25" customHeight="1">
      <c r="A33" s="73" t="s">
        <v>164</v>
      </c>
      <c r="B33" s="74">
        <v>5</v>
      </c>
      <c r="C33" s="74">
        <v>4</v>
      </c>
      <c r="D33" s="75">
        <v>-20</v>
      </c>
      <c r="E33" s="75">
        <v>0.4</v>
      </c>
      <c r="F33" s="74">
        <v>84</v>
      </c>
      <c r="G33" s="74">
        <v>79</v>
      </c>
      <c r="H33" s="75">
        <v>-6</v>
      </c>
      <c r="I33" s="75">
        <v>0.3</v>
      </c>
      <c r="J33" s="74">
        <v>38682</v>
      </c>
      <c r="K33" s="74">
        <v>44244</v>
      </c>
      <c r="L33" s="75">
        <v>14.4</v>
      </c>
      <c r="M33" s="75">
        <v>0.1</v>
      </c>
    </row>
    <row r="34" spans="1:13" ht="20.25" customHeight="1">
      <c r="A34" s="73" t="s">
        <v>165</v>
      </c>
      <c r="B34" s="74">
        <v>27</v>
      </c>
      <c r="C34" s="74">
        <v>25</v>
      </c>
      <c r="D34" s="75">
        <v>-7.4</v>
      </c>
      <c r="E34" s="75">
        <v>2.2999999999999998</v>
      </c>
      <c r="F34" s="74">
        <v>458</v>
      </c>
      <c r="G34" s="74">
        <v>561</v>
      </c>
      <c r="H34" s="75">
        <v>22.5</v>
      </c>
      <c r="I34" s="75">
        <v>2.2999999999999998</v>
      </c>
      <c r="J34" s="74">
        <v>970282</v>
      </c>
      <c r="K34" s="74">
        <v>1192345</v>
      </c>
      <c r="L34" s="75">
        <v>22.9</v>
      </c>
      <c r="M34" s="75">
        <v>2.7</v>
      </c>
    </row>
    <row r="35" spans="1:13" ht="20.25" customHeight="1">
      <c r="A35" s="73" t="s">
        <v>166</v>
      </c>
      <c r="B35" s="74">
        <v>78</v>
      </c>
      <c r="C35" s="74">
        <v>69</v>
      </c>
      <c r="D35" s="75">
        <v>-11.5</v>
      </c>
      <c r="E35" s="75">
        <v>6.2</v>
      </c>
      <c r="F35" s="74">
        <v>2601</v>
      </c>
      <c r="G35" s="74">
        <v>2973</v>
      </c>
      <c r="H35" s="75">
        <v>14.3</v>
      </c>
      <c r="I35" s="75">
        <v>12</v>
      </c>
      <c r="J35" s="74">
        <v>14551812</v>
      </c>
      <c r="K35" s="74">
        <v>4258811</v>
      </c>
      <c r="L35" s="75">
        <v>-70.7</v>
      </c>
      <c r="M35" s="75">
        <v>9.6</v>
      </c>
    </row>
    <row r="36" spans="1:13" ht="20.25" customHeight="1">
      <c r="A36" s="73" t="s">
        <v>167</v>
      </c>
      <c r="B36" s="74">
        <v>10</v>
      </c>
      <c r="C36" s="74">
        <v>11</v>
      </c>
      <c r="D36" s="75">
        <v>10</v>
      </c>
      <c r="E36" s="75">
        <v>1</v>
      </c>
      <c r="F36" s="74">
        <v>94</v>
      </c>
      <c r="G36" s="74">
        <v>115</v>
      </c>
      <c r="H36" s="75">
        <v>22.3</v>
      </c>
      <c r="I36" s="75">
        <v>0.5</v>
      </c>
      <c r="J36" s="74">
        <v>128945</v>
      </c>
      <c r="K36" s="74">
        <v>166018</v>
      </c>
      <c r="L36" s="75">
        <v>28.8</v>
      </c>
      <c r="M36" s="75">
        <v>0.4</v>
      </c>
    </row>
    <row r="37" spans="1:13" ht="20.25" customHeight="1">
      <c r="A37" s="73" t="s">
        <v>168</v>
      </c>
      <c r="B37" s="74">
        <v>51</v>
      </c>
      <c r="C37" s="74">
        <v>40</v>
      </c>
      <c r="D37" s="75">
        <v>-21.6</v>
      </c>
      <c r="E37" s="75">
        <v>3.6</v>
      </c>
      <c r="F37" s="74">
        <v>492</v>
      </c>
      <c r="G37" s="74">
        <v>559</v>
      </c>
      <c r="H37" s="75">
        <v>13.6</v>
      </c>
      <c r="I37" s="75">
        <v>2.2999999999999998</v>
      </c>
      <c r="J37" s="74">
        <v>450478</v>
      </c>
      <c r="K37" s="74">
        <v>764655</v>
      </c>
      <c r="L37" s="75">
        <v>69.7</v>
      </c>
      <c r="M37" s="75">
        <v>1.7</v>
      </c>
    </row>
    <row r="38" spans="1:13" ht="20.25" customHeight="1">
      <c r="A38" s="73" t="s">
        <v>169</v>
      </c>
      <c r="B38" s="74">
        <v>1</v>
      </c>
      <c r="C38" s="74">
        <v>1</v>
      </c>
      <c r="D38" s="75">
        <v>0</v>
      </c>
      <c r="E38" s="75">
        <v>0.1</v>
      </c>
      <c r="F38" s="74">
        <v>8</v>
      </c>
      <c r="G38" s="74">
        <v>11</v>
      </c>
      <c r="H38" s="75">
        <v>37.5</v>
      </c>
      <c r="I38" s="75">
        <v>0</v>
      </c>
      <c r="J38" s="74" t="s">
        <v>170</v>
      </c>
      <c r="K38" s="74" t="s">
        <v>171</v>
      </c>
      <c r="L38" s="75" t="s">
        <v>170</v>
      </c>
      <c r="M38" s="75" t="s">
        <v>170</v>
      </c>
    </row>
    <row r="39" spans="1:13" ht="20.25" customHeight="1">
      <c r="A39" s="73" t="s">
        <v>172</v>
      </c>
      <c r="B39" s="74">
        <v>1</v>
      </c>
      <c r="C39" s="74">
        <v>1</v>
      </c>
      <c r="D39" s="75">
        <v>0</v>
      </c>
      <c r="E39" s="75">
        <v>0.1</v>
      </c>
      <c r="F39" s="74">
        <v>4</v>
      </c>
      <c r="G39" s="74">
        <v>4</v>
      </c>
      <c r="H39" s="75">
        <v>0</v>
      </c>
      <c r="I39" s="75">
        <v>0</v>
      </c>
      <c r="J39" s="74" t="s">
        <v>170</v>
      </c>
      <c r="K39" s="74" t="s">
        <v>170</v>
      </c>
      <c r="L39" s="75" t="s">
        <v>170</v>
      </c>
      <c r="M39" s="75" t="s">
        <v>170</v>
      </c>
    </row>
    <row r="40" spans="1:13" ht="20.25" customHeight="1">
      <c r="A40" s="73" t="s">
        <v>173</v>
      </c>
      <c r="B40" s="74">
        <v>3</v>
      </c>
      <c r="C40" s="74">
        <v>3</v>
      </c>
      <c r="D40" s="75">
        <v>0</v>
      </c>
      <c r="E40" s="75">
        <v>0.3</v>
      </c>
      <c r="F40" s="74">
        <v>30</v>
      </c>
      <c r="G40" s="74">
        <v>26</v>
      </c>
      <c r="H40" s="75">
        <v>-13.3</v>
      </c>
      <c r="I40" s="75">
        <v>0.1</v>
      </c>
      <c r="J40" s="74">
        <v>27030</v>
      </c>
      <c r="K40" s="74">
        <v>22124</v>
      </c>
      <c r="L40" s="75">
        <v>-18.2</v>
      </c>
      <c r="M40" s="75">
        <v>0</v>
      </c>
    </row>
    <row r="41" spans="1:13" ht="20.25" customHeight="1">
      <c r="A41" s="73" t="s">
        <v>174</v>
      </c>
      <c r="B41" s="74">
        <v>1</v>
      </c>
      <c r="C41" s="74">
        <v>1</v>
      </c>
      <c r="D41" s="75">
        <v>0</v>
      </c>
      <c r="E41" s="75">
        <v>0.1</v>
      </c>
      <c r="F41" s="74">
        <v>4</v>
      </c>
      <c r="G41" s="74">
        <v>7</v>
      </c>
      <c r="H41" s="75">
        <v>75</v>
      </c>
      <c r="I41" s="75">
        <v>0</v>
      </c>
      <c r="J41" s="74" t="s">
        <v>170</v>
      </c>
      <c r="K41" s="74" t="s">
        <v>171</v>
      </c>
      <c r="L41" s="74" t="s">
        <v>171</v>
      </c>
      <c r="M41" s="75" t="s">
        <v>171</v>
      </c>
    </row>
    <row r="42" spans="1:13" ht="20.25" customHeight="1">
      <c r="A42" s="73" t="s">
        <v>175</v>
      </c>
      <c r="B42" s="74">
        <v>5</v>
      </c>
      <c r="C42" s="74">
        <v>5</v>
      </c>
      <c r="D42" s="75">
        <v>0</v>
      </c>
      <c r="E42" s="75">
        <v>0.5</v>
      </c>
      <c r="F42" s="74">
        <v>99</v>
      </c>
      <c r="G42" s="74">
        <v>66</v>
      </c>
      <c r="H42" s="75">
        <v>-33.299999999999997</v>
      </c>
      <c r="I42" s="75">
        <v>0.3</v>
      </c>
      <c r="J42" s="74">
        <v>153224</v>
      </c>
      <c r="K42" s="74">
        <v>174638</v>
      </c>
      <c r="L42" s="75">
        <v>14</v>
      </c>
      <c r="M42" s="75">
        <v>0.4</v>
      </c>
    </row>
    <row r="43" spans="1:13" ht="20.25" customHeight="1">
      <c r="A43" s="73" t="s">
        <v>176</v>
      </c>
      <c r="B43" s="74">
        <v>2</v>
      </c>
      <c r="C43" s="74">
        <v>1</v>
      </c>
      <c r="D43" s="75">
        <v>-50</v>
      </c>
      <c r="E43" s="75">
        <v>0.1</v>
      </c>
      <c r="F43" s="74">
        <v>31</v>
      </c>
      <c r="G43" s="74">
        <v>28</v>
      </c>
      <c r="H43" s="75">
        <v>-9.6999999999999993</v>
      </c>
      <c r="I43" s="75">
        <v>0.1</v>
      </c>
      <c r="J43" s="74" t="s">
        <v>170</v>
      </c>
      <c r="K43" s="74" t="s">
        <v>170</v>
      </c>
      <c r="L43" s="75" t="s">
        <v>170</v>
      </c>
      <c r="M43" s="75" t="s">
        <v>170</v>
      </c>
    </row>
    <row r="44" spans="1:13" ht="20.25" customHeight="1">
      <c r="A44" s="73" t="s">
        <v>177</v>
      </c>
      <c r="B44" s="74">
        <v>6</v>
      </c>
      <c r="C44" s="74">
        <v>6</v>
      </c>
      <c r="D44" s="75">
        <v>0</v>
      </c>
      <c r="E44" s="75">
        <v>0.5</v>
      </c>
      <c r="F44" s="74">
        <v>50</v>
      </c>
      <c r="G44" s="74">
        <v>48</v>
      </c>
      <c r="H44" s="75">
        <v>-4</v>
      </c>
      <c r="I44" s="75">
        <v>0.2</v>
      </c>
      <c r="J44" s="74">
        <v>26144</v>
      </c>
      <c r="K44" s="74">
        <v>39628</v>
      </c>
      <c r="L44" s="75">
        <v>51.6</v>
      </c>
      <c r="M44" s="75">
        <v>0.1</v>
      </c>
    </row>
    <row r="45" spans="1:13" ht="20.25" customHeight="1">
      <c r="A45" s="73" t="s">
        <v>178</v>
      </c>
      <c r="B45" s="74">
        <v>4</v>
      </c>
      <c r="C45" s="74">
        <v>3</v>
      </c>
      <c r="D45" s="75">
        <v>-25</v>
      </c>
      <c r="E45" s="75">
        <v>0.3</v>
      </c>
      <c r="F45" s="74">
        <v>39</v>
      </c>
      <c r="G45" s="74">
        <v>42</v>
      </c>
      <c r="H45" s="75">
        <v>7.7</v>
      </c>
      <c r="I45" s="75">
        <v>0.2</v>
      </c>
      <c r="J45" s="74">
        <v>78124</v>
      </c>
      <c r="K45" s="74">
        <v>89648</v>
      </c>
      <c r="L45" s="75">
        <v>14.8</v>
      </c>
      <c r="M45" s="75">
        <v>0.2</v>
      </c>
    </row>
    <row r="46" spans="1:13" ht="20.25" customHeight="1">
      <c r="A46" s="73" t="s">
        <v>179</v>
      </c>
      <c r="B46" s="74">
        <v>15</v>
      </c>
      <c r="C46" s="74">
        <v>10</v>
      </c>
      <c r="D46" s="75">
        <v>-33.299999999999997</v>
      </c>
      <c r="E46" s="75">
        <v>0.9</v>
      </c>
      <c r="F46" s="74">
        <v>213</v>
      </c>
      <c r="G46" s="74">
        <v>206</v>
      </c>
      <c r="H46" s="75">
        <v>-3.3</v>
      </c>
      <c r="I46" s="75">
        <v>0.8</v>
      </c>
      <c r="J46" s="74">
        <v>411788</v>
      </c>
      <c r="K46" s="74">
        <v>474768</v>
      </c>
      <c r="L46" s="75">
        <v>15.3</v>
      </c>
      <c r="M46" s="75">
        <v>1.1000000000000001</v>
      </c>
    </row>
    <row r="47" spans="1:13" ht="20.25" customHeight="1">
      <c r="A47" s="73" t="s">
        <v>180</v>
      </c>
      <c r="B47" s="74">
        <v>35</v>
      </c>
      <c r="C47" s="74">
        <v>25</v>
      </c>
      <c r="D47" s="75">
        <v>-28.6</v>
      </c>
      <c r="E47" s="75">
        <v>2.2999999999999998</v>
      </c>
      <c r="F47" s="74">
        <v>330</v>
      </c>
      <c r="G47" s="74">
        <v>297</v>
      </c>
      <c r="H47" s="75">
        <v>-10</v>
      </c>
      <c r="I47" s="75">
        <v>1.2</v>
      </c>
      <c r="J47" s="74">
        <v>307461</v>
      </c>
      <c r="K47" s="74">
        <v>348122</v>
      </c>
      <c r="L47" s="75">
        <v>13.2</v>
      </c>
      <c r="M47" s="75">
        <v>0.8</v>
      </c>
    </row>
    <row r="48" spans="1:13" ht="20.25" customHeight="1">
      <c r="A48" s="73" t="s">
        <v>181</v>
      </c>
      <c r="B48" s="74">
        <v>2</v>
      </c>
      <c r="C48" s="74">
        <v>3</v>
      </c>
      <c r="D48" s="75">
        <v>50</v>
      </c>
      <c r="E48" s="75">
        <v>0.3</v>
      </c>
      <c r="F48" s="74">
        <v>31</v>
      </c>
      <c r="G48" s="74">
        <v>38</v>
      </c>
      <c r="H48" s="75">
        <v>22.6</v>
      </c>
      <c r="I48" s="75">
        <v>0.2</v>
      </c>
      <c r="J48" s="74" t="s">
        <v>170</v>
      </c>
      <c r="K48" s="74" t="s">
        <v>170</v>
      </c>
      <c r="L48" s="75" t="s">
        <v>170</v>
      </c>
      <c r="M48" s="75" t="s">
        <v>170</v>
      </c>
    </row>
    <row r="49" spans="1:13" ht="20.25" customHeight="1">
      <c r="A49" s="73" t="s">
        <v>182</v>
      </c>
      <c r="B49" s="74">
        <v>9</v>
      </c>
      <c r="C49" s="74">
        <v>6</v>
      </c>
      <c r="D49" s="75">
        <v>-33.299999999999997</v>
      </c>
      <c r="E49" s="75">
        <v>0.5</v>
      </c>
      <c r="F49" s="74">
        <v>91</v>
      </c>
      <c r="G49" s="74">
        <v>62</v>
      </c>
      <c r="H49" s="75">
        <v>-31.9</v>
      </c>
      <c r="I49" s="75">
        <v>0.3</v>
      </c>
      <c r="J49" s="74">
        <v>77530</v>
      </c>
      <c r="K49" s="74">
        <v>114097</v>
      </c>
      <c r="L49" s="75">
        <v>47.2</v>
      </c>
      <c r="M49" s="75">
        <v>0.3</v>
      </c>
    </row>
    <row r="50" spans="1:13" ht="20.25" customHeight="1">
      <c r="A50" s="73" t="s">
        <v>183</v>
      </c>
      <c r="B50" s="74">
        <v>5</v>
      </c>
      <c r="C50" s="74">
        <v>7</v>
      </c>
      <c r="D50" s="75">
        <v>40</v>
      </c>
      <c r="E50" s="75">
        <v>0.6</v>
      </c>
      <c r="F50" s="74">
        <v>38</v>
      </c>
      <c r="G50" s="74">
        <v>73</v>
      </c>
      <c r="H50" s="75">
        <v>92.1</v>
      </c>
      <c r="I50" s="75">
        <v>0.3</v>
      </c>
      <c r="J50" s="74">
        <v>55878</v>
      </c>
      <c r="K50" s="74">
        <v>168908</v>
      </c>
      <c r="L50" s="75">
        <v>202.3</v>
      </c>
      <c r="M50" s="75">
        <v>0.4</v>
      </c>
    </row>
    <row r="51" spans="1:13" ht="6.75" customHeight="1">
      <c r="A51" s="76"/>
      <c r="B51" s="77"/>
      <c r="C51" s="77"/>
      <c r="D51" s="78"/>
      <c r="E51" s="78"/>
      <c r="F51" s="77"/>
      <c r="G51" s="77"/>
      <c r="H51" s="78"/>
      <c r="I51" s="78"/>
      <c r="J51" s="77"/>
      <c r="K51" s="77"/>
      <c r="L51" s="78"/>
      <c r="M51" s="78"/>
    </row>
    <row r="52" spans="1:13">
      <c r="A52" s="76"/>
      <c r="B52" s="77"/>
      <c r="C52" s="77"/>
      <c r="D52" s="78"/>
      <c r="E52" s="78"/>
      <c r="F52" s="77"/>
      <c r="G52" s="77"/>
      <c r="H52" s="78"/>
      <c r="I52" s="78"/>
      <c r="J52" s="77"/>
      <c r="K52" s="77"/>
      <c r="L52" s="78"/>
      <c r="M52" s="78"/>
    </row>
    <row r="53" spans="1:13">
      <c r="A53" s="76"/>
      <c r="B53" s="77"/>
      <c r="C53" s="77"/>
      <c r="D53" s="78"/>
      <c r="E53" s="78"/>
      <c r="F53" s="77"/>
      <c r="G53" s="77"/>
      <c r="H53" s="78"/>
      <c r="I53" s="78"/>
      <c r="J53" s="77"/>
      <c r="K53" s="77"/>
      <c r="L53" s="78"/>
      <c r="M53" s="78"/>
    </row>
    <row r="54" spans="1:13">
      <c r="A54" s="76"/>
      <c r="B54" s="77"/>
      <c r="C54" s="77"/>
      <c r="D54" s="78"/>
      <c r="E54" s="78"/>
      <c r="F54" s="77"/>
      <c r="G54" s="77"/>
      <c r="H54" s="78"/>
      <c r="I54" s="78"/>
      <c r="J54" s="77"/>
      <c r="K54" s="77"/>
      <c r="L54" s="78"/>
      <c r="M54" s="78"/>
    </row>
    <row r="55" spans="1:13">
      <c r="A55" s="76"/>
      <c r="B55" s="77"/>
      <c r="C55" s="77"/>
      <c r="D55" s="78"/>
      <c r="E55" s="78"/>
      <c r="F55" s="77"/>
      <c r="G55" s="77"/>
      <c r="H55" s="78"/>
      <c r="I55" s="78"/>
      <c r="J55" s="77"/>
      <c r="K55" s="77"/>
      <c r="L55" s="78"/>
      <c r="M55" s="78"/>
    </row>
    <row r="56" spans="1:13">
      <c r="A56" s="76"/>
      <c r="B56" s="77"/>
      <c r="C56" s="77"/>
      <c r="D56" s="78"/>
      <c r="E56" s="78"/>
      <c r="F56" s="77"/>
      <c r="G56" s="77"/>
      <c r="H56" s="78"/>
      <c r="I56" s="78"/>
      <c r="J56" s="77"/>
      <c r="K56" s="77"/>
      <c r="L56" s="78"/>
      <c r="M56" s="78"/>
    </row>
    <row r="57" spans="1:13">
      <c r="A57" s="76"/>
      <c r="B57" s="77"/>
      <c r="C57" s="77"/>
      <c r="D57" s="78"/>
      <c r="E57" s="78"/>
      <c r="F57" s="77"/>
      <c r="G57" s="77"/>
      <c r="H57" s="78"/>
      <c r="I57" s="78"/>
      <c r="J57" s="77"/>
      <c r="K57" s="77"/>
      <c r="L57" s="78"/>
      <c r="M57" s="78"/>
    </row>
    <row r="58" spans="1:13">
      <c r="A58" s="76"/>
      <c r="B58" s="77"/>
      <c r="C58" s="77"/>
      <c r="D58" s="78"/>
      <c r="E58" s="78"/>
      <c r="F58" s="77"/>
      <c r="G58" s="77"/>
      <c r="H58" s="78"/>
      <c r="I58" s="78"/>
      <c r="J58" s="77"/>
      <c r="K58" s="77"/>
      <c r="L58" s="78"/>
      <c r="M58" s="78"/>
    </row>
    <row r="59" spans="1:13">
      <c r="A59" s="76"/>
      <c r="B59" s="77"/>
      <c r="C59" s="77"/>
      <c r="D59" s="78"/>
      <c r="E59" s="78"/>
      <c r="F59" s="77"/>
      <c r="G59" s="77"/>
      <c r="H59" s="78"/>
      <c r="I59" s="78"/>
      <c r="J59" s="77"/>
      <c r="K59" s="77"/>
      <c r="L59" s="78"/>
      <c r="M59" s="78"/>
    </row>
    <row r="60" spans="1:13">
      <c r="A60" s="76"/>
      <c r="B60" s="79"/>
      <c r="C60" s="79"/>
      <c r="D60" s="78"/>
      <c r="E60" s="78"/>
      <c r="F60" s="79"/>
      <c r="G60" s="79"/>
      <c r="H60" s="78"/>
      <c r="I60" s="78"/>
      <c r="J60" s="79"/>
      <c r="K60" s="79"/>
      <c r="L60" s="78"/>
      <c r="M60" s="78"/>
    </row>
  </sheetData>
  <mergeCells count="17">
    <mergeCell ref="A2:M2"/>
    <mergeCell ref="A4:A7"/>
    <mergeCell ref="B4:E4"/>
    <mergeCell ref="F4:I4"/>
    <mergeCell ref="J4:M4"/>
    <mergeCell ref="B5:B7"/>
    <mergeCell ref="C5:C7"/>
    <mergeCell ref="F5:F7"/>
    <mergeCell ref="G5:G7"/>
    <mergeCell ref="J5:J7"/>
    <mergeCell ref="M6:M7"/>
    <mergeCell ref="K5:K7"/>
    <mergeCell ref="D6:D7"/>
    <mergeCell ref="E6:E7"/>
    <mergeCell ref="H6:H7"/>
    <mergeCell ref="I6:I7"/>
    <mergeCell ref="L6:L7"/>
  </mergeCells>
  <phoneticPr fontId="4"/>
  <printOptions horizontalCentered="1"/>
  <pageMargins left="0.78740157480314965" right="0.59055118110236227" top="0.78740157480314965" bottom="0.59055118110236227" header="0.51181102362204722" footer="0.51181102362204722"/>
  <pageSetup paperSize="9" scale="85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/>
  </sheetViews>
  <sheetFormatPr defaultRowHeight="13.5"/>
  <cols>
    <col min="1" max="1" width="1.625" style="1" customWidth="1"/>
    <col min="2" max="2" width="8.625" style="1" customWidth="1"/>
    <col min="3" max="8" width="15.625" style="1" customWidth="1"/>
    <col min="9" max="9" width="1.625" style="1" customWidth="1"/>
    <col min="10" max="16384" width="9" style="1"/>
  </cols>
  <sheetData>
    <row r="1" spans="2:8" ht="24" customHeight="1">
      <c r="B1" s="104" t="s">
        <v>0</v>
      </c>
      <c r="C1" s="104"/>
      <c r="D1" s="104"/>
      <c r="E1" s="104"/>
      <c r="F1" s="104"/>
      <c r="G1" s="104"/>
      <c r="H1" s="104"/>
    </row>
    <row r="2" spans="2:8" ht="15" customHeight="1">
      <c r="B2" s="84"/>
      <c r="C2" s="84"/>
      <c r="D2" s="84"/>
      <c r="E2" s="84"/>
      <c r="F2" s="84"/>
      <c r="G2" s="84"/>
      <c r="H2" s="84"/>
    </row>
    <row r="3" spans="2:8" ht="15" customHeight="1"/>
    <row r="4" spans="2:8" ht="24" customHeight="1">
      <c r="B4" s="99" t="s">
        <v>1</v>
      </c>
      <c r="C4" s="2" t="s">
        <v>2</v>
      </c>
      <c r="D4" s="2"/>
      <c r="E4" s="2"/>
      <c r="F4" s="3" t="s">
        <v>3</v>
      </c>
      <c r="G4" s="4"/>
      <c r="H4" s="5"/>
    </row>
    <row r="5" spans="2:8" ht="24" customHeight="1">
      <c r="B5" s="100"/>
      <c r="C5" s="6"/>
      <c r="D5" s="85" t="s">
        <v>4</v>
      </c>
      <c r="E5" s="86" t="s">
        <v>5</v>
      </c>
      <c r="F5" s="7"/>
      <c r="G5" s="85" t="s">
        <v>4</v>
      </c>
      <c r="H5" s="85" t="s">
        <v>5</v>
      </c>
    </row>
    <row r="6" spans="2:8" s="10" customFormat="1" ht="15" customHeight="1">
      <c r="B6" s="8"/>
      <c r="C6" s="8"/>
      <c r="D6" s="9" t="s">
        <v>95</v>
      </c>
      <c r="E6" s="8"/>
      <c r="F6" s="8" t="s">
        <v>6</v>
      </c>
      <c r="G6" s="8" t="s">
        <v>96</v>
      </c>
      <c r="H6" s="8" t="s">
        <v>6</v>
      </c>
    </row>
    <row r="7" spans="2:8" ht="24" customHeight="1">
      <c r="B7" s="11">
        <v>24</v>
      </c>
      <c r="C7" s="12">
        <v>1236</v>
      </c>
      <c r="D7" s="13">
        <f>(C7/1201-1)*100</f>
        <v>2.9142381348876034</v>
      </c>
      <c r="E7" s="12">
        <f>+C7-1201</f>
        <v>35</v>
      </c>
      <c r="F7" s="12">
        <v>23739</v>
      </c>
      <c r="G7" s="13">
        <f>(F7/23312-1)*100</f>
        <v>1.8316746739876377</v>
      </c>
      <c r="H7" s="12">
        <f>+F7-23312</f>
        <v>427</v>
      </c>
    </row>
    <row r="8" spans="2:8" ht="24" customHeight="1">
      <c r="B8" s="11">
        <v>25</v>
      </c>
      <c r="C8" s="14">
        <v>1204</v>
      </c>
      <c r="D8" s="15">
        <f>(C8/C7-1)*100</f>
        <v>-2.5889967637540479</v>
      </c>
      <c r="E8" s="14">
        <f t="shared" ref="E8" si="0">C8-C7</f>
        <v>-32</v>
      </c>
      <c r="F8" s="14">
        <v>23977</v>
      </c>
      <c r="G8" s="15">
        <f t="shared" ref="G8" si="1">(F8/F7-1)*100</f>
        <v>1.002569611188342</v>
      </c>
      <c r="H8" s="14">
        <f t="shared" ref="H8" si="2">F8-F7</f>
        <v>238</v>
      </c>
    </row>
    <row r="9" spans="2:8" ht="24" customHeight="1">
      <c r="B9" s="11">
        <v>26</v>
      </c>
      <c r="C9" s="14">
        <v>1179</v>
      </c>
      <c r="D9" s="15">
        <f>(C9/C8-1)*100</f>
        <v>-2.0764119601328956</v>
      </c>
      <c r="E9" s="14">
        <f>C9-C8</f>
        <v>-25</v>
      </c>
      <c r="F9" s="14">
        <v>24432</v>
      </c>
      <c r="G9" s="15">
        <f>(F9/F8-1)*100</f>
        <v>1.8976519164199068</v>
      </c>
      <c r="H9" s="14">
        <f>F9-F8</f>
        <v>455</v>
      </c>
    </row>
    <row r="10" spans="2:8" ht="24" customHeight="1">
      <c r="B10" s="87">
        <v>28</v>
      </c>
      <c r="C10" s="88">
        <v>1239</v>
      </c>
      <c r="D10" s="89">
        <f>(C10/C9-1)*100</f>
        <v>5.0890585241730291</v>
      </c>
      <c r="E10" s="88">
        <f>C10-C9</f>
        <v>60</v>
      </c>
      <c r="F10" s="88">
        <v>23558</v>
      </c>
      <c r="G10" s="89">
        <f>(F10/F9-1)*100</f>
        <v>-3.5772757039947645</v>
      </c>
      <c r="H10" s="88">
        <f>F10-F9</f>
        <v>-874</v>
      </c>
    </row>
    <row r="11" spans="2:8" ht="24" customHeight="1">
      <c r="B11" s="11">
        <v>29</v>
      </c>
      <c r="C11" s="14">
        <v>1111</v>
      </c>
      <c r="D11" s="15">
        <f>(C11/C10-1)*100</f>
        <v>-10.330912025827278</v>
      </c>
      <c r="E11" s="14">
        <f>C11-C10</f>
        <v>-128</v>
      </c>
      <c r="F11" s="14">
        <v>24705</v>
      </c>
      <c r="G11" s="15">
        <f>(F11/F10-1)*100</f>
        <v>4.8688343662450118</v>
      </c>
      <c r="H11" s="14">
        <f>F11-F10</f>
        <v>1147</v>
      </c>
    </row>
    <row r="12" spans="2:8" ht="15" customHeight="1"/>
    <row r="13" spans="2:8" ht="15" customHeight="1"/>
    <row r="14" spans="2:8" ht="24" customHeight="1">
      <c r="B14" s="99" t="s">
        <v>1</v>
      </c>
      <c r="C14" s="101" t="s">
        <v>8</v>
      </c>
      <c r="D14" s="102"/>
      <c r="E14" s="102"/>
      <c r="F14" s="101" t="s">
        <v>9</v>
      </c>
      <c r="G14" s="102"/>
      <c r="H14" s="103"/>
    </row>
    <row r="15" spans="2:8" ht="24" customHeight="1">
      <c r="B15" s="100"/>
      <c r="C15" s="16"/>
      <c r="D15" s="85" t="s">
        <v>4</v>
      </c>
      <c r="E15" s="86" t="s">
        <v>5</v>
      </c>
      <c r="F15" s="17"/>
      <c r="G15" s="85" t="s">
        <v>4</v>
      </c>
      <c r="H15" s="85" t="s">
        <v>5</v>
      </c>
    </row>
    <row r="16" spans="2:8" s="10" customFormat="1" ht="15" customHeight="1">
      <c r="B16" s="8"/>
      <c r="C16" s="8" t="s">
        <v>10</v>
      </c>
      <c r="D16" s="8" t="s">
        <v>7</v>
      </c>
      <c r="E16" s="8" t="s">
        <v>10</v>
      </c>
      <c r="F16" s="8" t="s">
        <v>10</v>
      </c>
      <c r="G16" s="8" t="s">
        <v>7</v>
      </c>
      <c r="H16" s="8" t="s">
        <v>10</v>
      </c>
    </row>
    <row r="17" spans="2:8" ht="24" customHeight="1">
      <c r="B17" s="11">
        <v>24</v>
      </c>
      <c r="C17" s="12">
        <v>6347325</v>
      </c>
      <c r="D17" s="13">
        <f>(C17/6405175-1)*100</f>
        <v>-0.90317594757364228</v>
      </c>
      <c r="E17" s="12">
        <f>+C17-6405175</f>
        <v>-57850</v>
      </c>
      <c r="F17" s="12">
        <v>43618398</v>
      </c>
      <c r="G17" s="13">
        <f>(F17/37649505-1)*100</f>
        <v>15.853841903100708</v>
      </c>
      <c r="H17" s="12">
        <f>+F17-37649505</f>
        <v>5968893</v>
      </c>
    </row>
    <row r="18" spans="2:8" ht="24" customHeight="1">
      <c r="B18" s="11">
        <v>25</v>
      </c>
      <c r="C18" s="14">
        <v>6536411</v>
      </c>
      <c r="D18" s="15">
        <f t="shared" ref="D18" si="3">(C18/C17-1)*100</f>
        <v>2.9789872111479987</v>
      </c>
      <c r="E18" s="14">
        <f t="shared" ref="E18" si="4">C18-C17</f>
        <v>189086</v>
      </c>
      <c r="F18" s="14">
        <v>43814230</v>
      </c>
      <c r="G18" s="15">
        <f t="shared" ref="G18" si="5">(F18/F17-1)*100</f>
        <v>0.44896651179164859</v>
      </c>
      <c r="H18" s="14">
        <f t="shared" ref="H18" si="6">F18-F17</f>
        <v>195832</v>
      </c>
    </row>
    <row r="19" spans="2:8" ht="24" customHeight="1">
      <c r="B19" s="11">
        <v>26</v>
      </c>
      <c r="C19" s="14">
        <v>6703049</v>
      </c>
      <c r="D19" s="15">
        <f>(C19/C18-1)*100</f>
        <v>2.549380692248393</v>
      </c>
      <c r="E19" s="14">
        <f>C19-C18</f>
        <v>166638</v>
      </c>
      <c r="F19" s="14">
        <v>45842528</v>
      </c>
      <c r="G19" s="15">
        <f>(F19/F18-1)*100</f>
        <v>4.6293133532188113</v>
      </c>
      <c r="H19" s="14">
        <f>F19-F18</f>
        <v>2028298</v>
      </c>
    </row>
    <row r="20" spans="2:8" ht="24" customHeight="1">
      <c r="B20" s="87">
        <v>27</v>
      </c>
      <c r="C20" s="88">
        <v>6194033</v>
      </c>
      <c r="D20" s="89">
        <f>(C20/C19-1)*100</f>
        <v>-7.5937979865580596</v>
      </c>
      <c r="E20" s="88">
        <f>C20-C19</f>
        <v>-509016</v>
      </c>
      <c r="F20" s="88">
        <v>30863121</v>
      </c>
      <c r="G20" s="89">
        <f>(F20/F19-1)*100</f>
        <v>-32.675787426033743</v>
      </c>
      <c r="H20" s="88">
        <f>F20-F19</f>
        <v>-14979407</v>
      </c>
    </row>
    <row r="21" spans="2:8" ht="24" customHeight="1">
      <c r="B21" s="11">
        <v>28</v>
      </c>
      <c r="C21" s="14">
        <v>6788586</v>
      </c>
      <c r="D21" s="15">
        <f>(C21/C20-1)*100</f>
        <v>9.5988025895244569</v>
      </c>
      <c r="E21" s="14">
        <f>C21-C20</f>
        <v>594553</v>
      </c>
      <c r="F21" s="14">
        <v>24681183</v>
      </c>
      <c r="G21" s="15">
        <f>(F21/F20-1)*100</f>
        <v>-20.030177764588352</v>
      </c>
      <c r="H21" s="14">
        <f>F21-F20</f>
        <v>-6181938</v>
      </c>
    </row>
    <row r="22" spans="2:8" ht="15" customHeight="1"/>
    <row r="23" spans="2:8" ht="15" customHeight="1"/>
    <row r="24" spans="2:8" ht="24" customHeight="1">
      <c r="B24" s="99" t="s">
        <v>1</v>
      </c>
      <c r="C24" s="101" t="s">
        <v>97</v>
      </c>
      <c r="D24" s="102"/>
      <c r="E24" s="102"/>
      <c r="F24" s="101" t="s">
        <v>98</v>
      </c>
      <c r="G24" s="102"/>
      <c r="H24" s="103"/>
    </row>
    <row r="25" spans="2:8" ht="24" customHeight="1">
      <c r="B25" s="100"/>
      <c r="C25" s="16"/>
      <c r="D25" s="85" t="s">
        <v>4</v>
      </c>
      <c r="E25" s="86" t="s">
        <v>5</v>
      </c>
      <c r="F25" s="17"/>
      <c r="G25" s="85" t="s">
        <v>4</v>
      </c>
      <c r="H25" s="85" t="s">
        <v>5</v>
      </c>
    </row>
    <row r="26" spans="2:8" s="10" customFormat="1" ht="15" customHeight="1">
      <c r="B26" s="8"/>
      <c r="C26" s="8" t="s">
        <v>10</v>
      </c>
      <c r="D26" s="8" t="s">
        <v>99</v>
      </c>
      <c r="E26" s="8" t="s">
        <v>10</v>
      </c>
      <c r="F26" s="8" t="s">
        <v>10</v>
      </c>
      <c r="G26" s="9" t="s">
        <v>99</v>
      </c>
      <c r="H26" s="8" t="s">
        <v>10</v>
      </c>
    </row>
    <row r="27" spans="2:8" ht="24" customHeight="1">
      <c r="B27" s="11">
        <v>24</v>
      </c>
      <c r="C27" s="12">
        <v>61883816</v>
      </c>
      <c r="D27" s="13">
        <f>(C27/60473142-1)*100</f>
        <v>2.3327281390472576</v>
      </c>
      <c r="E27" s="12">
        <f>+C27-60473142</f>
        <v>1410674</v>
      </c>
      <c r="F27" s="12">
        <v>14379557</v>
      </c>
      <c r="G27" s="13">
        <f>(F27/19022325-1)*100</f>
        <v>-24.406942894730264</v>
      </c>
      <c r="H27" s="12">
        <f>+F27-19022325</f>
        <v>-4642768</v>
      </c>
    </row>
    <row r="28" spans="2:8" ht="24" customHeight="1">
      <c r="B28" s="11">
        <v>25</v>
      </c>
      <c r="C28" s="14">
        <v>62827945</v>
      </c>
      <c r="D28" s="15">
        <f t="shared" ref="D28" si="7">(C28/C27-1)*100</f>
        <v>1.5256476749914816</v>
      </c>
      <c r="E28" s="14">
        <f t="shared" ref="E28" si="8">C28-C27</f>
        <v>944129</v>
      </c>
      <c r="F28" s="14">
        <v>15305759</v>
      </c>
      <c r="G28" s="15">
        <f>(F28/F27-1)*100</f>
        <v>6.4411024623359348</v>
      </c>
      <c r="H28" s="14">
        <f t="shared" ref="H28" si="9">F28-F27</f>
        <v>926202</v>
      </c>
    </row>
    <row r="29" spans="2:8" ht="24" customHeight="1">
      <c r="B29" s="11">
        <v>26</v>
      </c>
      <c r="C29" s="18">
        <v>63359108</v>
      </c>
      <c r="D29" s="15">
        <f>(C29/C28-1)*100</f>
        <v>0.84542475486026891</v>
      </c>
      <c r="E29" s="14">
        <f>C29-C28</f>
        <v>531163</v>
      </c>
      <c r="F29" s="18">
        <v>13466042</v>
      </c>
      <c r="G29" s="15">
        <f>(F29/F28-1)*100</f>
        <v>-12.019769813440806</v>
      </c>
      <c r="H29" s="14">
        <f>F29-F28</f>
        <v>-1839717</v>
      </c>
    </row>
    <row r="30" spans="2:8" ht="24" customHeight="1">
      <c r="B30" s="87">
        <v>27</v>
      </c>
      <c r="C30" s="90">
        <v>54406939</v>
      </c>
      <c r="D30" s="89">
        <f>(C30/C29-1)*100</f>
        <v>-14.129253524213127</v>
      </c>
      <c r="E30" s="88">
        <f>C30-C29</f>
        <v>-8952169</v>
      </c>
      <c r="F30" s="90">
        <v>18984636</v>
      </c>
      <c r="G30" s="89">
        <f>(F30/F29-1)*100</f>
        <v>40.98155939213617</v>
      </c>
      <c r="H30" s="88">
        <f>F30-F29</f>
        <v>5518594</v>
      </c>
    </row>
    <row r="31" spans="2:8" ht="24" customHeight="1">
      <c r="B31" s="11">
        <v>28</v>
      </c>
      <c r="C31" s="18">
        <v>44552751</v>
      </c>
      <c r="D31" s="15">
        <f>(C31/C30-1)*100</f>
        <v>-18.112005896894878</v>
      </c>
      <c r="E31" s="14">
        <f>C31-C30</f>
        <v>-9854188</v>
      </c>
      <c r="F31" s="18">
        <v>17311882</v>
      </c>
      <c r="G31" s="15">
        <f>(F31/F30-1)*100</f>
        <v>-8.8110933493799948</v>
      </c>
      <c r="H31" s="14">
        <f>F31-F30</f>
        <v>-1672754</v>
      </c>
    </row>
    <row r="32" spans="2:8" ht="15" customHeight="1"/>
    <row r="33" spans="1:8" ht="15" customHeight="1"/>
    <row r="34" spans="1:8" ht="24" customHeight="1">
      <c r="B34" s="99" t="s">
        <v>1</v>
      </c>
      <c r="C34" s="101" t="s">
        <v>11</v>
      </c>
      <c r="D34" s="102"/>
      <c r="E34" s="103"/>
      <c r="F34" s="101" t="s">
        <v>12</v>
      </c>
      <c r="G34" s="102"/>
      <c r="H34" s="103"/>
    </row>
    <row r="35" spans="1:8" ht="24" customHeight="1">
      <c r="B35" s="100"/>
      <c r="C35" s="19"/>
      <c r="D35" s="85" t="s">
        <v>4</v>
      </c>
      <c r="E35" s="86" t="s">
        <v>5</v>
      </c>
      <c r="F35" s="19"/>
      <c r="G35" s="85" t="s">
        <v>4</v>
      </c>
      <c r="H35" s="85" t="s">
        <v>5</v>
      </c>
    </row>
    <row r="36" spans="1:8" ht="15" customHeight="1">
      <c r="B36" s="8"/>
      <c r="C36" s="8" t="s">
        <v>10</v>
      </c>
      <c r="D36" s="8" t="s">
        <v>99</v>
      </c>
      <c r="E36" s="8" t="s">
        <v>10</v>
      </c>
      <c r="F36" s="8" t="s">
        <v>10</v>
      </c>
      <c r="G36" s="8" t="s">
        <v>99</v>
      </c>
      <c r="H36" s="8" t="s">
        <v>10</v>
      </c>
    </row>
    <row r="37" spans="1:8" ht="24" customHeight="1">
      <c r="B37" s="11">
        <v>24</v>
      </c>
      <c r="C37" s="12">
        <v>37071394</v>
      </c>
      <c r="D37" s="13">
        <f>(C37/37931362-1)*100</f>
        <v>-2.2671687876644087</v>
      </c>
      <c r="E37" s="12">
        <f>+C37-37931362</f>
        <v>-859968</v>
      </c>
      <c r="F37" s="12">
        <v>14348661</v>
      </c>
      <c r="G37" s="13">
        <f>(F37/16311712-1)*100</f>
        <v>-12.034610468845941</v>
      </c>
      <c r="H37" s="12">
        <f>+F37-16311712</f>
        <v>-1963051</v>
      </c>
    </row>
    <row r="38" spans="1:8" ht="24" customHeight="1">
      <c r="B38" s="11">
        <v>25</v>
      </c>
      <c r="C38" s="14">
        <v>39715307</v>
      </c>
      <c r="D38" s="15">
        <f t="shared" ref="D38" si="10">(C38/C37-1)*100</f>
        <v>7.1319492328775214</v>
      </c>
      <c r="E38" s="14">
        <f t="shared" ref="E38" si="11">C38-C37</f>
        <v>2643913</v>
      </c>
      <c r="F38" s="14">
        <v>15682417</v>
      </c>
      <c r="G38" s="15">
        <f t="shared" ref="G38" si="12">(F38/F37-1)*100</f>
        <v>9.2953342475649912</v>
      </c>
      <c r="H38" s="14">
        <f t="shared" ref="H38" si="13">F38-F37</f>
        <v>1333756</v>
      </c>
    </row>
    <row r="39" spans="1:8" ht="24" customHeight="1">
      <c r="B39" s="11">
        <v>26</v>
      </c>
      <c r="C39" s="20">
        <v>41472006</v>
      </c>
      <c r="D39" s="15">
        <f>(C39/C38-1)*100</f>
        <v>4.4232290587606471</v>
      </c>
      <c r="E39" s="14">
        <f>C39-C38</f>
        <v>1756699</v>
      </c>
      <c r="F39" s="20">
        <v>15663844</v>
      </c>
      <c r="G39" s="15">
        <f>(F39/F38-1)*100</f>
        <v>-0.11843199935316351</v>
      </c>
      <c r="H39" s="14">
        <f>F39-F38</f>
        <v>-18573</v>
      </c>
    </row>
    <row r="40" spans="1:8" ht="24" customHeight="1">
      <c r="B40" s="87">
        <v>27</v>
      </c>
      <c r="C40" s="91">
        <f>+C30-11000077</f>
        <v>43406862</v>
      </c>
      <c r="D40" s="89">
        <f>(C40/C39-1)*100</f>
        <v>4.6654507139104906</v>
      </c>
      <c r="E40" s="88">
        <f>C40-C39</f>
        <v>1934856</v>
      </c>
      <c r="F40" s="91">
        <f>+F30-1406482</f>
        <v>17578154</v>
      </c>
      <c r="G40" s="89">
        <f>(F40/F39-1)*100</f>
        <v>12.221201896545963</v>
      </c>
      <c r="H40" s="88">
        <f>F40-F39</f>
        <v>1914310</v>
      </c>
    </row>
    <row r="41" spans="1:8" ht="24" customHeight="1">
      <c r="B41" s="11">
        <v>28</v>
      </c>
      <c r="C41" s="20">
        <v>43974175</v>
      </c>
      <c r="D41" s="15">
        <f>(C41/C40-1)*100</f>
        <v>1.3069661658564602</v>
      </c>
      <c r="E41" s="14">
        <f>C41-C40</f>
        <v>567313</v>
      </c>
      <c r="F41" s="20">
        <v>16963147</v>
      </c>
      <c r="G41" s="15">
        <f>(F41/F40-1)*100</f>
        <v>-3.4987007168101991</v>
      </c>
      <c r="H41" s="14">
        <f>F41-F40</f>
        <v>-615007</v>
      </c>
    </row>
    <row r="42" spans="1:8" ht="15" customHeight="1"/>
    <row r="43" spans="1:8" ht="15" customHeight="1">
      <c r="B43" s="21" t="s">
        <v>100</v>
      </c>
    </row>
    <row r="44" spans="1:8" ht="14.1" customHeight="1">
      <c r="B44" s="92" t="s">
        <v>101</v>
      </c>
      <c r="C44" s="93"/>
      <c r="D44" s="93"/>
      <c r="E44" s="93"/>
      <c r="F44" s="93"/>
      <c r="G44" s="93"/>
      <c r="H44" s="93"/>
    </row>
    <row r="45" spans="1:8">
      <c r="A45" s="21"/>
      <c r="B45" s="21" t="s">
        <v>102</v>
      </c>
      <c r="C45" s="21"/>
      <c r="D45" s="21"/>
      <c r="E45" s="21"/>
      <c r="F45" s="21"/>
      <c r="G45" s="21"/>
      <c r="H45" s="21"/>
    </row>
    <row r="46" spans="1:8">
      <c r="A46" s="21"/>
      <c r="B46" s="92" t="s">
        <v>103</v>
      </c>
      <c r="C46" s="21"/>
      <c r="D46" s="21"/>
      <c r="E46" s="21"/>
      <c r="F46" s="21"/>
      <c r="G46" s="21"/>
      <c r="H46" s="21"/>
    </row>
    <row r="47" spans="1:8">
      <c r="A47" s="21"/>
      <c r="B47" s="21" t="s">
        <v>104</v>
      </c>
      <c r="C47" s="21"/>
      <c r="D47" s="21"/>
      <c r="E47" s="21"/>
      <c r="F47" s="21"/>
      <c r="G47" s="21"/>
      <c r="H47" s="21"/>
    </row>
    <row r="48" spans="1:8">
      <c r="A48" s="21"/>
      <c r="B48" s="21"/>
      <c r="C48" s="21"/>
      <c r="D48" s="21"/>
      <c r="E48" s="21"/>
      <c r="F48" s="21"/>
      <c r="G48" s="21"/>
      <c r="H48" s="21"/>
    </row>
    <row r="49" spans="1:2" ht="5.0999999999999996" customHeight="1">
      <c r="B49" s="21"/>
    </row>
    <row r="50" spans="1:2" ht="14.1" customHeight="1">
      <c r="B50" s="22"/>
    </row>
    <row r="51" spans="1:2">
      <c r="A51" s="21"/>
    </row>
    <row r="52" spans="1:2">
      <c r="A52" s="22"/>
    </row>
    <row r="53" spans="1:2">
      <c r="A53" s="22"/>
    </row>
    <row r="55" spans="1:2">
      <c r="B55" s="23"/>
    </row>
  </sheetData>
  <mergeCells count="11">
    <mergeCell ref="B34:B35"/>
    <mergeCell ref="C34:E34"/>
    <mergeCell ref="F34:H34"/>
    <mergeCell ref="B1:H1"/>
    <mergeCell ref="B4:B5"/>
    <mergeCell ref="B14:B15"/>
    <mergeCell ref="C14:E14"/>
    <mergeCell ref="F14:H14"/>
    <mergeCell ref="B24:B25"/>
    <mergeCell ref="C24:E24"/>
    <mergeCell ref="F24:H24"/>
  </mergeCells>
  <phoneticPr fontId="4"/>
  <printOptions horizontalCentered="1"/>
  <pageMargins left="0.78740157480314965" right="0.59055118110236227" top="0.78740157480314965" bottom="0.59055118110236227" header="0.51181102362204722" footer="0.39370078740157483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zoomScaleNormal="100" zoomScaleSheetLayoutView="100" workbookViewId="0">
      <selection activeCell="A2" sqref="A2:G2"/>
    </sheetView>
  </sheetViews>
  <sheetFormatPr defaultRowHeight="13.5"/>
  <cols>
    <col min="1" max="1" width="24.625" style="22" customWidth="1"/>
    <col min="2" max="7" width="13.625" style="1" customWidth="1"/>
    <col min="8" max="16384" width="9" style="1"/>
  </cols>
  <sheetData>
    <row r="2" spans="1:7" ht="22.5" customHeight="1">
      <c r="A2" s="109" t="s">
        <v>105</v>
      </c>
      <c r="B2" s="109"/>
      <c r="C2" s="109"/>
      <c r="D2" s="109"/>
      <c r="E2" s="109"/>
      <c r="F2" s="109"/>
      <c r="G2" s="109"/>
    </row>
    <row r="3" spans="1:7" s="22" customFormat="1" ht="15.75" customHeight="1">
      <c r="A3" s="99" t="s">
        <v>13</v>
      </c>
      <c r="B3" s="105" t="s">
        <v>107</v>
      </c>
      <c r="C3" s="106"/>
      <c r="D3" s="106"/>
      <c r="E3" s="107"/>
      <c r="F3" s="105" t="s">
        <v>109</v>
      </c>
      <c r="G3" s="107"/>
    </row>
    <row r="4" spans="1:7" s="22" customFormat="1" ht="15.75" customHeight="1">
      <c r="A4" s="100"/>
      <c r="B4" s="24"/>
      <c r="C4" s="85" t="s">
        <v>14</v>
      </c>
      <c r="D4" s="85" t="s">
        <v>110</v>
      </c>
      <c r="E4" s="85" t="s">
        <v>16</v>
      </c>
      <c r="F4" s="25"/>
      <c r="G4" s="85" t="s">
        <v>14</v>
      </c>
    </row>
    <row r="5" spans="1:7" s="10" customFormat="1">
      <c r="A5" s="26"/>
      <c r="B5" s="8"/>
      <c r="C5" s="9" t="s">
        <v>17</v>
      </c>
      <c r="D5" s="8" t="s">
        <v>17</v>
      </c>
      <c r="E5" s="27"/>
      <c r="F5" s="28"/>
      <c r="G5" s="8" t="s">
        <v>17</v>
      </c>
    </row>
    <row r="6" spans="1:7" ht="15.75" customHeight="1">
      <c r="A6" s="29" t="s">
        <v>111</v>
      </c>
      <c r="B6" s="30">
        <f>SUM(B7:B30)</f>
        <v>1111</v>
      </c>
      <c r="C6" s="31">
        <v>100</v>
      </c>
      <c r="D6" s="13">
        <f t="shared" ref="D6:D16" si="0">(B6/F6-1)*100</f>
        <v>-10.330912025827278</v>
      </c>
      <c r="E6" s="32">
        <f>B6-F6</f>
        <v>-128</v>
      </c>
      <c r="F6" s="30">
        <f>SUM(F7:F30)</f>
        <v>1239</v>
      </c>
      <c r="G6" s="13">
        <v>100</v>
      </c>
    </row>
    <row r="7" spans="1:7" ht="15.75" customHeight="1">
      <c r="A7" s="33" t="s">
        <v>18</v>
      </c>
      <c r="B7" s="30">
        <v>374</v>
      </c>
      <c r="C7" s="13">
        <f t="shared" ref="C7:C15" si="1">ROUND(B7/B$6*100,1)</f>
        <v>33.700000000000003</v>
      </c>
      <c r="D7" s="13">
        <f t="shared" si="0"/>
        <v>-5.555555555555558</v>
      </c>
      <c r="E7" s="32">
        <f t="shared" ref="E7:E30" si="2">B7-F7</f>
        <v>-22</v>
      </c>
      <c r="F7" s="30">
        <v>396</v>
      </c>
      <c r="G7" s="13">
        <f>ROUND(F7/F$6*100,1)</f>
        <v>32</v>
      </c>
    </row>
    <row r="8" spans="1:7" ht="15.75" customHeight="1">
      <c r="A8" s="33" t="s">
        <v>19</v>
      </c>
      <c r="B8" s="30">
        <v>88</v>
      </c>
      <c r="C8" s="13">
        <f t="shared" si="1"/>
        <v>7.9</v>
      </c>
      <c r="D8" s="13">
        <f t="shared" si="0"/>
        <v>-15.384615384615385</v>
      </c>
      <c r="E8" s="32">
        <f t="shared" si="2"/>
        <v>-16</v>
      </c>
      <c r="F8" s="30">
        <v>104</v>
      </c>
      <c r="G8" s="13">
        <f t="shared" ref="G8:G30" si="3">ROUND(F8/F$6*100,1)</f>
        <v>8.4</v>
      </c>
    </row>
    <row r="9" spans="1:7" ht="15.75" customHeight="1">
      <c r="A9" s="33" t="s">
        <v>20</v>
      </c>
      <c r="B9" s="30">
        <v>43</v>
      </c>
      <c r="C9" s="13">
        <f t="shared" si="1"/>
        <v>3.9</v>
      </c>
      <c r="D9" s="13">
        <f t="shared" si="0"/>
        <v>-23.214285714285708</v>
      </c>
      <c r="E9" s="32">
        <f t="shared" si="2"/>
        <v>-13</v>
      </c>
      <c r="F9" s="30">
        <v>56</v>
      </c>
      <c r="G9" s="13">
        <f t="shared" si="3"/>
        <v>4.5</v>
      </c>
    </row>
    <row r="10" spans="1:7" ht="15.75" customHeight="1">
      <c r="A10" s="33" t="s">
        <v>21</v>
      </c>
      <c r="B10" s="30">
        <v>10</v>
      </c>
      <c r="C10" s="13">
        <f t="shared" si="1"/>
        <v>0.9</v>
      </c>
      <c r="D10" s="13">
        <f t="shared" si="0"/>
        <v>25</v>
      </c>
      <c r="E10" s="32">
        <f t="shared" si="2"/>
        <v>2</v>
      </c>
      <c r="F10" s="30">
        <v>8</v>
      </c>
      <c r="G10" s="13">
        <f t="shared" si="3"/>
        <v>0.6</v>
      </c>
    </row>
    <row r="11" spans="1:7" ht="15.75" customHeight="1">
      <c r="A11" s="33" t="s">
        <v>22</v>
      </c>
      <c r="B11" s="30">
        <v>47</v>
      </c>
      <c r="C11" s="13">
        <f t="shared" si="1"/>
        <v>4.2</v>
      </c>
      <c r="D11" s="13">
        <f t="shared" si="0"/>
        <v>-17.543859649122805</v>
      </c>
      <c r="E11" s="32">
        <f t="shared" si="2"/>
        <v>-10</v>
      </c>
      <c r="F11" s="30">
        <v>57</v>
      </c>
      <c r="G11" s="13">
        <f t="shared" si="3"/>
        <v>4.5999999999999996</v>
      </c>
    </row>
    <row r="12" spans="1:7" ht="15.75" customHeight="1">
      <c r="A12" s="33" t="s">
        <v>23</v>
      </c>
      <c r="B12" s="30">
        <v>6</v>
      </c>
      <c r="C12" s="13">
        <f t="shared" si="1"/>
        <v>0.5</v>
      </c>
      <c r="D12" s="13">
        <f t="shared" si="0"/>
        <v>-14.28571428571429</v>
      </c>
      <c r="E12" s="32">
        <f t="shared" si="2"/>
        <v>-1</v>
      </c>
      <c r="F12" s="30">
        <v>7</v>
      </c>
      <c r="G12" s="13">
        <f t="shared" si="3"/>
        <v>0.6</v>
      </c>
    </row>
    <row r="13" spans="1:7" ht="15.75" customHeight="1">
      <c r="A13" s="33" t="s">
        <v>24</v>
      </c>
      <c r="B13" s="30">
        <v>85</v>
      </c>
      <c r="C13" s="13">
        <f t="shared" si="1"/>
        <v>7.7</v>
      </c>
      <c r="D13" s="13">
        <f t="shared" si="0"/>
        <v>-2.2988505747126409</v>
      </c>
      <c r="E13" s="32">
        <f t="shared" si="2"/>
        <v>-2</v>
      </c>
      <c r="F13" s="30">
        <v>87</v>
      </c>
      <c r="G13" s="13">
        <f t="shared" si="3"/>
        <v>7</v>
      </c>
    </row>
    <row r="14" spans="1:7" ht="15.75" customHeight="1">
      <c r="A14" s="33" t="s">
        <v>25</v>
      </c>
      <c r="B14" s="30">
        <v>28</v>
      </c>
      <c r="C14" s="13">
        <f t="shared" si="1"/>
        <v>2.5</v>
      </c>
      <c r="D14" s="13">
        <f t="shared" si="0"/>
        <v>-12.5</v>
      </c>
      <c r="E14" s="32">
        <f t="shared" si="2"/>
        <v>-4</v>
      </c>
      <c r="F14" s="30">
        <v>32</v>
      </c>
      <c r="G14" s="13">
        <f t="shared" si="3"/>
        <v>2.6</v>
      </c>
    </row>
    <row r="15" spans="1:7" ht="15.75" customHeight="1">
      <c r="A15" s="33" t="s">
        <v>26</v>
      </c>
      <c r="B15" s="30">
        <v>11</v>
      </c>
      <c r="C15" s="13">
        <f t="shared" si="1"/>
        <v>1</v>
      </c>
      <c r="D15" s="13">
        <f t="shared" si="0"/>
        <v>10.000000000000009</v>
      </c>
      <c r="E15" s="32">
        <f t="shared" si="2"/>
        <v>1</v>
      </c>
      <c r="F15" s="30">
        <v>10</v>
      </c>
      <c r="G15" s="13">
        <f t="shared" si="3"/>
        <v>0.8</v>
      </c>
    </row>
    <row r="16" spans="1:7" ht="15.75" customHeight="1">
      <c r="A16" s="33" t="s">
        <v>27</v>
      </c>
      <c r="B16" s="30">
        <v>18</v>
      </c>
      <c r="C16" s="13">
        <f>ROUND(B16/B$6*100,1)</f>
        <v>1.6</v>
      </c>
      <c r="D16" s="13">
        <f t="shared" si="0"/>
        <v>0</v>
      </c>
      <c r="E16" s="32">
        <f t="shared" si="2"/>
        <v>0</v>
      </c>
      <c r="F16" s="30">
        <v>18</v>
      </c>
      <c r="G16" s="13">
        <f t="shared" si="3"/>
        <v>1.5</v>
      </c>
    </row>
    <row r="17" spans="1:7" ht="15.75" customHeight="1">
      <c r="A17" s="33" t="s">
        <v>28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ht="15.75" customHeight="1">
      <c r="A18" s="33" t="s">
        <v>29</v>
      </c>
      <c r="B18" s="30">
        <v>2</v>
      </c>
      <c r="C18" s="13">
        <f t="shared" ref="C18:C27" si="4">ROUND(B18/B$6*100,1)</f>
        <v>0.2</v>
      </c>
      <c r="D18" s="13">
        <f>(B18/F18-1)*100</f>
        <v>0</v>
      </c>
      <c r="E18" s="32">
        <f t="shared" si="2"/>
        <v>0</v>
      </c>
      <c r="F18" s="30">
        <v>2</v>
      </c>
      <c r="G18" s="13">
        <f t="shared" si="3"/>
        <v>0.2</v>
      </c>
    </row>
    <row r="19" spans="1:7" ht="15.75" customHeight="1">
      <c r="A19" s="33" t="s">
        <v>30</v>
      </c>
      <c r="B19" s="30">
        <v>156</v>
      </c>
      <c r="C19" s="13">
        <f t="shared" si="4"/>
        <v>14</v>
      </c>
      <c r="D19" s="13">
        <f>(B19/F19-1)*100</f>
        <v>-6.0240963855421654</v>
      </c>
      <c r="E19" s="32">
        <f t="shared" si="2"/>
        <v>-10</v>
      </c>
      <c r="F19" s="30">
        <v>166</v>
      </c>
      <c r="G19" s="13">
        <f t="shared" si="3"/>
        <v>13.4</v>
      </c>
    </row>
    <row r="20" spans="1:7" ht="15.75" customHeight="1">
      <c r="A20" s="33" t="s">
        <v>31</v>
      </c>
      <c r="B20" s="30">
        <v>7</v>
      </c>
      <c r="C20" s="13">
        <f t="shared" si="4"/>
        <v>0.6</v>
      </c>
      <c r="D20" s="13">
        <f t="shared" ref="D20:D27" si="5">(B20/F20-1)*100</f>
        <v>-30.000000000000004</v>
      </c>
      <c r="E20" s="32">
        <f t="shared" si="2"/>
        <v>-3</v>
      </c>
      <c r="F20" s="30">
        <v>10</v>
      </c>
      <c r="G20" s="13">
        <f t="shared" si="3"/>
        <v>0.8</v>
      </c>
    </row>
    <row r="21" spans="1:7" ht="15.75" customHeight="1">
      <c r="A21" s="33" t="s">
        <v>32</v>
      </c>
      <c r="B21" s="30">
        <v>1</v>
      </c>
      <c r="C21" s="13">
        <f t="shared" si="4"/>
        <v>0.1</v>
      </c>
      <c r="D21" s="30">
        <v>0</v>
      </c>
      <c r="E21" s="30">
        <f t="shared" si="2"/>
        <v>1</v>
      </c>
      <c r="F21" s="30">
        <v>0</v>
      </c>
      <c r="G21" s="30">
        <f t="shared" si="3"/>
        <v>0</v>
      </c>
    </row>
    <row r="22" spans="1:7" ht="15.75" customHeight="1">
      <c r="A22" s="33" t="s">
        <v>33</v>
      </c>
      <c r="B22" s="30">
        <v>150</v>
      </c>
      <c r="C22" s="13">
        <f t="shared" si="4"/>
        <v>13.5</v>
      </c>
      <c r="D22" s="13">
        <f t="shared" si="5"/>
        <v>-20.63492063492064</v>
      </c>
      <c r="E22" s="32">
        <f t="shared" si="2"/>
        <v>-39</v>
      </c>
      <c r="F22" s="30">
        <v>189</v>
      </c>
      <c r="G22" s="13">
        <f t="shared" si="3"/>
        <v>15.3</v>
      </c>
    </row>
    <row r="23" spans="1:7" ht="15.75" customHeight="1">
      <c r="A23" s="33" t="s">
        <v>34</v>
      </c>
      <c r="B23" s="30">
        <v>8</v>
      </c>
      <c r="C23" s="13">
        <f t="shared" si="4"/>
        <v>0.7</v>
      </c>
      <c r="D23" s="13">
        <f t="shared" si="5"/>
        <v>100</v>
      </c>
      <c r="E23" s="32">
        <f t="shared" si="2"/>
        <v>4</v>
      </c>
      <c r="F23" s="30">
        <v>4</v>
      </c>
      <c r="G23" s="13">
        <f t="shared" si="3"/>
        <v>0.3</v>
      </c>
    </row>
    <row r="24" spans="1:7" ht="15.75" customHeight="1">
      <c r="A24" s="33" t="s">
        <v>112</v>
      </c>
      <c r="B24" s="30">
        <v>9</v>
      </c>
      <c r="C24" s="13">
        <f t="shared" si="4"/>
        <v>0.8</v>
      </c>
      <c r="D24" s="13">
        <f t="shared" si="5"/>
        <v>-18.181818181818176</v>
      </c>
      <c r="E24" s="32">
        <f t="shared" si="2"/>
        <v>-2</v>
      </c>
      <c r="F24" s="30">
        <v>11</v>
      </c>
      <c r="G24" s="13">
        <f t="shared" si="3"/>
        <v>0.9</v>
      </c>
    </row>
    <row r="25" spans="1:7" ht="15.75" customHeight="1">
      <c r="A25" s="33" t="s">
        <v>36</v>
      </c>
      <c r="B25" s="30">
        <v>10</v>
      </c>
      <c r="C25" s="13">
        <f t="shared" si="4"/>
        <v>0.9</v>
      </c>
      <c r="D25" s="13">
        <f t="shared" si="5"/>
        <v>-9.0909090909090935</v>
      </c>
      <c r="E25" s="32">
        <f t="shared" si="2"/>
        <v>-1</v>
      </c>
      <c r="F25" s="30">
        <v>11</v>
      </c>
      <c r="G25" s="13">
        <f t="shared" si="3"/>
        <v>0.9</v>
      </c>
    </row>
    <row r="26" spans="1:7" ht="15.75" customHeight="1">
      <c r="A26" s="33" t="s">
        <v>37</v>
      </c>
      <c r="B26" s="30">
        <v>1</v>
      </c>
      <c r="C26" s="13">
        <f t="shared" si="4"/>
        <v>0.1</v>
      </c>
      <c r="D26" s="13">
        <f t="shared" si="5"/>
        <v>0</v>
      </c>
      <c r="E26" s="32">
        <f t="shared" si="2"/>
        <v>0</v>
      </c>
      <c r="F26" s="30">
        <v>1</v>
      </c>
      <c r="G26" s="13">
        <f t="shared" si="3"/>
        <v>0.1</v>
      </c>
    </row>
    <row r="27" spans="1:7" ht="15.75" customHeight="1">
      <c r="A27" s="33" t="s">
        <v>38</v>
      </c>
      <c r="B27" s="30">
        <v>9</v>
      </c>
      <c r="C27" s="13">
        <f t="shared" si="4"/>
        <v>0.8</v>
      </c>
      <c r="D27" s="13">
        <f t="shared" si="5"/>
        <v>0</v>
      </c>
      <c r="E27" s="32">
        <f t="shared" si="2"/>
        <v>0</v>
      </c>
      <c r="F27" s="30">
        <v>9</v>
      </c>
      <c r="G27" s="13">
        <f t="shared" si="3"/>
        <v>0.7</v>
      </c>
    </row>
    <row r="28" spans="1:7" ht="15.75" customHeight="1">
      <c r="A28" s="33" t="s">
        <v>39</v>
      </c>
      <c r="B28" s="30">
        <v>0</v>
      </c>
      <c r="C28" s="30">
        <v>0</v>
      </c>
      <c r="D28" s="30">
        <v>0</v>
      </c>
      <c r="E28" s="32">
        <f t="shared" si="2"/>
        <v>-1</v>
      </c>
      <c r="F28" s="30">
        <v>1</v>
      </c>
      <c r="G28" s="13">
        <f t="shared" si="3"/>
        <v>0.1</v>
      </c>
    </row>
    <row r="29" spans="1:7" ht="15.75" customHeight="1">
      <c r="A29" s="33" t="s">
        <v>40</v>
      </c>
      <c r="B29" s="30">
        <v>11</v>
      </c>
      <c r="C29" s="13">
        <f>ROUND(B29/B$6*100,1)</f>
        <v>1</v>
      </c>
      <c r="D29" s="13">
        <f>(B29/F29-1)*100</f>
        <v>10.000000000000009</v>
      </c>
      <c r="E29" s="32">
        <f t="shared" si="2"/>
        <v>1</v>
      </c>
      <c r="F29" s="30">
        <v>10</v>
      </c>
      <c r="G29" s="13">
        <f t="shared" si="3"/>
        <v>0.8</v>
      </c>
    </row>
    <row r="30" spans="1:7" ht="15.75" customHeight="1">
      <c r="A30" s="33" t="s">
        <v>41</v>
      </c>
      <c r="B30" s="30">
        <v>37</v>
      </c>
      <c r="C30" s="13">
        <f>ROUND(B30/B$6*100,1)</f>
        <v>3.3</v>
      </c>
      <c r="D30" s="13">
        <f>(B30/F30-1)*100</f>
        <v>-26</v>
      </c>
      <c r="E30" s="32">
        <f t="shared" si="2"/>
        <v>-13</v>
      </c>
      <c r="F30" s="30">
        <v>50</v>
      </c>
      <c r="G30" s="13">
        <f t="shared" si="3"/>
        <v>4</v>
      </c>
    </row>
    <row r="31" spans="1:7" ht="15.75" customHeight="1"/>
    <row r="32" spans="1:7" ht="22.5" customHeight="1">
      <c r="A32" s="108" t="s">
        <v>113</v>
      </c>
      <c r="B32" s="108"/>
      <c r="C32" s="108"/>
      <c r="D32" s="108"/>
      <c r="E32" s="108"/>
      <c r="F32" s="108"/>
      <c r="G32" s="108"/>
    </row>
    <row r="33" spans="1:7" ht="15.75" customHeight="1">
      <c r="A33" s="99" t="s">
        <v>42</v>
      </c>
      <c r="B33" s="105" t="str">
        <f>B3</f>
        <v>平成29年</v>
      </c>
      <c r="C33" s="106"/>
      <c r="D33" s="106"/>
      <c r="E33" s="107"/>
      <c r="F33" s="105" t="str">
        <f>F3</f>
        <v>平成28年</v>
      </c>
      <c r="G33" s="107"/>
    </row>
    <row r="34" spans="1:7" ht="15.75" customHeight="1">
      <c r="A34" s="100"/>
      <c r="B34" s="24"/>
      <c r="C34" s="85" t="s">
        <v>14</v>
      </c>
      <c r="D34" s="85" t="s">
        <v>110</v>
      </c>
      <c r="E34" s="85" t="s">
        <v>16</v>
      </c>
      <c r="F34" s="25"/>
      <c r="G34" s="85" t="s">
        <v>14</v>
      </c>
    </row>
    <row r="35" spans="1:7">
      <c r="A35" s="26"/>
      <c r="B35" s="8"/>
      <c r="C35" s="9" t="s">
        <v>114</v>
      </c>
      <c r="D35" s="8" t="s">
        <v>114</v>
      </c>
      <c r="E35" s="9"/>
      <c r="F35" s="8"/>
      <c r="G35" s="8" t="s">
        <v>114</v>
      </c>
    </row>
    <row r="36" spans="1:7" ht="15.75" customHeight="1">
      <c r="A36" s="17" t="s">
        <v>115</v>
      </c>
      <c r="B36" s="12">
        <f>SUM(B37:B42)</f>
        <v>1111</v>
      </c>
      <c r="C36" s="34">
        <v>100</v>
      </c>
      <c r="D36" s="13">
        <f t="shared" ref="D36:D42" si="6">(B36/F36-1)*100</f>
        <v>-10.330912025827278</v>
      </c>
      <c r="E36" s="32">
        <f>B36-F36</f>
        <v>-128</v>
      </c>
      <c r="F36" s="12">
        <f>SUM(F37:F42)</f>
        <v>1239</v>
      </c>
      <c r="G36" s="35">
        <v>100</v>
      </c>
    </row>
    <row r="37" spans="1:7" ht="15.75" customHeight="1">
      <c r="A37" s="36" t="s">
        <v>44</v>
      </c>
      <c r="B37" s="14">
        <v>471</v>
      </c>
      <c r="C37" s="13">
        <f t="shared" ref="C37:C42" si="7">ROUND(B37/B$36*100,1)</f>
        <v>42.4</v>
      </c>
      <c r="D37" s="13">
        <f t="shared" si="6"/>
        <v>-27.871362940275645</v>
      </c>
      <c r="E37" s="32">
        <f t="shared" ref="E37:E42" si="8">B37-F37</f>
        <v>-182</v>
      </c>
      <c r="F37" s="14">
        <v>653</v>
      </c>
      <c r="G37" s="13">
        <f t="shared" ref="G37:G42" si="9">ROUND(F37/F$36*100,1)</f>
        <v>52.7</v>
      </c>
    </row>
    <row r="38" spans="1:7" ht="15.75" customHeight="1">
      <c r="A38" s="36" t="s">
        <v>45</v>
      </c>
      <c r="B38" s="14">
        <v>295</v>
      </c>
      <c r="C38" s="13">
        <f t="shared" si="7"/>
        <v>26.6</v>
      </c>
      <c r="D38" s="13">
        <f t="shared" si="6"/>
        <v>7.2727272727272751</v>
      </c>
      <c r="E38" s="32">
        <f t="shared" si="8"/>
        <v>20</v>
      </c>
      <c r="F38" s="14">
        <v>275</v>
      </c>
      <c r="G38" s="13">
        <f t="shared" si="9"/>
        <v>22.2</v>
      </c>
    </row>
    <row r="39" spans="1:7" ht="15.75" customHeight="1">
      <c r="A39" s="36" t="s">
        <v>46</v>
      </c>
      <c r="B39" s="14">
        <v>167</v>
      </c>
      <c r="C39" s="13">
        <f t="shared" si="7"/>
        <v>15</v>
      </c>
      <c r="D39" s="13">
        <f t="shared" si="6"/>
        <v>21.897810218978098</v>
      </c>
      <c r="E39" s="32">
        <f t="shared" si="8"/>
        <v>30</v>
      </c>
      <c r="F39" s="14">
        <v>137</v>
      </c>
      <c r="G39" s="13">
        <f t="shared" si="9"/>
        <v>11.1</v>
      </c>
    </row>
    <row r="40" spans="1:7" ht="15.75" customHeight="1">
      <c r="A40" s="36" t="s">
        <v>47</v>
      </c>
      <c r="B40" s="14">
        <v>85</v>
      </c>
      <c r="C40" s="13">
        <f t="shared" si="7"/>
        <v>7.7</v>
      </c>
      <c r="D40" s="13">
        <f t="shared" si="6"/>
        <v>-3.4090909090909061</v>
      </c>
      <c r="E40" s="32">
        <f t="shared" si="8"/>
        <v>-3</v>
      </c>
      <c r="F40" s="14">
        <v>88</v>
      </c>
      <c r="G40" s="13">
        <f t="shared" si="9"/>
        <v>7.1</v>
      </c>
    </row>
    <row r="41" spans="1:7" ht="15.75" customHeight="1">
      <c r="A41" s="36" t="s">
        <v>48</v>
      </c>
      <c r="B41" s="14">
        <v>62</v>
      </c>
      <c r="C41" s="13">
        <f t="shared" si="7"/>
        <v>5.6</v>
      </c>
      <c r="D41" s="13">
        <f t="shared" si="6"/>
        <v>5.0847457627118731</v>
      </c>
      <c r="E41" s="32">
        <f t="shared" si="8"/>
        <v>3</v>
      </c>
      <c r="F41" s="14">
        <v>59</v>
      </c>
      <c r="G41" s="13">
        <f t="shared" si="9"/>
        <v>4.8</v>
      </c>
    </row>
    <row r="42" spans="1:7" ht="15.75" customHeight="1">
      <c r="A42" s="36" t="s">
        <v>49</v>
      </c>
      <c r="B42" s="14">
        <v>31</v>
      </c>
      <c r="C42" s="13">
        <f t="shared" si="7"/>
        <v>2.8</v>
      </c>
      <c r="D42" s="13">
        <f t="shared" si="6"/>
        <v>14.814814814814813</v>
      </c>
      <c r="E42" s="32">
        <f t="shared" si="8"/>
        <v>4</v>
      </c>
      <c r="F42" s="14">
        <v>27</v>
      </c>
      <c r="G42" s="13">
        <f t="shared" si="9"/>
        <v>2.2000000000000002</v>
      </c>
    </row>
    <row r="43" spans="1:7" ht="15.75" customHeight="1">
      <c r="A43" s="39"/>
      <c r="B43" s="37"/>
      <c r="C43" s="40"/>
      <c r="D43" s="38"/>
      <c r="E43" s="37"/>
      <c r="F43" s="37"/>
      <c r="G43" s="40"/>
    </row>
    <row r="44" spans="1:7" ht="22.5" customHeight="1">
      <c r="A44" s="108" t="s">
        <v>116</v>
      </c>
      <c r="B44" s="108"/>
      <c r="C44" s="108"/>
      <c r="D44" s="108"/>
      <c r="E44" s="108"/>
      <c r="F44" s="108"/>
      <c r="G44" s="108"/>
    </row>
    <row r="45" spans="1:7" s="22" customFormat="1" ht="15.75" customHeight="1">
      <c r="A45" s="99" t="s">
        <v>50</v>
      </c>
      <c r="B45" s="105" t="str">
        <f>B33</f>
        <v>平成29年</v>
      </c>
      <c r="C45" s="106"/>
      <c r="D45" s="106"/>
      <c r="E45" s="107"/>
      <c r="F45" s="105" t="str">
        <f>F33</f>
        <v>平成28年</v>
      </c>
      <c r="G45" s="107"/>
    </row>
    <row r="46" spans="1:7" s="22" customFormat="1" ht="15.75" customHeight="1">
      <c r="A46" s="100"/>
      <c r="B46" s="24"/>
      <c r="C46" s="85" t="s">
        <v>14</v>
      </c>
      <c r="D46" s="85" t="s">
        <v>110</v>
      </c>
      <c r="E46" s="85" t="s">
        <v>16</v>
      </c>
      <c r="F46" s="25"/>
      <c r="G46" s="85" t="s">
        <v>14</v>
      </c>
    </row>
    <row r="47" spans="1:7">
      <c r="A47" s="26"/>
      <c r="B47" s="8"/>
      <c r="C47" s="8" t="s">
        <v>114</v>
      </c>
      <c r="D47" s="8" t="s">
        <v>114</v>
      </c>
      <c r="E47" s="9"/>
      <c r="F47" s="8"/>
      <c r="G47" s="41" t="s">
        <v>114</v>
      </c>
    </row>
    <row r="48" spans="1:7" ht="15.75" customHeight="1">
      <c r="A48" s="17" t="s">
        <v>117</v>
      </c>
      <c r="B48" s="12">
        <f>SUM(B49:B54)</f>
        <v>1111</v>
      </c>
      <c r="C48" s="42">
        <v>100</v>
      </c>
      <c r="D48" s="13">
        <f t="shared" ref="D48:D54" si="10">(B48/F48-1)*100</f>
        <v>-10.330912025827278</v>
      </c>
      <c r="E48" s="32">
        <f t="shared" ref="E48:E54" si="11">B48-F48</f>
        <v>-128</v>
      </c>
      <c r="F48" s="12">
        <f>SUM(F49:F54)</f>
        <v>1239</v>
      </c>
      <c r="G48" s="42">
        <v>100</v>
      </c>
    </row>
    <row r="49" spans="1:7" ht="15.75" customHeight="1">
      <c r="A49" s="36" t="s">
        <v>52</v>
      </c>
      <c r="B49" s="14">
        <v>131</v>
      </c>
      <c r="C49" s="13">
        <f t="shared" ref="C49:C54" si="12">ROUND(B49/B$48*100,1)</f>
        <v>11.8</v>
      </c>
      <c r="D49" s="13">
        <f t="shared" si="10"/>
        <v>-7.7464788732394378</v>
      </c>
      <c r="E49" s="32">
        <f t="shared" si="11"/>
        <v>-11</v>
      </c>
      <c r="F49" s="14">
        <v>142</v>
      </c>
      <c r="G49" s="13">
        <f t="shared" ref="G49:G54" si="13">ROUND(F49/F$48*100,1)</f>
        <v>11.5</v>
      </c>
    </row>
    <row r="50" spans="1:7" ht="15.75" customHeight="1">
      <c r="A50" s="36" t="s">
        <v>53</v>
      </c>
      <c r="B50" s="14">
        <v>461</v>
      </c>
      <c r="C50" s="13">
        <f t="shared" si="12"/>
        <v>41.5</v>
      </c>
      <c r="D50" s="13">
        <f t="shared" si="10"/>
        <v>-4.3568464730290408</v>
      </c>
      <c r="E50" s="32">
        <f t="shared" si="11"/>
        <v>-21</v>
      </c>
      <c r="F50" s="14">
        <v>482</v>
      </c>
      <c r="G50" s="13">
        <f t="shared" si="13"/>
        <v>38.9</v>
      </c>
    </row>
    <row r="51" spans="1:7" ht="15.75" customHeight="1">
      <c r="A51" s="36" t="s">
        <v>54</v>
      </c>
      <c r="B51" s="14">
        <v>92</v>
      </c>
      <c r="C51" s="13">
        <f t="shared" si="12"/>
        <v>8.3000000000000007</v>
      </c>
      <c r="D51" s="13">
        <f t="shared" si="10"/>
        <v>-22.689075630252098</v>
      </c>
      <c r="E51" s="32">
        <f t="shared" si="11"/>
        <v>-27</v>
      </c>
      <c r="F51" s="14">
        <v>119</v>
      </c>
      <c r="G51" s="13">
        <f t="shared" si="13"/>
        <v>9.6</v>
      </c>
    </row>
    <row r="52" spans="1:7" ht="15.75" customHeight="1">
      <c r="A52" s="36" t="s">
        <v>55</v>
      </c>
      <c r="B52" s="14">
        <v>294</v>
      </c>
      <c r="C52" s="13">
        <f t="shared" si="12"/>
        <v>26.5</v>
      </c>
      <c r="D52" s="13">
        <f t="shared" si="10"/>
        <v>-14.534883720930235</v>
      </c>
      <c r="E52" s="32">
        <f t="shared" si="11"/>
        <v>-50</v>
      </c>
      <c r="F52" s="14">
        <v>344</v>
      </c>
      <c r="G52" s="13">
        <f t="shared" si="13"/>
        <v>27.8</v>
      </c>
    </row>
    <row r="53" spans="1:7" ht="15.75" customHeight="1">
      <c r="A53" s="36" t="s">
        <v>56</v>
      </c>
      <c r="B53" s="14">
        <v>58</v>
      </c>
      <c r="C53" s="13">
        <f t="shared" si="12"/>
        <v>5.2</v>
      </c>
      <c r="D53" s="13">
        <f t="shared" si="10"/>
        <v>-13.432835820895528</v>
      </c>
      <c r="E53" s="32">
        <f t="shared" si="11"/>
        <v>-9</v>
      </c>
      <c r="F53" s="14">
        <v>67</v>
      </c>
      <c r="G53" s="13">
        <f t="shared" si="13"/>
        <v>5.4</v>
      </c>
    </row>
    <row r="54" spans="1:7" ht="15.75" customHeight="1">
      <c r="A54" s="36" t="s">
        <v>57</v>
      </c>
      <c r="B54" s="14">
        <v>75</v>
      </c>
      <c r="C54" s="13">
        <f t="shared" si="12"/>
        <v>6.8</v>
      </c>
      <c r="D54" s="13">
        <f t="shared" si="10"/>
        <v>-11.764705882352944</v>
      </c>
      <c r="E54" s="32">
        <f t="shared" si="11"/>
        <v>-10</v>
      </c>
      <c r="F54" s="14">
        <v>85</v>
      </c>
      <c r="G54" s="13">
        <f t="shared" si="13"/>
        <v>6.9</v>
      </c>
    </row>
    <row r="55" spans="1:7" ht="15.75" customHeight="1"/>
  </sheetData>
  <mergeCells count="12">
    <mergeCell ref="A2:G2"/>
    <mergeCell ref="A3:A4"/>
    <mergeCell ref="B3:E3"/>
    <mergeCell ref="F3:G3"/>
    <mergeCell ref="A44:G44"/>
    <mergeCell ref="A45:A46"/>
    <mergeCell ref="B45:E45"/>
    <mergeCell ref="F45:G45"/>
    <mergeCell ref="A32:G32"/>
    <mergeCell ref="A33:A34"/>
    <mergeCell ref="B33:E33"/>
    <mergeCell ref="F33:G33"/>
  </mergeCells>
  <phoneticPr fontId="4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/>
  </sheetViews>
  <sheetFormatPr defaultRowHeight="13.5"/>
  <cols>
    <col min="1" max="1" width="24.625" style="22" customWidth="1"/>
    <col min="2" max="7" width="13.625" style="1" customWidth="1"/>
    <col min="8" max="16384" width="9" style="1"/>
  </cols>
  <sheetData>
    <row r="2" spans="1:7" ht="22.5" customHeight="1">
      <c r="A2" s="109" t="s">
        <v>58</v>
      </c>
      <c r="B2" s="109"/>
      <c r="C2" s="109"/>
      <c r="D2" s="109"/>
      <c r="E2" s="109"/>
      <c r="F2" s="109"/>
      <c r="G2" s="109"/>
    </row>
    <row r="3" spans="1:7" s="22" customFormat="1" ht="15.75" customHeight="1">
      <c r="A3" s="99" t="s">
        <v>59</v>
      </c>
      <c r="B3" s="105" t="s">
        <v>118</v>
      </c>
      <c r="C3" s="106"/>
      <c r="D3" s="106"/>
      <c r="E3" s="107"/>
      <c r="F3" s="105" t="s">
        <v>119</v>
      </c>
      <c r="G3" s="107"/>
    </row>
    <row r="4" spans="1:7" s="22" customFormat="1" ht="15.75" customHeight="1">
      <c r="A4" s="100"/>
      <c r="B4" s="24"/>
      <c r="C4" s="85" t="s">
        <v>14</v>
      </c>
      <c r="D4" s="85" t="s">
        <v>120</v>
      </c>
      <c r="E4" s="85" t="s">
        <v>16</v>
      </c>
      <c r="F4" s="25"/>
      <c r="G4" s="85" t="s">
        <v>14</v>
      </c>
    </row>
    <row r="5" spans="1:7" s="10" customFormat="1">
      <c r="A5" s="26"/>
      <c r="B5" s="8" t="s">
        <v>6</v>
      </c>
      <c r="C5" s="9" t="s">
        <v>96</v>
      </c>
      <c r="D5" s="8" t="s">
        <v>96</v>
      </c>
      <c r="E5" s="8" t="s">
        <v>6</v>
      </c>
      <c r="F5" s="8" t="s">
        <v>6</v>
      </c>
      <c r="G5" s="8" t="s">
        <v>96</v>
      </c>
    </row>
    <row r="6" spans="1:7" ht="15.75" customHeight="1">
      <c r="A6" s="29" t="s">
        <v>121</v>
      </c>
      <c r="B6" s="12">
        <f>SUM(B7:B30)</f>
        <v>24705</v>
      </c>
      <c r="C6" s="31">
        <v>100</v>
      </c>
      <c r="D6" s="13">
        <f>(B6/F6-1)*100</f>
        <v>4.8688343662450118</v>
      </c>
      <c r="E6" s="32">
        <f>B6-F6</f>
        <v>1147</v>
      </c>
      <c r="F6" s="12">
        <f>SUM(F7:F30)</f>
        <v>23558</v>
      </c>
      <c r="G6" s="13">
        <v>100</v>
      </c>
    </row>
    <row r="7" spans="1:7" ht="15.75" customHeight="1">
      <c r="A7" s="33" t="s">
        <v>18</v>
      </c>
      <c r="B7" s="14">
        <v>11283</v>
      </c>
      <c r="C7" s="13">
        <f t="shared" ref="C7:C27" si="0">ROUND(B7/B$6*100,1)</f>
        <v>45.7</v>
      </c>
      <c r="D7" s="13">
        <f>(B7/F7-1)*100</f>
        <v>10.628492989508764</v>
      </c>
      <c r="E7" s="32">
        <f t="shared" ref="E7:E30" si="1">B7-F7</f>
        <v>1084</v>
      </c>
      <c r="F7" s="14">
        <v>10199</v>
      </c>
      <c r="G7" s="13">
        <f>ROUND(F7/F$6*100,1)</f>
        <v>43.3</v>
      </c>
    </row>
    <row r="8" spans="1:7" ht="15.75" customHeight="1">
      <c r="A8" s="33" t="s">
        <v>19</v>
      </c>
      <c r="B8" s="14">
        <v>1957</v>
      </c>
      <c r="C8" s="13">
        <f t="shared" si="0"/>
        <v>7.9</v>
      </c>
      <c r="D8" s="13">
        <f t="shared" ref="D8:D27" si="2">(B8/F8-1)*100</f>
        <v>-3.9273441335296977</v>
      </c>
      <c r="E8" s="32">
        <f t="shared" si="1"/>
        <v>-80</v>
      </c>
      <c r="F8" s="14">
        <v>2037</v>
      </c>
      <c r="G8" s="13">
        <f t="shared" ref="G8:G30" si="3">ROUND(F8/F$6*100,1)</f>
        <v>8.6</v>
      </c>
    </row>
    <row r="9" spans="1:7" ht="15.75" customHeight="1">
      <c r="A9" s="33" t="s">
        <v>20</v>
      </c>
      <c r="B9" s="14">
        <v>704</v>
      </c>
      <c r="C9" s="13">
        <f t="shared" si="0"/>
        <v>2.8</v>
      </c>
      <c r="D9" s="13">
        <f t="shared" si="2"/>
        <v>-9.8591549295774623</v>
      </c>
      <c r="E9" s="32">
        <f t="shared" si="1"/>
        <v>-77</v>
      </c>
      <c r="F9" s="14">
        <v>781</v>
      </c>
      <c r="G9" s="13">
        <f t="shared" si="3"/>
        <v>3.3</v>
      </c>
    </row>
    <row r="10" spans="1:7" ht="15.75" customHeight="1">
      <c r="A10" s="33" t="s">
        <v>21</v>
      </c>
      <c r="B10" s="14">
        <v>87</v>
      </c>
      <c r="C10" s="13">
        <f t="shared" si="0"/>
        <v>0.4</v>
      </c>
      <c r="D10" s="13">
        <f t="shared" si="2"/>
        <v>17.567567567567565</v>
      </c>
      <c r="E10" s="32">
        <f t="shared" si="1"/>
        <v>13</v>
      </c>
      <c r="F10" s="14">
        <v>74</v>
      </c>
      <c r="G10" s="13">
        <f t="shared" si="3"/>
        <v>0.3</v>
      </c>
    </row>
    <row r="11" spans="1:7" ht="15.75" customHeight="1">
      <c r="A11" s="33" t="s">
        <v>22</v>
      </c>
      <c r="B11" s="14">
        <v>443</v>
      </c>
      <c r="C11" s="13">
        <f t="shared" si="0"/>
        <v>1.8</v>
      </c>
      <c r="D11" s="13">
        <f t="shared" si="2"/>
        <v>-6.9327731092436951</v>
      </c>
      <c r="E11" s="32">
        <f t="shared" si="1"/>
        <v>-33</v>
      </c>
      <c r="F11" s="14">
        <v>476</v>
      </c>
      <c r="G11" s="13">
        <f t="shared" si="3"/>
        <v>2</v>
      </c>
    </row>
    <row r="12" spans="1:7" ht="15.75" customHeight="1">
      <c r="A12" s="33" t="s">
        <v>23</v>
      </c>
      <c r="B12" s="14">
        <v>407</v>
      </c>
      <c r="C12" s="13">
        <f t="shared" si="0"/>
        <v>1.6</v>
      </c>
      <c r="D12" s="13">
        <f t="shared" si="2"/>
        <v>-6.8649885583524028</v>
      </c>
      <c r="E12" s="32">
        <f t="shared" si="1"/>
        <v>-30</v>
      </c>
      <c r="F12" s="14">
        <v>437</v>
      </c>
      <c r="G12" s="13">
        <f t="shared" si="3"/>
        <v>1.9</v>
      </c>
    </row>
    <row r="13" spans="1:7" ht="15.75" customHeight="1">
      <c r="A13" s="33" t="s">
        <v>24</v>
      </c>
      <c r="B13" s="14">
        <v>1455</v>
      </c>
      <c r="C13" s="13">
        <f t="shared" si="0"/>
        <v>5.9</v>
      </c>
      <c r="D13" s="13">
        <f t="shared" si="2"/>
        <v>7.8576723498888112</v>
      </c>
      <c r="E13" s="32">
        <f t="shared" si="1"/>
        <v>106</v>
      </c>
      <c r="F13" s="14">
        <v>1349</v>
      </c>
      <c r="G13" s="13">
        <f t="shared" si="3"/>
        <v>5.7</v>
      </c>
    </row>
    <row r="14" spans="1:7" ht="15.75" customHeight="1">
      <c r="A14" s="33" t="s">
        <v>25</v>
      </c>
      <c r="B14" s="14">
        <v>727</v>
      </c>
      <c r="C14" s="13">
        <f t="shared" si="0"/>
        <v>2.9</v>
      </c>
      <c r="D14" s="13">
        <f t="shared" si="2"/>
        <v>29.12966252220248</v>
      </c>
      <c r="E14" s="32">
        <f t="shared" si="1"/>
        <v>164</v>
      </c>
      <c r="F14" s="14">
        <v>563</v>
      </c>
      <c r="G14" s="13">
        <f t="shared" si="3"/>
        <v>2.4</v>
      </c>
    </row>
    <row r="15" spans="1:7" ht="15.75" customHeight="1">
      <c r="A15" s="33" t="s">
        <v>26</v>
      </c>
      <c r="B15" s="14">
        <v>169</v>
      </c>
      <c r="C15" s="13">
        <f t="shared" si="0"/>
        <v>0.7</v>
      </c>
      <c r="D15" s="13">
        <f t="shared" si="2"/>
        <v>-25.877192982456144</v>
      </c>
      <c r="E15" s="32">
        <f t="shared" si="1"/>
        <v>-59</v>
      </c>
      <c r="F15" s="14">
        <v>228</v>
      </c>
      <c r="G15" s="13">
        <f t="shared" si="3"/>
        <v>1</v>
      </c>
    </row>
    <row r="16" spans="1:7" ht="15.75" customHeight="1">
      <c r="A16" s="33" t="s">
        <v>27</v>
      </c>
      <c r="B16" s="14">
        <v>458</v>
      </c>
      <c r="C16" s="13">
        <f t="shared" si="0"/>
        <v>1.9</v>
      </c>
      <c r="D16" s="13">
        <f t="shared" si="2"/>
        <v>-6.7209775967413403</v>
      </c>
      <c r="E16" s="32">
        <f t="shared" si="1"/>
        <v>-33</v>
      </c>
      <c r="F16" s="14">
        <v>491</v>
      </c>
      <c r="G16" s="13">
        <f t="shared" si="3"/>
        <v>2.1</v>
      </c>
    </row>
    <row r="17" spans="1:7" ht="15.75" customHeight="1">
      <c r="A17" s="33" t="s">
        <v>28</v>
      </c>
      <c r="B17" s="30">
        <v>0</v>
      </c>
      <c r="C17" s="30">
        <v>0</v>
      </c>
      <c r="D17" s="30">
        <v>0</v>
      </c>
      <c r="E17" s="30">
        <f t="shared" si="1"/>
        <v>0</v>
      </c>
      <c r="F17" s="30">
        <v>0</v>
      </c>
      <c r="G17" s="30">
        <v>0</v>
      </c>
    </row>
    <row r="18" spans="1:7" ht="15.75" customHeight="1">
      <c r="A18" s="33" t="s">
        <v>29</v>
      </c>
      <c r="B18" s="14">
        <v>9</v>
      </c>
      <c r="C18" s="13">
        <f t="shared" si="0"/>
        <v>0</v>
      </c>
      <c r="D18" s="13">
        <f t="shared" si="2"/>
        <v>12.5</v>
      </c>
      <c r="E18" s="32">
        <f t="shared" si="1"/>
        <v>1</v>
      </c>
      <c r="F18" s="14">
        <v>8</v>
      </c>
      <c r="G18" s="13">
        <f t="shared" si="3"/>
        <v>0</v>
      </c>
    </row>
    <row r="19" spans="1:7" ht="15.75" customHeight="1">
      <c r="A19" s="33" t="s">
        <v>30</v>
      </c>
      <c r="B19" s="14">
        <v>2707</v>
      </c>
      <c r="C19" s="13">
        <f t="shared" si="0"/>
        <v>11</v>
      </c>
      <c r="D19" s="13">
        <f t="shared" si="2"/>
        <v>6.1985092193016955</v>
      </c>
      <c r="E19" s="32">
        <f t="shared" si="1"/>
        <v>158</v>
      </c>
      <c r="F19" s="14">
        <v>2549</v>
      </c>
      <c r="G19" s="13">
        <f t="shared" si="3"/>
        <v>10.8</v>
      </c>
    </row>
    <row r="20" spans="1:7" ht="15.75" customHeight="1">
      <c r="A20" s="33" t="s">
        <v>31</v>
      </c>
      <c r="B20" s="14">
        <v>577</v>
      </c>
      <c r="C20" s="13">
        <f t="shared" si="0"/>
        <v>2.2999999999999998</v>
      </c>
      <c r="D20" s="13">
        <f t="shared" si="2"/>
        <v>1.0507880910683109</v>
      </c>
      <c r="E20" s="32">
        <f t="shared" si="1"/>
        <v>6</v>
      </c>
      <c r="F20" s="14">
        <v>571</v>
      </c>
      <c r="G20" s="13">
        <f t="shared" si="3"/>
        <v>2.4</v>
      </c>
    </row>
    <row r="21" spans="1:7" ht="15.75" customHeight="1">
      <c r="A21" s="33" t="s">
        <v>32</v>
      </c>
      <c r="B21" s="30">
        <v>160</v>
      </c>
      <c r="C21" s="13">
        <f t="shared" si="0"/>
        <v>0.6</v>
      </c>
      <c r="D21" s="30">
        <v>0</v>
      </c>
      <c r="E21" s="32">
        <f t="shared" si="1"/>
        <v>160</v>
      </c>
      <c r="F21" s="14">
        <v>0</v>
      </c>
      <c r="G21" s="30">
        <f t="shared" si="3"/>
        <v>0</v>
      </c>
    </row>
    <row r="22" spans="1:7" ht="15.75" customHeight="1">
      <c r="A22" s="33" t="s">
        <v>33</v>
      </c>
      <c r="B22" s="14">
        <v>2274</v>
      </c>
      <c r="C22" s="13">
        <f t="shared" si="0"/>
        <v>9.1999999999999993</v>
      </c>
      <c r="D22" s="13">
        <f t="shared" si="2"/>
        <v>-11.928737412858247</v>
      </c>
      <c r="E22" s="32">
        <f t="shared" si="1"/>
        <v>-308</v>
      </c>
      <c r="F22" s="14">
        <v>2582</v>
      </c>
      <c r="G22" s="13">
        <f t="shared" si="3"/>
        <v>11</v>
      </c>
    </row>
    <row r="23" spans="1:7" ht="15.75" customHeight="1">
      <c r="A23" s="33" t="s">
        <v>34</v>
      </c>
      <c r="B23" s="14">
        <v>107</v>
      </c>
      <c r="C23" s="13">
        <f t="shared" si="0"/>
        <v>0.4</v>
      </c>
      <c r="D23" s="13">
        <f t="shared" si="2"/>
        <v>224.24242424242422</v>
      </c>
      <c r="E23" s="32">
        <f t="shared" si="1"/>
        <v>74</v>
      </c>
      <c r="F23" s="14">
        <v>33</v>
      </c>
      <c r="G23" s="13">
        <f t="shared" si="3"/>
        <v>0.1</v>
      </c>
    </row>
    <row r="24" spans="1:7" ht="15.75" customHeight="1">
      <c r="A24" s="33" t="s">
        <v>35</v>
      </c>
      <c r="B24" s="14">
        <v>178</v>
      </c>
      <c r="C24" s="13">
        <f t="shared" si="0"/>
        <v>0.7</v>
      </c>
      <c r="D24" s="13">
        <f t="shared" si="2"/>
        <v>32.835820895522396</v>
      </c>
      <c r="E24" s="32">
        <f t="shared" si="1"/>
        <v>44</v>
      </c>
      <c r="F24" s="14">
        <v>134</v>
      </c>
      <c r="G24" s="13">
        <f t="shared" si="3"/>
        <v>0.6</v>
      </c>
    </row>
    <row r="25" spans="1:7" ht="15.75" customHeight="1">
      <c r="A25" s="33" t="s">
        <v>36</v>
      </c>
      <c r="B25" s="14">
        <v>106</v>
      </c>
      <c r="C25" s="13">
        <f t="shared" si="0"/>
        <v>0.4</v>
      </c>
      <c r="D25" s="13">
        <f t="shared" si="2"/>
        <v>-15.200000000000003</v>
      </c>
      <c r="E25" s="32">
        <f t="shared" si="1"/>
        <v>-19</v>
      </c>
      <c r="F25" s="14">
        <v>125</v>
      </c>
      <c r="G25" s="13">
        <f t="shared" si="3"/>
        <v>0.5</v>
      </c>
    </row>
    <row r="26" spans="1:7" ht="15.75" customHeight="1">
      <c r="A26" s="33" t="s">
        <v>37</v>
      </c>
      <c r="B26" s="14">
        <v>61</v>
      </c>
      <c r="C26" s="13">
        <f t="shared" si="0"/>
        <v>0.2</v>
      </c>
      <c r="D26" s="13">
        <f t="shared" si="2"/>
        <v>3.3898305084745672</v>
      </c>
      <c r="E26" s="32">
        <f t="shared" si="1"/>
        <v>2</v>
      </c>
      <c r="F26" s="14">
        <v>59</v>
      </c>
      <c r="G26" s="13">
        <f t="shared" si="3"/>
        <v>0.3</v>
      </c>
    </row>
    <row r="27" spans="1:7" ht="15.75" customHeight="1">
      <c r="A27" s="33" t="s">
        <v>38</v>
      </c>
      <c r="B27" s="14">
        <v>277</v>
      </c>
      <c r="C27" s="13">
        <f t="shared" si="0"/>
        <v>1.1000000000000001</v>
      </c>
      <c r="D27" s="13">
        <f t="shared" si="2"/>
        <v>12.145748987854255</v>
      </c>
      <c r="E27" s="32">
        <f t="shared" si="1"/>
        <v>30</v>
      </c>
      <c r="F27" s="14">
        <v>247</v>
      </c>
      <c r="G27" s="13">
        <f t="shared" si="3"/>
        <v>1</v>
      </c>
    </row>
    <row r="28" spans="1:7" ht="15.75" customHeight="1">
      <c r="A28" s="33" t="s">
        <v>39</v>
      </c>
      <c r="B28" s="30">
        <v>0</v>
      </c>
      <c r="C28" s="30">
        <v>0</v>
      </c>
      <c r="D28" s="30">
        <v>0</v>
      </c>
      <c r="E28" s="32">
        <f t="shared" si="1"/>
        <v>-4</v>
      </c>
      <c r="F28" s="30">
        <v>4</v>
      </c>
      <c r="G28" s="13">
        <f t="shared" si="3"/>
        <v>0</v>
      </c>
    </row>
    <row r="29" spans="1:7" ht="15.75" customHeight="1">
      <c r="A29" s="33" t="s">
        <v>40</v>
      </c>
      <c r="B29" s="14">
        <v>157</v>
      </c>
      <c r="C29" s="13">
        <f>ROUND(B29/B$6*100,1)</f>
        <v>0.6</v>
      </c>
      <c r="D29" s="13">
        <f>(B29/F29-1)*100</f>
        <v>27.642276422764223</v>
      </c>
      <c r="E29" s="32">
        <f t="shared" si="1"/>
        <v>34</v>
      </c>
      <c r="F29" s="14">
        <v>123</v>
      </c>
      <c r="G29" s="13">
        <f t="shared" si="3"/>
        <v>0.5</v>
      </c>
    </row>
    <row r="30" spans="1:7" ht="15.75" customHeight="1">
      <c r="A30" s="33" t="s">
        <v>41</v>
      </c>
      <c r="B30" s="14">
        <v>402</v>
      </c>
      <c r="C30" s="13">
        <f>ROUND(B30/B$6*100,1)</f>
        <v>1.6</v>
      </c>
      <c r="D30" s="13">
        <f>(B30/F30-1)*100</f>
        <v>-17.622950819672134</v>
      </c>
      <c r="E30" s="32">
        <f t="shared" si="1"/>
        <v>-86</v>
      </c>
      <c r="F30" s="14">
        <v>488</v>
      </c>
      <c r="G30" s="13">
        <f t="shared" si="3"/>
        <v>2.1</v>
      </c>
    </row>
    <row r="31" spans="1:7" ht="15.75" customHeight="1"/>
    <row r="32" spans="1:7" ht="22.5" customHeight="1">
      <c r="A32" s="43" t="s">
        <v>61</v>
      </c>
      <c r="B32" s="44"/>
      <c r="C32" s="44"/>
      <c r="D32" s="44"/>
      <c r="E32" s="44"/>
      <c r="F32" s="44"/>
      <c r="G32" s="44"/>
    </row>
    <row r="33" spans="1:7" ht="15.75" customHeight="1">
      <c r="A33" s="99" t="s">
        <v>42</v>
      </c>
      <c r="B33" s="105" t="str">
        <f>B3</f>
        <v>平成29年</v>
      </c>
      <c r="C33" s="106"/>
      <c r="D33" s="106"/>
      <c r="E33" s="107"/>
      <c r="F33" s="105" t="str">
        <f>F3</f>
        <v>平成28年</v>
      </c>
      <c r="G33" s="107"/>
    </row>
    <row r="34" spans="1:7" ht="15.75" customHeight="1">
      <c r="A34" s="100"/>
      <c r="B34" s="24"/>
      <c r="C34" s="85" t="s">
        <v>14</v>
      </c>
      <c r="D34" s="85" t="s">
        <v>120</v>
      </c>
      <c r="E34" s="85" t="s">
        <v>16</v>
      </c>
      <c r="F34" s="25"/>
      <c r="G34" s="85" t="s">
        <v>14</v>
      </c>
    </row>
    <row r="35" spans="1:7">
      <c r="A35" s="26"/>
      <c r="B35" s="8" t="s">
        <v>6</v>
      </c>
      <c r="C35" s="9" t="s">
        <v>96</v>
      </c>
      <c r="D35" s="8" t="s">
        <v>96</v>
      </c>
      <c r="E35" s="8" t="s">
        <v>6</v>
      </c>
      <c r="F35" s="8" t="s">
        <v>6</v>
      </c>
      <c r="G35" s="41" t="s">
        <v>96</v>
      </c>
    </row>
    <row r="36" spans="1:7" ht="15.75" customHeight="1">
      <c r="A36" s="17" t="s">
        <v>122</v>
      </c>
      <c r="B36" s="12">
        <f>SUM(B37:B42)</f>
        <v>24705</v>
      </c>
      <c r="C36" s="34">
        <v>100</v>
      </c>
      <c r="D36" s="13">
        <f t="shared" ref="D36:D42" si="4">(B36/F36-1)*100</f>
        <v>4.8688343662450118</v>
      </c>
      <c r="E36" s="32">
        <f t="shared" ref="E36:E42" si="5">B36-F36</f>
        <v>1147</v>
      </c>
      <c r="F36" s="12">
        <f>SUM(F37:F42)</f>
        <v>23558</v>
      </c>
      <c r="G36" s="35">
        <v>100</v>
      </c>
    </row>
    <row r="37" spans="1:7" ht="15.75" customHeight="1">
      <c r="A37" s="36" t="s">
        <v>44</v>
      </c>
      <c r="B37" s="14">
        <v>2933</v>
      </c>
      <c r="C37" s="13">
        <f t="shared" ref="C37:C42" si="6">ROUND(B37/B$36*100,1)</f>
        <v>11.9</v>
      </c>
      <c r="D37" s="13">
        <f t="shared" si="4"/>
        <v>-23.520208604954362</v>
      </c>
      <c r="E37" s="32">
        <f t="shared" si="5"/>
        <v>-902</v>
      </c>
      <c r="F37" s="14">
        <v>3835</v>
      </c>
      <c r="G37" s="13">
        <f t="shared" ref="G37:G42" si="7">ROUND(F37/F$36*100,1)</f>
        <v>16.3</v>
      </c>
    </row>
    <row r="38" spans="1:7" ht="15.75" customHeight="1">
      <c r="A38" s="36" t="s">
        <v>45</v>
      </c>
      <c r="B38" s="14">
        <v>4018</v>
      </c>
      <c r="C38" s="13">
        <f t="shared" si="6"/>
        <v>16.3</v>
      </c>
      <c r="D38" s="13">
        <f t="shared" si="4"/>
        <v>6.1839323467230534</v>
      </c>
      <c r="E38" s="32">
        <f t="shared" si="5"/>
        <v>234</v>
      </c>
      <c r="F38" s="14">
        <v>3784</v>
      </c>
      <c r="G38" s="13">
        <f t="shared" si="7"/>
        <v>16.100000000000001</v>
      </c>
    </row>
    <row r="39" spans="1:7" ht="15.75" customHeight="1">
      <c r="A39" s="36" t="s">
        <v>46</v>
      </c>
      <c r="B39" s="14">
        <v>4052</v>
      </c>
      <c r="C39" s="13">
        <f t="shared" si="6"/>
        <v>16.399999999999999</v>
      </c>
      <c r="D39" s="13">
        <f t="shared" si="4"/>
        <v>24.370779619398398</v>
      </c>
      <c r="E39" s="32">
        <f t="shared" si="5"/>
        <v>794</v>
      </c>
      <c r="F39" s="14">
        <v>3258</v>
      </c>
      <c r="G39" s="13">
        <f t="shared" si="7"/>
        <v>13.8</v>
      </c>
    </row>
    <row r="40" spans="1:7" ht="15.75" customHeight="1">
      <c r="A40" s="36" t="s">
        <v>47</v>
      </c>
      <c r="B40" s="14">
        <v>3294</v>
      </c>
      <c r="C40" s="13">
        <f t="shared" si="6"/>
        <v>13.3</v>
      </c>
      <c r="D40" s="13">
        <f t="shared" si="4"/>
        <v>-2.3421286688407927</v>
      </c>
      <c r="E40" s="32">
        <f t="shared" si="5"/>
        <v>-79</v>
      </c>
      <c r="F40" s="14">
        <v>3373</v>
      </c>
      <c r="G40" s="13">
        <f t="shared" si="7"/>
        <v>14.3</v>
      </c>
    </row>
    <row r="41" spans="1:7" ht="15.75" customHeight="1">
      <c r="A41" s="36" t="s">
        <v>48</v>
      </c>
      <c r="B41" s="14">
        <v>4052</v>
      </c>
      <c r="C41" s="13">
        <f t="shared" si="6"/>
        <v>16.399999999999999</v>
      </c>
      <c r="D41" s="13">
        <f t="shared" si="4"/>
        <v>4.56774193548386</v>
      </c>
      <c r="E41" s="32">
        <f t="shared" si="5"/>
        <v>177</v>
      </c>
      <c r="F41" s="14">
        <v>3875</v>
      </c>
      <c r="G41" s="13">
        <f t="shared" si="7"/>
        <v>16.399999999999999</v>
      </c>
    </row>
    <row r="42" spans="1:7" ht="15.75" customHeight="1">
      <c r="A42" s="36" t="s">
        <v>49</v>
      </c>
      <c r="B42" s="14">
        <v>6356</v>
      </c>
      <c r="C42" s="13">
        <f t="shared" si="6"/>
        <v>25.7</v>
      </c>
      <c r="D42" s="13">
        <f t="shared" si="4"/>
        <v>16.988772317320077</v>
      </c>
      <c r="E42" s="32">
        <f t="shared" si="5"/>
        <v>923</v>
      </c>
      <c r="F42" s="14">
        <v>5433</v>
      </c>
      <c r="G42" s="13">
        <f t="shared" si="7"/>
        <v>23.1</v>
      </c>
    </row>
    <row r="43" spans="1:7" ht="15.75" customHeight="1">
      <c r="A43" s="39"/>
      <c r="B43" s="37"/>
      <c r="C43" s="40"/>
      <c r="D43" s="38"/>
      <c r="E43" s="37"/>
      <c r="F43" s="37"/>
      <c r="G43" s="40"/>
    </row>
    <row r="44" spans="1:7" ht="22.5" customHeight="1">
      <c r="A44" s="108" t="s">
        <v>62</v>
      </c>
      <c r="B44" s="108"/>
      <c r="C44" s="108"/>
      <c r="D44" s="108"/>
      <c r="E44" s="108"/>
      <c r="F44" s="108"/>
      <c r="G44" s="108"/>
    </row>
    <row r="45" spans="1:7" s="22" customFormat="1" ht="15.75" customHeight="1">
      <c r="A45" s="99" t="s">
        <v>50</v>
      </c>
      <c r="B45" s="105" t="str">
        <f>B33</f>
        <v>平成29年</v>
      </c>
      <c r="C45" s="106"/>
      <c r="D45" s="106"/>
      <c r="E45" s="107"/>
      <c r="F45" s="105" t="str">
        <f>F33</f>
        <v>平成28年</v>
      </c>
      <c r="G45" s="107"/>
    </row>
    <row r="46" spans="1:7" s="22" customFormat="1" ht="15.75" customHeight="1">
      <c r="A46" s="100"/>
      <c r="B46" s="24"/>
      <c r="C46" s="85" t="s">
        <v>14</v>
      </c>
      <c r="D46" s="85" t="s">
        <v>120</v>
      </c>
      <c r="E46" s="85" t="s">
        <v>16</v>
      </c>
      <c r="F46" s="25"/>
      <c r="G46" s="85" t="s">
        <v>14</v>
      </c>
    </row>
    <row r="47" spans="1:7">
      <c r="A47" s="26"/>
      <c r="B47" s="8" t="s">
        <v>6</v>
      </c>
      <c r="C47" s="9" t="s">
        <v>96</v>
      </c>
      <c r="D47" s="8" t="s">
        <v>96</v>
      </c>
      <c r="E47" s="8" t="s">
        <v>6</v>
      </c>
      <c r="F47" s="8" t="s">
        <v>6</v>
      </c>
      <c r="G47" s="41" t="s">
        <v>96</v>
      </c>
    </row>
    <row r="48" spans="1:7" ht="15.75" customHeight="1">
      <c r="A48" s="17" t="s">
        <v>123</v>
      </c>
      <c r="B48" s="12">
        <f>SUM(B49:B54)</f>
        <v>24705</v>
      </c>
      <c r="C48" s="42">
        <v>100</v>
      </c>
      <c r="D48" s="13">
        <f t="shared" ref="D48:D54" si="8">(B48/F48-1)*100</f>
        <v>4.8688343662450118</v>
      </c>
      <c r="E48" s="32">
        <f t="shared" ref="E48:E54" si="9">B48-F48</f>
        <v>1147</v>
      </c>
      <c r="F48" s="12">
        <f>SUM(F49:F54)</f>
        <v>23558</v>
      </c>
      <c r="G48" s="42">
        <v>100</v>
      </c>
    </row>
    <row r="49" spans="1:7" ht="15.75" customHeight="1">
      <c r="A49" s="36" t="s">
        <v>52</v>
      </c>
      <c r="B49" s="14">
        <v>2137</v>
      </c>
      <c r="C49" s="13">
        <f t="shared" ref="C49:C54" si="10">ROUND(B49/B$48*100,1)</f>
        <v>8.6999999999999993</v>
      </c>
      <c r="D49" s="13">
        <f t="shared" si="8"/>
        <v>4.0408958130477179</v>
      </c>
      <c r="E49" s="32">
        <f t="shared" si="9"/>
        <v>83</v>
      </c>
      <c r="F49" s="14">
        <v>2054</v>
      </c>
      <c r="G49" s="13">
        <f t="shared" ref="G49:G54" si="11">ROUND(F49/F$48*100,1)</f>
        <v>8.6999999999999993</v>
      </c>
    </row>
    <row r="50" spans="1:7" ht="15.75" customHeight="1">
      <c r="A50" s="36" t="s">
        <v>53</v>
      </c>
      <c r="B50" s="14">
        <v>12444</v>
      </c>
      <c r="C50" s="13">
        <f t="shared" si="10"/>
        <v>50.4</v>
      </c>
      <c r="D50" s="13">
        <f t="shared" si="8"/>
        <v>10.61333333333334</v>
      </c>
      <c r="E50" s="32">
        <f t="shared" si="9"/>
        <v>1194</v>
      </c>
      <c r="F50" s="14">
        <v>11250</v>
      </c>
      <c r="G50" s="13">
        <f t="shared" si="11"/>
        <v>47.8</v>
      </c>
    </row>
    <row r="51" spans="1:7" ht="15.75" customHeight="1">
      <c r="A51" s="36" t="s">
        <v>54</v>
      </c>
      <c r="B51" s="14">
        <v>1516</v>
      </c>
      <c r="C51" s="13">
        <f t="shared" si="10"/>
        <v>6.1</v>
      </c>
      <c r="D51" s="13">
        <f t="shared" si="8"/>
        <v>-28.893058161350847</v>
      </c>
      <c r="E51" s="32">
        <f t="shared" si="9"/>
        <v>-616</v>
      </c>
      <c r="F51" s="14">
        <v>2132</v>
      </c>
      <c r="G51" s="13">
        <f t="shared" si="11"/>
        <v>9.1</v>
      </c>
    </row>
    <row r="52" spans="1:7" ht="15.75" customHeight="1">
      <c r="A52" s="36" t="s">
        <v>55</v>
      </c>
      <c r="B52" s="14">
        <v>6629</v>
      </c>
      <c r="C52" s="13">
        <f t="shared" si="10"/>
        <v>26.8</v>
      </c>
      <c r="D52" s="13">
        <f t="shared" si="8"/>
        <v>6.4386640976236365</v>
      </c>
      <c r="E52" s="32">
        <f t="shared" si="9"/>
        <v>401</v>
      </c>
      <c r="F52" s="14">
        <v>6228</v>
      </c>
      <c r="G52" s="13">
        <f t="shared" si="11"/>
        <v>26.4</v>
      </c>
    </row>
    <row r="53" spans="1:7" ht="15.75" customHeight="1">
      <c r="A53" s="36" t="s">
        <v>56</v>
      </c>
      <c r="B53" s="14">
        <v>909</v>
      </c>
      <c r="C53" s="13">
        <f t="shared" si="10"/>
        <v>3.7</v>
      </c>
      <c r="D53" s="13">
        <f t="shared" si="8"/>
        <v>-1.7297297297297343</v>
      </c>
      <c r="E53" s="32">
        <f t="shared" si="9"/>
        <v>-16</v>
      </c>
      <c r="F53" s="14">
        <v>925</v>
      </c>
      <c r="G53" s="13">
        <f t="shared" si="11"/>
        <v>3.9</v>
      </c>
    </row>
    <row r="54" spans="1:7" ht="15.75" customHeight="1">
      <c r="A54" s="36" t="s">
        <v>57</v>
      </c>
      <c r="B54" s="14">
        <v>1070</v>
      </c>
      <c r="C54" s="13">
        <f t="shared" si="10"/>
        <v>4.3</v>
      </c>
      <c r="D54" s="13">
        <f t="shared" si="8"/>
        <v>10.423116615067073</v>
      </c>
      <c r="E54" s="32">
        <f t="shared" si="9"/>
        <v>101</v>
      </c>
      <c r="F54" s="14">
        <v>969</v>
      </c>
      <c r="G54" s="13">
        <f t="shared" si="11"/>
        <v>4.0999999999999996</v>
      </c>
    </row>
    <row r="55" spans="1:7" ht="15.75" customHeight="1">
      <c r="B55" s="45"/>
      <c r="F55" s="45"/>
    </row>
    <row r="56" spans="1:7" customFormat="1" ht="22.5" customHeight="1"/>
    <row r="57" spans="1:7" customFormat="1" ht="15.75" customHeight="1"/>
    <row r="58" spans="1:7" customFormat="1" ht="15.75" customHeight="1"/>
    <row r="59" spans="1:7" customFormat="1" ht="13.5" customHeight="1"/>
    <row r="60" spans="1:7" customFormat="1" ht="15.75" customHeight="1"/>
  </sheetData>
  <mergeCells count="11">
    <mergeCell ref="A44:G44"/>
    <mergeCell ref="A45:A46"/>
    <mergeCell ref="B45:E45"/>
    <mergeCell ref="F45:G45"/>
    <mergeCell ref="A2:G2"/>
    <mergeCell ref="A3:A4"/>
    <mergeCell ref="B3:E3"/>
    <mergeCell ref="F3:G3"/>
    <mergeCell ref="A33:A34"/>
    <mergeCell ref="B33:E33"/>
    <mergeCell ref="F33:G33"/>
  </mergeCells>
  <phoneticPr fontId="4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zoomScaleNormal="100" workbookViewId="0"/>
  </sheetViews>
  <sheetFormatPr defaultRowHeight="13.5"/>
  <cols>
    <col min="1" max="1" width="24.625" style="22" customWidth="1"/>
    <col min="2" max="7" width="13.625" style="1" customWidth="1"/>
    <col min="8" max="8" width="1.625" style="1" customWidth="1"/>
    <col min="9" max="16384" width="9" style="1"/>
  </cols>
  <sheetData>
    <row r="2" spans="1:7" ht="21.95" customHeight="1">
      <c r="A2" s="108" t="s">
        <v>63</v>
      </c>
      <c r="B2" s="108"/>
      <c r="C2" s="108"/>
      <c r="D2" s="108"/>
      <c r="E2" s="108"/>
      <c r="F2" s="108"/>
      <c r="G2" s="108"/>
    </row>
    <row r="3" spans="1:7" s="22" customFormat="1" ht="15.75" customHeight="1">
      <c r="A3" s="99" t="s">
        <v>59</v>
      </c>
      <c r="B3" s="105" t="s">
        <v>108</v>
      </c>
      <c r="C3" s="106"/>
      <c r="D3" s="106"/>
      <c r="E3" s="107"/>
      <c r="F3" s="105" t="s">
        <v>124</v>
      </c>
      <c r="G3" s="107"/>
    </row>
    <row r="4" spans="1:7" s="22" customFormat="1" ht="15.75" customHeight="1">
      <c r="A4" s="110"/>
      <c r="B4" s="24"/>
      <c r="C4" s="85" t="s">
        <v>14</v>
      </c>
      <c r="D4" s="85" t="s">
        <v>64</v>
      </c>
      <c r="E4" s="85" t="s">
        <v>65</v>
      </c>
      <c r="F4" s="25"/>
      <c r="G4" s="85" t="s">
        <v>14</v>
      </c>
    </row>
    <row r="5" spans="1:7" s="10" customFormat="1" ht="12.75" customHeight="1">
      <c r="A5" s="26"/>
      <c r="B5" s="8" t="s">
        <v>10</v>
      </c>
      <c r="C5" s="9" t="s">
        <v>7</v>
      </c>
      <c r="D5" s="8" t="s">
        <v>7</v>
      </c>
      <c r="E5" s="8" t="s">
        <v>10</v>
      </c>
      <c r="F5" s="8" t="s">
        <v>10</v>
      </c>
      <c r="G5" s="41" t="s">
        <v>7</v>
      </c>
    </row>
    <row r="6" spans="1:7" ht="16.5" customHeight="1">
      <c r="A6" s="29" t="s">
        <v>60</v>
      </c>
      <c r="B6" s="30">
        <v>44552751</v>
      </c>
      <c r="C6" s="31">
        <v>100</v>
      </c>
      <c r="D6" s="13">
        <v>-18.112005896894878</v>
      </c>
      <c r="E6" s="32">
        <v>-9854188</v>
      </c>
      <c r="F6" s="30">
        <v>54406939</v>
      </c>
      <c r="G6" s="13">
        <v>100</v>
      </c>
    </row>
    <row r="7" spans="1:7" ht="16.5" customHeight="1">
      <c r="A7" s="33" t="s">
        <v>18</v>
      </c>
      <c r="B7" s="30">
        <v>17307517</v>
      </c>
      <c r="C7" s="13">
        <v>38.799999999999997</v>
      </c>
      <c r="D7" s="13">
        <v>4.2546769237626902</v>
      </c>
      <c r="E7" s="32">
        <v>706327</v>
      </c>
      <c r="F7" s="30">
        <v>16601190</v>
      </c>
      <c r="G7" s="13">
        <v>30.5</v>
      </c>
    </row>
    <row r="8" spans="1:7" ht="16.5" customHeight="1">
      <c r="A8" s="33" t="s">
        <v>19</v>
      </c>
      <c r="B8" s="30">
        <v>7164103</v>
      </c>
      <c r="C8" s="13">
        <v>16.100000000000001</v>
      </c>
      <c r="D8" s="13">
        <v>-4.6937265720420012</v>
      </c>
      <c r="E8" s="32">
        <v>-352824</v>
      </c>
      <c r="F8" s="30">
        <v>7516927</v>
      </c>
      <c r="G8" s="13">
        <v>13.8</v>
      </c>
    </row>
    <row r="9" spans="1:7" ht="16.5" customHeight="1">
      <c r="A9" s="33" t="s">
        <v>20</v>
      </c>
      <c r="B9" s="30">
        <v>428941</v>
      </c>
      <c r="C9" s="13">
        <v>1</v>
      </c>
      <c r="D9" s="13">
        <v>28.110542648161264</v>
      </c>
      <c r="E9" s="32">
        <v>94120</v>
      </c>
      <c r="F9" s="30">
        <v>334821</v>
      </c>
      <c r="G9" s="13">
        <v>0.6</v>
      </c>
    </row>
    <row r="10" spans="1:7" ht="16.5" customHeight="1">
      <c r="A10" s="33" t="s">
        <v>21</v>
      </c>
      <c r="B10" s="30">
        <v>122307</v>
      </c>
      <c r="C10" s="13">
        <v>0.3</v>
      </c>
      <c r="D10" s="13">
        <v>38.375118794406468</v>
      </c>
      <c r="E10" s="32">
        <v>33919</v>
      </c>
      <c r="F10" s="30">
        <v>88388</v>
      </c>
      <c r="G10" s="13">
        <v>0.2</v>
      </c>
    </row>
    <row r="11" spans="1:7" ht="16.5" customHeight="1">
      <c r="A11" s="33" t="s">
        <v>22</v>
      </c>
      <c r="B11" s="30">
        <v>431940</v>
      </c>
      <c r="C11" s="13">
        <v>1</v>
      </c>
      <c r="D11" s="13">
        <v>38.734896030731477</v>
      </c>
      <c r="E11" s="32">
        <v>120598</v>
      </c>
      <c r="F11" s="30">
        <v>311342</v>
      </c>
      <c r="G11" s="13">
        <v>0.6</v>
      </c>
    </row>
    <row r="12" spans="1:7" ht="16.5" customHeight="1">
      <c r="A12" s="33" t="s">
        <v>23</v>
      </c>
      <c r="B12" s="30">
        <v>550761</v>
      </c>
      <c r="C12" s="13">
        <v>1.2</v>
      </c>
      <c r="D12" s="13">
        <v>-17.30811963245451</v>
      </c>
      <c r="E12" s="32">
        <v>-115279</v>
      </c>
      <c r="F12" s="30">
        <v>666040</v>
      </c>
      <c r="G12" s="13">
        <v>1.2</v>
      </c>
    </row>
    <row r="13" spans="1:7" ht="16.5" customHeight="1">
      <c r="A13" s="33" t="s">
        <v>24</v>
      </c>
      <c r="B13" s="30">
        <v>1998784</v>
      </c>
      <c r="C13" s="13">
        <v>4.5</v>
      </c>
      <c r="D13" s="13">
        <v>23.173473984417715</v>
      </c>
      <c r="E13" s="32">
        <v>376045</v>
      </c>
      <c r="F13" s="30">
        <v>1622739</v>
      </c>
      <c r="G13" s="13">
        <v>3</v>
      </c>
    </row>
    <row r="14" spans="1:7" ht="16.5" customHeight="1">
      <c r="A14" s="33" t="s">
        <v>25</v>
      </c>
      <c r="B14" s="30">
        <v>803360</v>
      </c>
      <c r="C14" s="13">
        <v>1.8</v>
      </c>
      <c r="D14" s="13">
        <v>-27.161222526563357</v>
      </c>
      <c r="E14" s="32">
        <v>-299569</v>
      </c>
      <c r="F14" s="30">
        <v>1102929</v>
      </c>
      <c r="G14" s="13">
        <v>2</v>
      </c>
    </row>
    <row r="15" spans="1:7" ht="16.5" customHeight="1">
      <c r="A15" s="33" t="s">
        <v>26</v>
      </c>
      <c r="B15" s="30">
        <v>578576</v>
      </c>
      <c r="C15" s="13">
        <v>1.3</v>
      </c>
      <c r="D15" s="13">
        <v>-94.740255000033187</v>
      </c>
      <c r="E15" s="94">
        <v>-10421501</v>
      </c>
      <c r="F15" s="30">
        <v>11000077</v>
      </c>
      <c r="G15" s="13">
        <v>20.2</v>
      </c>
    </row>
    <row r="16" spans="1:7" ht="16.5" customHeight="1">
      <c r="A16" s="33" t="s">
        <v>27</v>
      </c>
      <c r="B16" s="30">
        <v>886787</v>
      </c>
      <c r="C16" s="13">
        <v>2</v>
      </c>
      <c r="D16" s="13">
        <v>-12.703036340797846</v>
      </c>
      <c r="E16" s="32">
        <v>-129041</v>
      </c>
      <c r="F16" s="30">
        <v>1015828</v>
      </c>
      <c r="G16" s="13">
        <v>1.9</v>
      </c>
    </row>
    <row r="17" spans="1:7" ht="16.5" customHeight="1">
      <c r="A17" s="33" t="s">
        <v>28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ht="16.5" customHeight="1">
      <c r="A18" s="33" t="s">
        <v>29</v>
      </c>
      <c r="B18" s="30" t="s">
        <v>66</v>
      </c>
      <c r="C18" s="13" t="s">
        <v>66</v>
      </c>
      <c r="D18" s="30" t="s">
        <v>66</v>
      </c>
      <c r="E18" s="32" t="s">
        <v>66</v>
      </c>
      <c r="F18" s="30" t="s">
        <v>66</v>
      </c>
      <c r="G18" s="30" t="s">
        <v>66</v>
      </c>
    </row>
    <row r="19" spans="1:7" ht="16.5" customHeight="1">
      <c r="A19" s="33" t="s">
        <v>30</v>
      </c>
      <c r="B19" s="30">
        <v>6135694</v>
      </c>
      <c r="C19" s="13">
        <v>13.8</v>
      </c>
      <c r="D19" s="13">
        <v>10.707457013466893</v>
      </c>
      <c r="E19" s="32">
        <v>593435</v>
      </c>
      <c r="F19" s="30">
        <v>5542259</v>
      </c>
      <c r="G19" s="13">
        <v>10.199999999999999</v>
      </c>
    </row>
    <row r="20" spans="1:7" ht="16.5" customHeight="1">
      <c r="A20" s="33" t="s">
        <v>31</v>
      </c>
      <c r="B20" s="30">
        <v>2122356</v>
      </c>
      <c r="C20" s="13">
        <v>4.8</v>
      </c>
      <c r="D20" s="13">
        <v>-6.6945334454100669</v>
      </c>
      <c r="E20" s="32">
        <v>-152276</v>
      </c>
      <c r="F20" s="30">
        <v>2274632</v>
      </c>
      <c r="G20" s="13">
        <v>4.2</v>
      </c>
    </row>
    <row r="21" spans="1:7" ht="16.5" customHeight="1">
      <c r="A21" s="33" t="s">
        <v>32</v>
      </c>
      <c r="B21" s="30" t="s">
        <v>125</v>
      </c>
      <c r="C21" s="13" t="s">
        <v>125</v>
      </c>
      <c r="D21" s="30">
        <v>0</v>
      </c>
      <c r="E21" s="32" t="s">
        <v>125</v>
      </c>
      <c r="F21" s="30">
        <v>0</v>
      </c>
      <c r="G21" s="30">
        <v>0</v>
      </c>
    </row>
    <row r="22" spans="1:7" ht="16.5" customHeight="1">
      <c r="A22" s="33" t="s">
        <v>33</v>
      </c>
      <c r="B22" s="30">
        <v>4062956</v>
      </c>
      <c r="C22" s="13">
        <v>9.1</v>
      </c>
      <c r="D22" s="13">
        <v>-15.48579863145002</v>
      </c>
      <c r="E22" s="32">
        <v>-744468</v>
      </c>
      <c r="F22" s="30">
        <v>4807424</v>
      </c>
      <c r="G22" s="13">
        <v>8.8000000000000007</v>
      </c>
    </row>
    <row r="23" spans="1:7" ht="16.5" customHeight="1">
      <c r="A23" s="33" t="s">
        <v>34</v>
      </c>
      <c r="B23" s="30">
        <v>93045</v>
      </c>
      <c r="C23" s="13">
        <v>0.2</v>
      </c>
      <c r="D23" s="13" t="s">
        <v>66</v>
      </c>
      <c r="E23" s="32" t="s">
        <v>66</v>
      </c>
      <c r="F23" s="30" t="s">
        <v>66</v>
      </c>
      <c r="G23" s="13" t="s">
        <v>66</v>
      </c>
    </row>
    <row r="24" spans="1:7" ht="16.5" customHeight="1">
      <c r="A24" s="33" t="s">
        <v>112</v>
      </c>
      <c r="B24" s="30">
        <v>305510</v>
      </c>
      <c r="C24" s="13">
        <v>0.7</v>
      </c>
      <c r="D24" s="13">
        <v>37.338727804000897</v>
      </c>
      <c r="E24" s="32">
        <v>83060</v>
      </c>
      <c r="F24" s="30">
        <v>222450</v>
      </c>
      <c r="G24" s="13">
        <v>0.4</v>
      </c>
    </row>
    <row r="25" spans="1:7" ht="16.5" customHeight="1">
      <c r="A25" s="33" t="s">
        <v>36</v>
      </c>
      <c r="B25" s="30">
        <v>114435</v>
      </c>
      <c r="C25" s="13">
        <v>0.3</v>
      </c>
      <c r="D25" s="13">
        <v>-7.2747603574987991</v>
      </c>
      <c r="E25" s="32">
        <v>-8978</v>
      </c>
      <c r="F25" s="30">
        <v>123413</v>
      </c>
      <c r="G25" s="13">
        <v>0.2</v>
      </c>
    </row>
    <row r="26" spans="1:7" ht="16.5" customHeight="1">
      <c r="A26" s="33" t="s">
        <v>37</v>
      </c>
      <c r="B26" s="30" t="s">
        <v>66</v>
      </c>
      <c r="C26" s="13" t="s">
        <v>66</v>
      </c>
      <c r="D26" s="13" t="s">
        <v>66</v>
      </c>
      <c r="E26" s="32" t="s">
        <v>66</v>
      </c>
      <c r="F26" s="30" t="s">
        <v>66</v>
      </c>
      <c r="G26" s="13" t="s">
        <v>66</v>
      </c>
    </row>
    <row r="27" spans="1:7" ht="16.5" customHeight="1">
      <c r="A27" s="33" t="s">
        <v>38</v>
      </c>
      <c r="B27" s="30">
        <v>427893</v>
      </c>
      <c r="C27" s="13">
        <v>1</v>
      </c>
      <c r="D27" s="13">
        <v>-15.888969264276898</v>
      </c>
      <c r="E27" s="32">
        <v>-80831</v>
      </c>
      <c r="F27" s="30">
        <v>508724</v>
      </c>
      <c r="G27" s="13">
        <v>0.9</v>
      </c>
    </row>
    <row r="28" spans="1:7" ht="16.5" customHeight="1">
      <c r="A28" s="33" t="s">
        <v>39</v>
      </c>
      <c r="B28" s="30">
        <v>0</v>
      </c>
      <c r="C28" s="30">
        <v>0</v>
      </c>
      <c r="D28" s="30">
        <v>-100</v>
      </c>
      <c r="E28" s="30" t="s">
        <v>66</v>
      </c>
      <c r="F28" s="30" t="s">
        <v>66</v>
      </c>
      <c r="G28" s="30" t="s">
        <v>66</v>
      </c>
    </row>
    <row r="29" spans="1:7" ht="16.5" customHeight="1">
      <c r="A29" s="33" t="s">
        <v>40</v>
      </c>
      <c r="B29" s="30">
        <v>221676</v>
      </c>
      <c r="C29" s="13">
        <v>0.5</v>
      </c>
      <c r="D29" s="13">
        <v>5.1958220825997659</v>
      </c>
      <c r="E29" s="32">
        <v>10949</v>
      </c>
      <c r="F29" s="30">
        <v>210727</v>
      </c>
      <c r="G29" s="13">
        <v>0.4</v>
      </c>
    </row>
    <row r="30" spans="1:7" ht="16.5" customHeight="1">
      <c r="A30" s="33" t="s">
        <v>41</v>
      </c>
      <c r="B30" s="30">
        <v>325502</v>
      </c>
      <c r="C30" s="13">
        <v>0.7</v>
      </c>
      <c r="D30" s="13">
        <v>4.5399947328867096</v>
      </c>
      <c r="E30" s="32">
        <v>14136</v>
      </c>
      <c r="F30" s="30">
        <v>311366</v>
      </c>
      <c r="G30" s="13">
        <v>0.6</v>
      </c>
    </row>
    <row r="32" spans="1:7" ht="21.95" customHeight="1">
      <c r="A32" s="43" t="s">
        <v>67</v>
      </c>
      <c r="B32" s="44"/>
      <c r="C32" s="44"/>
      <c r="D32" s="44"/>
      <c r="E32" s="44"/>
      <c r="F32" s="44"/>
      <c r="G32" s="44"/>
    </row>
    <row r="33" spans="1:7" ht="15.75" customHeight="1">
      <c r="A33" s="99" t="s">
        <v>42</v>
      </c>
      <c r="B33" s="105" t="str">
        <f>B3</f>
        <v>平成28年</v>
      </c>
      <c r="C33" s="106"/>
      <c r="D33" s="106"/>
      <c r="E33" s="107"/>
      <c r="F33" s="105" t="str">
        <f>F3</f>
        <v>平成27年</v>
      </c>
      <c r="G33" s="107"/>
    </row>
    <row r="34" spans="1:7" ht="15.75" customHeight="1">
      <c r="A34" s="110"/>
      <c r="B34" s="24"/>
      <c r="C34" s="85" t="s">
        <v>14</v>
      </c>
      <c r="D34" s="85" t="s">
        <v>64</v>
      </c>
      <c r="E34" s="85" t="s">
        <v>65</v>
      </c>
      <c r="F34" s="25"/>
      <c r="G34" s="85" t="s">
        <v>14</v>
      </c>
    </row>
    <row r="35" spans="1:7" ht="15" customHeight="1">
      <c r="A35" s="26"/>
      <c r="B35" s="8" t="s">
        <v>10</v>
      </c>
      <c r="C35" s="9" t="s">
        <v>7</v>
      </c>
      <c r="D35" s="8" t="s">
        <v>7</v>
      </c>
      <c r="E35" s="8" t="s">
        <v>10</v>
      </c>
      <c r="F35" s="8" t="s">
        <v>10</v>
      </c>
      <c r="G35" s="41" t="s">
        <v>7</v>
      </c>
    </row>
    <row r="36" spans="1:7" ht="15.75" customHeight="1">
      <c r="A36" s="17" t="s">
        <v>43</v>
      </c>
      <c r="B36" s="12">
        <f>SUM(B37:B42)</f>
        <v>44552751</v>
      </c>
      <c r="C36" s="34">
        <v>100</v>
      </c>
      <c r="D36" s="13">
        <f>(B36/F36-1)*100</f>
        <v>-18.112005896894878</v>
      </c>
      <c r="E36" s="32">
        <f t="shared" ref="E36:E42" si="0">B36-F36</f>
        <v>-9854188</v>
      </c>
      <c r="F36" s="12">
        <f>SUM(F37:F42)</f>
        <v>54406939</v>
      </c>
      <c r="G36" s="35">
        <v>100</v>
      </c>
    </row>
    <row r="37" spans="1:7" ht="16.5" customHeight="1">
      <c r="A37" s="36" t="s">
        <v>44</v>
      </c>
      <c r="B37" s="14">
        <v>2790459</v>
      </c>
      <c r="C37" s="13">
        <f t="shared" ref="C37:C42" si="1">ROUND(B37/B$36*100,1)</f>
        <v>6.3</v>
      </c>
      <c r="D37" s="13">
        <f t="shared" ref="D37:D42" si="2">(B37/F37-1)*100</f>
        <v>3.8232289145150755</v>
      </c>
      <c r="E37" s="32">
        <f t="shared" si="0"/>
        <v>102757</v>
      </c>
      <c r="F37" s="14">
        <v>2687702</v>
      </c>
      <c r="G37" s="13">
        <f t="shared" ref="G37:G42" si="3">ROUND(F37/F$36*100,1)</f>
        <v>4.9000000000000004</v>
      </c>
    </row>
    <row r="38" spans="1:7" ht="16.5" customHeight="1">
      <c r="A38" s="36" t="s">
        <v>45</v>
      </c>
      <c r="B38" s="14">
        <v>5120295</v>
      </c>
      <c r="C38" s="13">
        <f t="shared" si="1"/>
        <v>11.5</v>
      </c>
      <c r="D38" s="13">
        <f t="shared" si="2"/>
        <v>-2.2858637928152237</v>
      </c>
      <c r="E38" s="32">
        <f t="shared" si="0"/>
        <v>-119781</v>
      </c>
      <c r="F38" s="14">
        <v>5240076</v>
      </c>
      <c r="G38" s="13">
        <f t="shared" si="3"/>
        <v>9.6</v>
      </c>
    </row>
    <row r="39" spans="1:7" ht="16.5" customHeight="1">
      <c r="A39" s="36" t="s">
        <v>46</v>
      </c>
      <c r="B39" s="14">
        <v>6665982</v>
      </c>
      <c r="C39" s="13">
        <f t="shared" si="1"/>
        <v>15</v>
      </c>
      <c r="D39" s="13">
        <f t="shared" si="2"/>
        <v>19.105878014239131</v>
      </c>
      <c r="E39" s="32">
        <f t="shared" si="0"/>
        <v>1069296</v>
      </c>
      <c r="F39" s="14">
        <v>5596686</v>
      </c>
      <c r="G39" s="13">
        <f t="shared" si="3"/>
        <v>10.3</v>
      </c>
    </row>
    <row r="40" spans="1:7" ht="16.5" customHeight="1">
      <c r="A40" s="36" t="s">
        <v>47</v>
      </c>
      <c r="B40" s="14">
        <v>6621302</v>
      </c>
      <c r="C40" s="13">
        <f t="shared" si="1"/>
        <v>14.9</v>
      </c>
      <c r="D40" s="13">
        <f t="shared" si="2"/>
        <v>-12.491173192567862</v>
      </c>
      <c r="E40" s="32">
        <f t="shared" si="0"/>
        <v>-945137</v>
      </c>
      <c r="F40" s="14">
        <v>7566439</v>
      </c>
      <c r="G40" s="13">
        <f t="shared" si="3"/>
        <v>13.9</v>
      </c>
    </row>
    <row r="41" spans="1:7" ht="16.5" customHeight="1">
      <c r="A41" s="36" t="s">
        <v>48</v>
      </c>
      <c r="B41" s="14">
        <v>9155590</v>
      </c>
      <c r="C41" s="13">
        <f t="shared" si="1"/>
        <v>20.5</v>
      </c>
      <c r="D41" s="13">
        <f t="shared" si="2"/>
        <v>8.4832460171559543</v>
      </c>
      <c r="E41" s="32">
        <f t="shared" si="0"/>
        <v>715955</v>
      </c>
      <c r="F41" s="14">
        <v>8439635</v>
      </c>
      <c r="G41" s="13">
        <f t="shared" si="3"/>
        <v>15.5</v>
      </c>
    </row>
    <row r="42" spans="1:7" ht="16.5" customHeight="1">
      <c r="A42" s="36" t="s">
        <v>49</v>
      </c>
      <c r="B42" s="14">
        <v>14199123</v>
      </c>
      <c r="C42" s="13">
        <f t="shared" si="1"/>
        <v>31.9</v>
      </c>
      <c r="D42" s="13">
        <f t="shared" si="2"/>
        <v>-42.921313255884563</v>
      </c>
      <c r="E42" s="94">
        <f t="shared" si="0"/>
        <v>-10677278</v>
      </c>
      <c r="F42" s="14">
        <v>24876401</v>
      </c>
      <c r="G42" s="13">
        <f t="shared" si="3"/>
        <v>45.7</v>
      </c>
    </row>
    <row r="43" spans="1:7">
      <c r="A43" s="39"/>
      <c r="B43" s="37"/>
      <c r="C43" s="40"/>
      <c r="D43" s="38"/>
      <c r="E43" s="37"/>
      <c r="F43" s="37"/>
      <c r="G43" s="40"/>
    </row>
    <row r="44" spans="1:7" ht="21.95" customHeight="1">
      <c r="A44" s="108" t="s">
        <v>68</v>
      </c>
      <c r="B44" s="108"/>
      <c r="C44" s="108"/>
      <c r="D44" s="108"/>
      <c r="E44" s="108"/>
      <c r="F44" s="108"/>
      <c r="G44" s="108"/>
    </row>
    <row r="45" spans="1:7" s="22" customFormat="1" ht="15.75" customHeight="1">
      <c r="A45" s="99" t="s">
        <v>50</v>
      </c>
      <c r="B45" s="105" t="str">
        <f>B33</f>
        <v>平成28年</v>
      </c>
      <c r="C45" s="106"/>
      <c r="D45" s="106"/>
      <c r="E45" s="107"/>
      <c r="F45" s="105" t="str">
        <f>F33</f>
        <v>平成27年</v>
      </c>
      <c r="G45" s="107"/>
    </row>
    <row r="46" spans="1:7" s="22" customFormat="1" ht="15.75" customHeight="1">
      <c r="A46" s="110"/>
      <c r="B46" s="24"/>
      <c r="C46" s="85" t="s">
        <v>14</v>
      </c>
      <c r="D46" s="85" t="s">
        <v>64</v>
      </c>
      <c r="E46" s="85" t="s">
        <v>65</v>
      </c>
      <c r="F46" s="25"/>
      <c r="G46" s="85" t="s">
        <v>14</v>
      </c>
    </row>
    <row r="47" spans="1:7" ht="15" customHeight="1">
      <c r="A47" s="26"/>
      <c r="B47" s="8" t="s">
        <v>10</v>
      </c>
      <c r="C47" s="41" t="s">
        <v>7</v>
      </c>
      <c r="D47" s="8" t="s">
        <v>7</v>
      </c>
      <c r="E47" s="8" t="s">
        <v>10</v>
      </c>
      <c r="F47" s="8" t="s">
        <v>10</v>
      </c>
      <c r="G47" s="41" t="s">
        <v>7</v>
      </c>
    </row>
    <row r="48" spans="1:7" ht="15.95" customHeight="1">
      <c r="A48" s="17" t="s">
        <v>51</v>
      </c>
      <c r="B48" s="12">
        <f>SUM(B49:B54)</f>
        <v>44552751</v>
      </c>
      <c r="C48" s="42">
        <v>100</v>
      </c>
      <c r="D48" s="13">
        <f t="shared" ref="D48:D54" si="4">(B48/F48-1)*100</f>
        <v>-18.112005896894878</v>
      </c>
      <c r="E48" s="32">
        <f t="shared" ref="E48:E54" si="5">B48-F48</f>
        <v>-9854188</v>
      </c>
      <c r="F48" s="12">
        <f>SUM(F49:F54)</f>
        <v>54406939</v>
      </c>
      <c r="G48" s="42">
        <v>100</v>
      </c>
    </row>
    <row r="49" spans="1:7" ht="15.95" customHeight="1">
      <c r="A49" s="36" t="s">
        <v>52</v>
      </c>
      <c r="B49" s="14">
        <v>5586460</v>
      </c>
      <c r="C49" s="13">
        <f t="shared" ref="C49:C54" si="6">ROUND(B49/B$48*100,1)</f>
        <v>12.5</v>
      </c>
      <c r="D49" s="13">
        <f t="shared" si="4"/>
        <v>-2.1175284906350011</v>
      </c>
      <c r="E49" s="32">
        <f t="shared" si="5"/>
        <v>-120854</v>
      </c>
      <c r="F49" s="14">
        <v>5707314</v>
      </c>
      <c r="G49" s="13">
        <f t="shared" ref="G49:G54" si="7">ROUND(F49/F$48*100,1)</f>
        <v>10.5</v>
      </c>
    </row>
    <row r="50" spans="1:7" ht="15.95" customHeight="1">
      <c r="A50" s="36" t="s">
        <v>53</v>
      </c>
      <c r="B50" s="14">
        <v>22905820</v>
      </c>
      <c r="C50" s="13">
        <f t="shared" si="6"/>
        <v>51.4</v>
      </c>
      <c r="D50" s="13">
        <f t="shared" si="4"/>
        <v>-29.131132691162588</v>
      </c>
      <c r="E50" s="94">
        <f t="shared" si="5"/>
        <v>-9415594</v>
      </c>
      <c r="F50" s="14">
        <v>32321414</v>
      </c>
      <c r="G50" s="13">
        <f t="shared" si="7"/>
        <v>59.4</v>
      </c>
    </row>
    <row r="51" spans="1:7" ht="15.95" customHeight="1">
      <c r="A51" s="36" t="s">
        <v>54</v>
      </c>
      <c r="B51" s="14">
        <v>2195125</v>
      </c>
      <c r="C51" s="13">
        <f t="shared" si="6"/>
        <v>4.9000000000000004</v>
      </c>
      <c r="D51" s="13">
        <f t="shared" si="4"/>
        <v>-37.156095941001666</v>
      </c>
      <c r="E51" s="32">
        <f t="shared" si="5"/>
        <v>-1297855</v>
      </c>
      <c r="F51" s="14">
        <v>3492980</v>
      </c>
      <c r="G51" s="13">
        <f t="shared" si="7"/>
        <v>6.4</v>
      </c>
    </row>
    <row r="52" spans="1:7" ht="15.95" customHeight="1">
      <c r="A52" s="36" t="s">
        <v>55</v>
      </c>
      <c r="B52" s="14">
        <v>10829322</v>
      </c>
      <c r="C52" s="13">
        <f t="shared" si="6"/>
        <v>24.3</v>
      </c>
      <c r="D52" s="13">
        <f t="shared" si="4"/>
        <v>4.2207022605374567</v>
      </c>
      <c r="E52" s="32">
        <f t="shared" si="5"/>
        <v>438563</v>
      </c>
      <c r="F52" s="14">
        <v>10390759</v>
      </c>
      <c r="G52" s="13">
        <f t="shared" si="7"/>
        <v>19.100000000000001</v>
      </c>
    </row>
    <row r="53" spans="1:7" ht="15.95" customHeight="1">
      <c r="A53" s="36" t="s">
        <v>56</v>
      </c>
      <c r="B53" s="14">
        <v>1709466</v>
      </c>
      <c r="C53" s="13">
        <f t="shared" si="6"/>
        <v>3.8</v>
      </c>
      <c r="D53" s="13">
        <f t="shared" si="4"/>
        <v>11.34925147974668</v>
      </c>
      <c r="E53" s="32">
        <f t="shared" si="5"/>
        <v>174237</v>
      </c>
      <c r="F53" s="14">
        <v>1535229</v>
      </c>
      <c r="G53" s="13">
        <f t="shared" si="7"/>
        <v>2.8</v>
      </c>
    </row>
    <row r="54" spans="1:7" ht="15.95" customHeight="1">
      <c r="A54" s="36" t="s">
        <v>57</v>
      </c>
      <c r="B54" s="14">
        <v>1326558</v>
      </c>
      <c r="C54" s="13">
        <f t="shared" si="6"/>
        <v>3</v>
      </c>
      <c r="D54" s="13">
        <f t="shared" si="4"/>
        <v>38.292174141484494</v>
      </c>
      <c r="E54" s="32">
        <f t="shared" si="5"/>
        <v>367315</v>
      </c>
      <c r="F54" s="14">
        <v>959243</v>
      </c>
      <c r="G54" s="13">
        <f t="shared" si="7"/>
        <v>1.8</v>
      </c>
    </row>
    <row r="56" spans="1:7" ht="21.95" customHeight="1">
      <c r="A56"/>
      <c r="B56"/>
      <c r="C56"/>
      <c r="D56"/>
      <c r="E56"/>
      <c r="F56"/>
      <c r="G56"/>
    </row>
    <row r="57" spans="1:7" s="22" customFormat="1" ht="15.75" customHeight="1">
      <c r="A57"/>
      <c r="B57"/>
      <c r="C57"/>
      <c r="D57"/>
      <c r="E57"/>
      <c r="F57"/>
      <c r="G57"/>
    </row>
  </sheetData>
  <mergeCells count="11">
    <mergeCell ref="A44:G44"/>
    <mergeCell ref="A45:A46"/>
    <mergeCell ref="B45:E45"/>
    <mergeCell ref="F45:G45"/>
    <mergeCell ref="A2:G2"/>
    <mergeCell ref="A3:A4"/>
    <mergeCell ref="B3:E3"/>
    <mergeCell ref="F3:G3"/>
    <mergeCell ref="A33:A34"/>
    <mergeCell ref="B33:E33"/>
    <mergeCell ref="F33:G33"/>
  </mergeCells>
  <phoneticPr fontId="4"/>
  <printOptions horizontalCentered="1"/>
  <pageMargins left="0.78740157480314965" right="0.59055118110236227" top="0.78740157480314965" bottom="0.59055118110236227" header="0.51181102362204722" footer="0.39370078740157483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Normal="100" zoomScaleSheetLayoutView="75" workbookViewId="0"/>
  </sheetViews>
  <sheetFormatPr defaultRowHeight="13.5"/>
  <cols>
    <col min="1" max="1" width="1.625" style="1" customWidth="1"/>
    <col min="2" max="2" width="24.625" style="22" customWidth="1"/>
    <col min="3" max="8" width="13.625" style="1" customWidth="1"/>
    <col min="9" max="9" width="1.625" style="1" customWidth="1"/>
    <col min="10" max="16384" width="9" style="1"/>
  </cols>
  <sheetData>
    <row r="1" spans="1:9" ht="16.5" customHeight="1">
      <c r="A1" s="46"/>
    </row>
    <row r="2" spans="1:9" ht="15" customHeight="1">
      <c r="B2" s="109" t="s">
        <v>72</v>
      </c>
      <c r="C2" s="109"/>
      <c r="D2" s="109"/>
      <c r="E2" s="109"/>
      <c r="F2" s="109"/>
      <c r="G2" s="109"/>
      <c r="H2" s="109"/>
    </row>
    <row r="3" spans="1:9" ht="15.75" customHeight="1">
      <c r="A3" s="22"/>
      <c r="B3" s="99" t="s">
        <v>59</v>
      </c>
      <c r="C3" s="105" t="s">
        <v>126</v>
      </c>
      <c r="D3" s="106"/>
      <c r="E3" s="106"/>
      <c r="F3" s="107"/>
      <c r="G3" s="105" t="s">
        <v>127</v>
      </c>
      <c r="H3" s="107"/>
      <c r="I3" s="22"/>
    </row>
    <row r="4" spans="1:9" ht="15.75" customHeight="1">
      <c r="A4" s="22"/>
      <c r="B4" s="100"/>
      <c r="C4" s="24"/>
      <c r="D4" s="85" t="s">
        <v>14</v>
      </c>
      <c r="E4" s="85" t="s">
        <v>15</v>
      </c>
      <c r="F4" s="85" t="s">
        <v>65</v>
      </c>
      <c r="G4" s="25"/>
      <c r="H4" s="85" t="s">
        <v>14</v>
      </c>
      <c r="I4" s="22"/>
    </row>
    <row r="5" spans="1:9" ht="12.75" customHeight="1">
      <c r="A5" s="10"/>
      <c r="B5" s="26"/>
      <c r="C5" s="8" t="s">
        <v>10</v>
      </c>
      <c r="D5" s="9" t="s">
        <v>128</v>
      </c>
      <c r="E5" s="8" t="s">
        <v>128</v>
      </c>
      <c r="F5" s="8" t="s">
        <v>10</v>
      </c>
      <c r="G5" s="8" t="s">
        <v>10</v>
      </c>
      <c r="H5" s="41" t="s">
        <v>128</v>
      </c>
      <c r="I5" s="10"/>
    </row>
    <row r="6" spans="1:9" ht="16.5" customHeight="1">
      <c r="B6" s="29" t="s">
        <v>129</v>
      </c>
      <c r="C6" s="30">
        <v>6788586</v>
      </c>
      <c r="D6" s="31">
        <v>100</v>
      </c>
      <c r="E6" s="13">
        <v>9.5988025895244657</v>
      </c>
      <c r="F6" s="32">
        <v>594553</v>
      </c>
      <c r="G6" s="30">
        <v>6194033</v>
      </c>
      <c r="H6" s="13">
        <v>100</v>
      </c>
    </row>
    <row r="7" spans="1:9" ht="16.5" customHeight="1">
      <c r="A7" s="46"/>
      <c r="B7" s="33" t="s">
        <v>18</v>
      </c>
      <c r="C7" s="47">
        <v>2611574</v>
      </c>
      <c r="D7" s="31">
        <v>38.470073149253764</v>
      </c>
      <c r="E7" s="13">
        <v>13.000803509654016</v>
      </c>
      <c r="F7" s="32">
        <v>300463</v>
      </c>
      <c r="G7" s="47">
        <v>2311111</v>
      </c>
      <c r="H7" s="13">
        <v>37.311893559495083</v>
      </c>
    </row>
    <row r="8" spans="1:9" ht="16.5" customHeight="1">
      <c r="A8" s="46"/>
      <c r="B8" s="33" t="s">
        <v>19</v>
      </c>
      <c r="C8" s="47">
        <v>637467</v>
      </c>
      <c r="D8" s="31">
        <v>9.3902765612750585</v>
      </c>
      <c r="E8" s="13">
        <v>0.21962991494646816</v>
      </c>
      <c r="F8" s="32">
        <v>1397</v>
      </c>
      <c r="G8" s="47">
        <v>636070</v>
      </c>
      <c r="H8" s="13">
        <v>10.269076706565819</v>
      </c>
    </row>
    <row r="9" spans="1:9" ht="16.5" customHeight="1">
      <c r="A9" s="46"/>
      <c r="B9" s="33" t="s">
        <v>20</v>
      </c>
      <c r="C9" s="47">
        <v>131558</v>
      </c>
      <c r="D9" s="31">
        <v>1.9379293419866817</v>
      </c>
      <c r="E9" s="13">
        <v>11.794897941841295</v>
      </c>
      <c r="F9" s="32">
        <v>13880</v>
      </c>
      <c r="G9" s="47">
        <v>117678</v>
      </c>
      <c r="H9" s="13">
        <v>1.8998607207937057</v>
      </c>
    </row>
    <row r="10" spans="1:9" ht="16.5" customHeight="1">
      <c r="A10" s="46"/>
      <c r="B10" s="33" t="s">
        <v>21</v>
      </c>
      <c r="C10" s="47">
        <v>21128</v>
      </c>
      <c r="D10" s="31">
        <v>0.31122828818843862</v>
      </c>
      <c r="E10" s="13">
        <v>102.22052067381317</v>
      </c>
      <c r="F10" s="32">
        <v>10680</v>
      </c>
      <c r="G10" s="47">
        <v>10448</v>
      </c>
      <c r="H10" s="13">
        <v>0.16867846845504375</v>
      </c>
    </row>
    <row r="11" spans="1:9" ht="16.5" customHeight="1">
      <c r="A11" s="46"/>
      <c r="B11" s="33" t="s">
        <v>22</v>
      </c>
      <c r="C11" s="47">
        <v>114258</v>
      </c>
      <c r="D11" s="31">
        <v>1.6830898216506356</v>
      </c>
      <c r="E11" s="13">
        <v>45.661070103644782</v>
      </c>
      <c r="F11" s="32">
        <v>35817</v>
      </c>
      <c r="G11" s="47">
        <v>78441</v>
      </c>
      <c r="H11" s="13">
        <v>1.2663962235913178</v>
      </c>
    </row>
    <row r="12" spans="1:9" ht="16.5" customHeight="1">
      <c r="A12" s="46"/>
      <c r="B12" s="33" t="s">
        <v>23</v>
      </c>
      <c r="C12" s="47">
        <v>124785</v>
      </c>
      <c r="D12" s="31">
        <v>1.8381589332447139</v>
      </c>
      <c r="E12" s="13">
        <v>-2.6303879646680608</v>
      </c>
      <c r="F12" s="32">
        <v>-3371</v>
      </c>
      <c r="G12" s="47">
        <v>128156</v>
      </c>
      <c r="H12" s="13">
        <v>2.0690235263518937</v>
      </c>
    </row>
    <row r="13" spans="1:9" ht="16.5" customHeight="1">
      <c r="A13" s="46"/>
      <c r="B13" s="33" t="s">
        <v>24</v>
      </c>
      <c r="C13" s="47">
        <v>443310</v>
      </c>
      <c r="D13" s="31">
        <v>6.5302258820909094</v>
      </c>
      <c r="E13" s="13">
        <v>22.804295975777656</v>
      </c>
      <c r="F13" s="32">
        <v>82321</v>
      </c>
      <c r="G13" s="47">
        <v>360989</v>
      </c>
      <c r="H13" s="13">
        <v>5.828012217564873</v>
      </c>
    </row>
    <row r="14" spans="1:9" ht="16.5" customHeight="1">
      <c r="A14" s="46"/>
      <c r="B14" s="33" t="s">
        <v>25</v>
      </c>
      <c r="C14" s="47">
        <v>213720</v>
      </c>
      <c r="D14" s="31">
        <v>3.1482255656774476</v>
      </c>
      <c r="E14" s="13">
        <v>29.895704179126248</v>
      </c>
      <c r="F14" s="32">
        <v>49188</v>
      </c>
      <c r="G14" s="47">
        <v>164532</v>
      </c>
      <c r="H14" s="13">
        <v>2.6562984084844237</v>
      </c>
    </row>
    <row r="15" spans="1:9" ht="16.5" customHeight="1">
      <c r="A15" s="46"/>
      <c r="B15" s="33" t="s">
        <v>26</v>
      </c>
      <c r="C15" s="47">
        <v>59324</v>
      </c>
      <c r="D15" s="31">
        <v>0.87387859563096049</v>
      </c>
      <c r="E15" s="13">
        <v>-66.065085203384115</v>
      </c>
      <c r="F15" s="32">
        <v>-115493</v>
      </c>
      <c r="G15" s="47">
        <v>174817</v>
      </c>
      <c r="H15" s="13">
        <v>2.8223453120123838</v>
      </c>
    </row>
    <row r="16" spans="1:9" ht="16.5" customHeight="1">
      <c r="A16" s="46"/>
      <c r="B16" s="33" t="s">
        <v>27</v>
      </c>
      <c r="C16" s="47">
        <v>145293</v>
      </c>
      <c r="D16" s="31">
        <v>2.140254244403768</v>
      </c>
      <c r="E16" s="13">
        <v>13.206797410065215</v>
      </c>
      <c r="F16" s="32">
        <v>16950</v>
      </c>
      <c r="G16" s="47">
        <v>128343</v>
      </c>
      <c r="H16" s="13">
        <v>2.0720425609614934</v>
      </c>
    </row>
    <row r="17" spans="1:8" ht="16.5" customHeight="1">
      <c r="A17" s="46"/>
      <c r="B17" s="33" t="s">
        <v>28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</row>
    <row r="18" spans="1:8" ht="16.5" customHeight="1">
      <c r="A18" s="46"/>
      <c r="B18" s="33" t="s">
        <v>29</v>
      </c>
      <c r="C18" s="47" t="s">
        <v>130</v>
      </c>
      <c r="D18" s="47" t="s">
        <v>130</v>
      </c>
      <c r="E18" s="47" t="s">
        <v>130</v>
      </c>
      <c r="F18" s="14" t="s">
        <v>130</v>
      </c>
      <c r="G18" s="47" t="s">
        <v>130</v>
      </c>
      <c r="H18" s="47" t="s">
        <v>130</v>
      </c>
    </row>
    <row r="19" spans="1:8" ht="16.5" customHeight="1">
      <c r="A19" s="46"/>
      <c r="B19" s="33" t="s">
        <v>30</v>
      </c>
      <c r="C19" s="47">
        <v>908084</v>
      </c>
      <c r="D19" s="15">
        <v>13.376629536695861</v>
      </c>
      <c r="E19" s="15">
        <v>12.501223399576549</v>
      </c>
      <c r="F19" s="14">
        <v>100907</v>
      </c>
      <c r="G19" s="47">
        <v>807177</v>
      </c>
      <c r="H19" s="15">
        <v>13.031525663489363</v>
      </c>
    </row>
    <row r="20" spans="1:8" ht="16.5" customHeight="1">
      <c r="A20" s="46"/>
      <c r="B20" s="33" t="s">
        <v>31</v>
      </c>
      <c r="C20" s="47">
        <v>204003</v>
      </c>
      <c r="D20" s="15">
        <v>3.0050882466540161</v>
      </c>
      <c r="E20" s="15">
        <v>-7.9296665207403434</v>
      </c>
      <c r="F20" s="14">
        <v>-17570</v>
      </c>
      <c r="G20" s="47">
        <v>221573</v>
      </c>
      <c r="H20" s="15">
        <v>3.5772008318328301</v>
      </c>
    </row>
    <row r="21" spans="1:8" ht="16.5" customHeight="1">
      <c r="A21" s="46"/>
      <c r="B21" s="33" t="s">
        <v>32</v>
      </c>
      <c r="C21" s="47" t="s">
        <v>130</v>
      </c>
      <c r="D21" s="47" t="s">
        <v>130</v>
      </c>
      <c r="E21" s="47">
        <v>0</v>
      </c>
      <c r="F21" s="14" t="s">
        <v>130</v>
      </c>
      <c r="G21" s="47">
        <v>0</v>
      </c>
      <c r="H21" s="47">
        <v>0</v>
      </c>
    </row>
    <row r="22" spans="1:8" ht="16.5" customHeight="1">
      <c r="A22" s="46"/>
      <c r="B22" s="33" t="s">
        <v>33</v>
      </c>
      <c r="C22" s="47">
        <v>721353</v>
      </c>
      <c r="D22" s="15">
        <v>10.625968353350757</v>
      </c>
      <c r="E22" s="15">
        <v>0.41328871467070538</v>
      </c>
      <c r="F22" s="14">
        <v>2969</v>
      </c>
      <c r="G22" s="47">
        <v>718384</v>
      </c>
      <c r="H22" s="15">
        <v>11.598000850173062</v>
      </c>
    </row>
    <row r="23" spans="1:8" ht="16.5" customHeight="1">
      <c r="A23" s="46"/>
      <c r="B23" s="33" t="s">
        <v>34</v>
      </c>
      <c r="C23" s="47">
        <v>26725</v>
      </c>
      <c r="D23" s="15">
        <v>0.39367550179079996</v>
      </c>
      <c r="E23" s="15" t="s">
        <v>130</v>
      </c>
      <c r="F23" s="14" t="s">
        <v>130</v>
      </c>
      <c r="G23" s="47" t="s">
        <v>130</v>
      </c>
      <c r="H23" s="15" t="s">
        <v>130</v>
      </c>
    </row>
    <row r="24" spans="1:8" ht="16.5" customHeight="1">
      <c r="A24" s="46"/>
      <c r="B24" s="33" t="s">
        <v>35</v>
      </c>
      <c r="C24" s="47">
        <v>54817</v>
      </c>
      <c r="D24" s="15">
        <v>0.80748774487058128</v>
      </c>
      <c r="E24" s="15">
        <v>17.992595462568342</v>
      </c>
      <c r="F24" s="14">
        <v>8359</v>
      </c>
      <c r="G24" s="47">
        <v>46458</v>
      </c>
      <c r="H24" s="15">
        <v>0.75004443792921349</v>
      </c>
    </row>
    <row r="25" spans="1:8" ht="16.5" customHeight="1">
      <c r="A25" s="46"/>
      <c r="B25" s="33" t="s">
        <v>36</v>
      </c>
      <c r="C25" s="47">
        <v>32039</v>
      </c>
      <c r="D25" s="15">
        <v>0.47195395329749079</v>
      </c>
      <c r="E25" s="15">
        <v>-11.762599834756266</v>
      </c>
      <c r="F25" s="14">
        <v>-4271</v>
      </c>
      <c r="G25" s="47">
        <v>36310</v>
      </c>
      <c r="H25" s="15">
        <v>0.58620934050561246</v>
      </c>
    </row>
    <row r="26" spans="1:8" ht="16.5" customHeight="1">
      <c r="A26" s="46"/>
      <c r="B26" s="33" t="s">
        <v>37</v>
      </c>
      <c r="C26" s="47" t="s">
        <v>130</v>
      </c>
      <c r="D26" s="15" t="s">
        <v>130</v>
      </c>
      <c r="E26" s="15" t="s">
        <v>130</v>
      </c>
      <c r="F26" s="14" t="s">
        <v>130</v>
      </c>
      <c r="G26" s="47" t="s">
        <v>130</v>
      </c>
      <c r="H26" s="15" t="s">
        <v>130</v>
      </c>
    </row>
    <row r="27" spans="1:8" ht="16.5" customHeight="1">
      <c r="A27" s="46"/>
      <c r="B27" s="33" t="s">
        <v>38</v>
      </c>
      <c r="C27" s="47">
        <v>101471</v>
      </c>
      <c r="D27" s="15">
        <v>1.4947295357236396</v>
      </c>
      <c r="E27" s="15">
        <v>-2.4026392482374552</v>
      </c>
      <c r="F27" s="14">
        <v>-2498</v>
      </c>
      <c r="G27" s="47">
        <v>103969</v>
      </c>
      <c r="H27" s="15">
        <v>1.6785348092268801</v>
      </c>
    </row>
    <row r="28" spans="1:8" ht="16.5" customHeight="1">
      <c r="A28" s="46"/>
      <c r="B28" s="33" t="s">
        <v>39</v>
      </c>
      <c r="C28" s="47">
        <v>0</v>
      </c>
      <c r="D28" s="47">
        <v>0</v>
      </c>
      <c r="E28" s="15">
        <v>-100</v>
      </c>
      <c r="F28" s="47" t="s">
        <v>130</v>
      </c>
      <c r="G28" s="47" t="s">
        <v>130</v>
      </c>
      <c r="H28" s="47" t="s">
        <v>130</v>
      </c>
    </row>
    <row r="29" spans="1:8" ht="16.5" customHeight="1">
      <c r="A29" s="46"/>
      <c r="B29" s="33" t="s">
        <v>40</v>
      </c>
      <c r="C29" s="47">
        <v>48186</v>
      </c>
      <c r="D29" s="15">
        <v>0.70980908248050478</v>
      </c>
      <c r="E29" s="15">
        <v>20.99131220810526</v>
      </c>
      <c r="F29" s="14">
        <v>8360</v>
      </c>
      <c r="G29" s="47">
        <v>39826</v>
      </c>
      <c r="H29" s="15">
        <v>0.64297364899412068</v>
      </c>
    </row>
    <row r="30" spans="1:8" ht="16.5" customHeight="1">
      <c r="A30" s="46"/>
      <c r="B30" s="33" t="s">
        <v>41</v>
      </c>
      <c r="C30" s="47">
        <v>92878</v>
      </c>
      <c r="D30" s="15">
        <v>1.3681494202179953</v>
      </c>
      <c r="E30" s="15">
        <v>17.419942097877346</v>
      </c>
      <c r="F30" s="14">
        <v>13779</v>
      </c>
      <c r="G30" s="47">
        <v>79099</v>
      </c>
      <c r="H30" s="15">
        <v>1.2770193507202818</v>
      </c>
    </row>
  </sheetData>
  <mergeCells count="4">
    <mergeCell ref="B2:H2"/>
    <mergeCell ref="B3:B4"/>
    <mergeCell ref="C3:F3"/>
    <mergeCell ref="G3:H3"/>
  </mergeCells>
  <phoneticPr fontId="4"/>
  <printOptions horizontalCentered="1"/>
  <pageMargins left="0.98425196850393704" right="0.59055118110236227" top="0.59055118110236227" bottom="0.59055118110236227" header="0.51181102362204722" footer="0.39370078740157483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showGridLines="0" zoomScaleNormal="100" zoomScaleSheetLayoutView="75" workbookViewId="0">
      <selection activeCell="B2" sqref="B2:H2"/>
    </sheetView>
  </sheetViews>
  <sheetFormatPr defaultRowHeight="13.5"/>
  <cols>
    <col min="1" max="1" width="1.625" style="1" customWidth="1"/>
    <col min="2" max="2" width="24.625" style="22" customWidth="1"/>
    <col min="3" max="8" width="13.625" style="1" customWidth="1"/>
    <col min="9" max="9" width="1.625" style="1" customWidth="1"/>
    <col min="10" max="16384" width="9" style="1"/>
  </cols>
  <sheetData>
    <row r="2" spans="1:8" ht="15" customHeight="1">
      <c r="B2" s="109" t="s">
        <v>69</v>
      </c>
      <c r="C2" s="109"/>
      <c r="D2" s="109"/>
      <c r="E2" s="109"/>
      <c r="F2" s="109"/>
      <c r="G2" s="109"/>
      <c r="H2" s="109"/>
    </row>
    <row r="3" spans="1:8" s="22" customFormat="1" ht="15.75" customHeight="1">
      <c r="B3" s="99" t="s">
        <v>59</v>
      </c>
      <c r="C3" s="105" t="s">
        <v>133</v>
      </c>
      <c r="D3" s="106"/>
      <c r="E3" s="106"/>
      <c r="F3" s="107"/>
      <c r="G3" s="105" t="s">
        <v>134</v>
      </c>
      <c r="H3" s="107"/>
    </row>
    <row r="4" spans="1:8" s="22" customFormat="1" ht="15.75" customHeight="1">
      <c r="B4" s="100"/>
      <c r="C4" s="24"/>
      <c r="D4" s="85" t="s">
        <v>14</v>
      </c>
      <c r="E4" s="85" t="s">
        <v>15</v>
      </c>
      <c r="F4" s="85" t="s">
        <v>65</v>
      </c>
      <c r="G4" s="25"/>
      <c r="H4" s="85" t="s">
        <v>14</v>
      </c>
    </row>
    <row r="5" spans="1:8" s="10" customFormat="1" ht="12.75" customHeight="1">
      <c r="B5" s="26"/>
      <c r="C5" s="8" t="s">
        <v>10</v>
      </c>
      <c r="D5" s="9" t="s">
        <v>128</v>
      </c>
      <c r="E5" s="8" t="s">
        <v>128</v>
      </c>
      <c r="F5" s="8" t="s">
        <v>10</v>
      </c>
      <c r="G5" s="8" t="s">
        <v>10</v>
      </c>
      <c r="H5" s="41" t="s">
        <v>128</v>
      </c>
    </row>
    <row r="6" spans="1:8" ht="16.5" customHeight="1">
      <c r="B6" s="29" t="s">
        <v>129</v>
      </c>
      <c r="C6" s="30">
        <v>24681183</v>
      </c>
      <c r="D6" s="31">
        <v>100</v>
      </c>
      <c r="E6" s="13">
        <v>-20.030177764588359</v>
      </c>
      <c r="F6" s="94">
        <v>-6181938</v>
      </c>
      <c r="G6" s="30">
        <v>30863121</v>
      </c>
      <c r="H6" s="13">
        <v>100</v>
      </c>
    </row>
    <row r="7" spans="1:8" ht="16.5" customHeight="1">
      <c r="A7" s="46"/>
      <c r="B7" s="33" t="s">
        <v>18</v>
      </c>
      <c r="C7" s="30">
        <v>10626773</v>
      </c>
      <c r="D7" s="31">
        <v>43.056173603996214</v>
      </c>
      <c r="E7" s="13">
        <v>11.106333028978911</v>
      </c>
      <c r="F7" s="32">
        <v>1062266</v>
      </c>
      <c r="G7" s="30">
        <v>9564507</v>
      </c>
      <c r="H7" s="13">
        <v>30.990083601719991</v>
      </c>
    </row>
    <row r="8" spans="1:8" ht="16.5" customHeight="1">
      <c r="A8" s="46"/>
      <c r="B8" s="33" t="s">
        <v>19</v>
      </c>
      <c r="C8" s="30">
        <v>3271663</v>
      </c>
      <c r="D8" s="31">
        <v>13.25569767056952</v>
      </c>
      <c r="E8" s="13">
        <v>-1.7612432206173705</v>
      </c>
      <c r="F8" s="32">
        <v>-58655</v>
      </c>
      <c r="G8" s="30">
        <v>3330318</v>
      </c>
      <c r="H8" s="13">
        <v>10.790606692045177</v>
      </c>
    </row>
    <row r="9" spans="1:8" ht="16.5" customHeight="1">
      <c r="A9" s="46"/>
      <c r="B9" s="33" t="s">
        <v>20</v>
      </c>
      <c r="C9" s="30">
        <v>202395</v>
      </c>
      <c r="D9" s="31">
        <v>0.82003767809671035</v>
      </c>
      <c r="E9" s="13">
        <v>47.159974988002965</v>
      </c>
      <c r="F9" s="32">
        <v>64861</v>
      </c>
      <c r="G9" s="30">
        <v>137534</v>
      </c>
      <c r="H9" s="13">
        <v>0.44562570324627893</v>
      </c>
    </row>
    <row r="10" spans="1:8" ht="16.5" customHeight="1">
      <c r="A10" s="46"/>
      <c r="B10" s="33" t="s">
        <v>21</v>
      </c>
      <c r="C10" s="30">
        <v>93613</v>
      </c>
      <c r="D10" s="31">
        <v>0.3792889506147254</v>
      </c>
      <c r="E10" s="13">
        <v>116.15636833841323</v>
      </c>
      <c r="F10" s="32">
        <v>50305</v>
      </c>
      <c r="G10" s="30">
        <v>43308</v>
      </c>
      <c r="H10" s="13">
        <v>0.14032281440363728</v>
      </c>
    </row>
    <row r="11" spans="1:8" ht="16.5" customHeight="1">
      <c r="A11" s="46"/>
      <c r="B11" s="33" t="s">
        <v>22</v>
      </c>
      <c r="C11" s="30">
        <v>206226</v>
      </c>
      <c r="D11" s="31">
        <v>0.83555962451232579</v>
      </c>
      <c r="E11" s="13">
        <v>46.14659589395432</v>
      </c>
      <c r="F11" s="32">
        <v>65117</v>
      </c>
      <c r="G11" s="30">
        <v>141109</v>
      </c>
      <c r="H11" s="13">
        <v>0.45720910727077796</v>
      </c>
    </row>
    <row r="12" spans="1:8" ht="16.5" customHeight="1">
      <c r="A12" s="46"/>
      <c r="B12" s="33" t="s">
        <v>23</v>
      </c>
      <c r="C12" s="30">
        <v>326714</v>
      </c>
      <c r="D12" s="31">
        <v>1.3237371968758549</v>
      </c>
      <c r="E12" s="13">
        <v>-18.971751692666352</v>
      </c>
      <c r="F12" s="32">
        <v>-76496</v>
      </c>
      <c r="G12" s="30">
        <v>403210</v>
      </c>
      <c r="H12" s="13">
        <v>1.3064459683127965</v>
      </c>
    </row>
    <row r="13" spans="1:8" ht="16.5" customHeight="1">
      <c r="A13" s="46"/>
      <c r="B13" s="33" t="s">
        <v>24</v>
      </c>
      <c r="C13" s="30">
        <v>882675</v>
      </c>
      <c r="D13" s="31">
        <v>3.5763075051953543</v>
      </c>
      <c r="E13" s="13">
        <v>20.695808412710136</v>
      </c>
      <c r="F13" s="32">
        <v>151353</v>
      </c>
      <c r="G13" s="30">
        <v>731322</v>
      </c>
      <c r="H13" s="13">
        <v>2.3695659295117948</v>
      </c>
    </row>
    <row r="14" spans="1:8" ht="16.5" customHeight="1">
      <c r="A14" s="46"/>
      <c r="B14" s="33" t="s">
        <v>25</v>
      </c>
      <c r="C14" s="30">
        <v>392741</v>
      </c>
      <c r="D14" s="31">
        <v>1.5912567886231386</v>
      </c>
      <c r="E14" s="13">
        <v>-40.324798558341726</v>
      </c>
      <c r="F14" s="32">
        <v>-265390</v>
      </c>
      <c r="G14" s="30">
        <v>658131</v>
      </c>
      <c r="H14" s="13">
        <v>2.1324188179154011</v>
      </c>
    </row>
    <row r="15" spans="1:8" ht="16.5" customHeight="1">
      <c r="A15" s="46"/>
      <c r="B15" s="33" t="s">
        <v>26</v>
      </c>
      <c r="C15" s="30">
        <v>202091</v>
      </c>
      <c r="D15" s="31">
        <v>0.81880597052418436</v>
      </c>
      <c r="E15" s="13">
        <v>-97.299359969253302</v>
      </c>
      <c r="F15" s="94">
        <v>-7280987</v>
      </c>
      <c r="G15" s="30">
        <v>7483078</v>
      </c>
      <c r="H15" s="13">
        <v>24.246018411423783</v>
      </c>
    </row>
    <row r="16" spans="1:8" ht="16.5" customHeight="1">
      <c r="A16" s="46"/>
      <c r="B16" s="33" t="s">
        <v>27</v>
      </c>
      <c r="C16" s="30">
        <v>567386</v>
      </c>
      <c r="D16" s="31">
        <v>2.2988606340303868</v>
      </c>
      <c r="E16" s="13">
        <v>-15.522429393083506</v>
      </c>
      <c r="F16" s="32">
        <v>-104255</v>
      </c>
      <c r="G16" s="30">
        <v>671641</v>
      </c>
      <c r="H16" s="13">
        <v>2.1761927447324592</v>
      </c>
    </row>
    <row r="17" spans="1:8" ht="16.5" customHeight="1">
      <c r="A17" s="46"/>
      <c r="B17" s="33" t="s">
        <v>28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</row>
    <row r="18" spans="1:8" ht="16.5" customHeight="1">
      <c r="A18" s="46"/>
      <c r="B18" s="33" t="s">
        <v>29</v>
      </c>
      <c r="C18" s="30" t="s">
        <v>130</v>
      </c>
      <c r="D18" s="47" t="s">
        <v>130</v>
      </c>
      <c r="E18" s="30" t="s">
        <v>130</v>
      </c>
      <c r="F18" s="32" t="s">
        <v>130</v>
      </c>
      <c r="G18" s="30" t="s">
        <v>130</v>
      </c>
      <c r="H18" s="30" t="s">
        <v>130</v>
      </c>
    </row>
    <row r="19" spans="1:8" ht="16.5" customHeight="1">
      <c r="A19" s="46"/>
      <c r="B19" s="33" t="s">
        <v>30</v>
      </c>
      <c r="C19" s="30">
        <v>2957862</v>
      </c>
      <c r="D19" s="13">
        <v>11.984279683838492</v>
      </c>
      <c r="E19" s="13">
        <v>5.9815738245546903</v>
      </c>
      <c r="F19" s="32">
        <v>166941</v>
      </c>
      <c r="G19" s="30">
        <v>2790921</v>
      </c>
      <c r="H19" s="13">
        <v>9.0428994527157514</v>
      </c>
    </row>
    <row r="20" spans="1:8" ht="16.5" customHeight="1">
      <c r="A20" s="46"/>
      <c r="B20" s="33" t="s">
        <v>31</v>
      </c>
      <c r="C20" s="30">
        <v>1608802</v>
      </c>
      <c r="D20" s="13">
        <v>6.5183342305755758</v>
      </c>
      <c r="E20" s="13">
        <v>4.5353387875137345</v>
      </c>
      <c r="F20" s="32">
        <v>69799</v>
      </c>
      <c r="G20" s="30">
        <v>1539003</v>
      </c>
      <c r="H20" s="13">
        <v>4.9865436486478476</v>
      </c>
    </row>
    <row r="21" spans="1:8" ht="16.5" customHeight="1">
      <c r="A21" s="46"/>
      <c r="B21" s="33" t="s">
        <v>32</v>
      </c>
      <c r="C21" s="30" t="s">
        <v>130</v>
      </c>
      <c r="D21" s="47" t="s">
        <v>130</v>
      </c>
      <c r="E21" s="30">
        <v>0</v>
      </c>
      <c r="F21" s="32" t="s">
        <v>130</v>
      </c>
      <c r="G21" s="30">
        <v>0</v>
      </c>
      <c r="H21" s="30">
        <v>0</v>
      </c>
    </row>
    <row r="22" spans="1:8" ht="16.5" customHeight="1">
      <c r="A22" s="46"/>
      <c r="B22" s="33" t="s">
        <v>33</v>
      </c>
      <c r="C22" s="30">
        <v>2331713</v>
      </c>
      <c r="D22" s="13">
        <v>9.4473307863727598</v>
      </c>
      <c r="E22" s="13">
        <v>-11.353373282450294</v>
      </c>
      <c r="F22" s="32">
        <v>-298633</v>
      </c>
      <c r="G22" s="30">
        <v>2630346</v>
      </c>
      <c r="H22" s="13">
        <v>8.5226183055174491</v>
      </c>
    </row>
    <row r="23" spans="1:8" ht="16.5" customHeight="1">
      <c r="A23" s="46"/>
      <c r="B23" s="33" t="s">
        <v>34</v>
      </c>
      <c r="C23" s="30">
        <v>57725</v>
      </c>
      <c r="D23" s="13">
        <v>0.23388263034231382</v>
      </c>
      <c r="E23" s="13" t="s">
        <v>130</v>
      </c>
      <c r="F23" s="32" t="s">
        <v>130</v>
      </c>
      <c r="G23" s="30" t="s">
        <v>130</v>
      </c>
      <c r="H23" s="13" t="s">
        <v>130</v>
      </c>
    </row>
    <row r="24" spans="1:8" ht="16.5" customHeight="1">
      <c r="A24" s="46"/>
      <c r="B24" s="33" t="s">
        <v>35</v>
      </c>
      <c r="C24" s="30">
        <v>177260</v>
      </c>
      <c r="D24" s="13">
        <v>0.71819896153275964</v>
      </c>
      <c r="E24" s="13">
        <v>83.261824760920135</v>
      </c>
      <c r="F24" s="32">
        <v>80535</v>
      </c>
      <c r="G24" s="30">
        <v>96725</v>
      </c>
      <c r="H24" s="13">
        <v>0.31339993126424254</v>
      </c>
    </row>
    <row r="25" spans="1:8" ht="16.5" customHeight="1">
      <c r="A25" s="46"/>
      <c r="B25" s="33" t="s">
        <v>36</v>
      </c>
      <c r="C25" s="30">
        <v>57246</v>
      </c>
      <c r="D25" s="13">
        <v>0.23194188058165607</v>
      </c>
      <c r="E25" s="13">
        <v>-0.8229240657646264</v>
      </c>
      <c r="F25" s="32">
        <v>-475</v>
      </c>
      <c r="G25" s="30">
        <v>57721</v>
      </c>
      <c r="H25" s="13">
        <v>0.18702256327219791</v>
      </c>
    </row>
    <row r="26" spans="1:8" ht="16.5" customHeight="1">
      <c r="A26" s="46"/>
      <c r="B26" s="33" t="s">
        <v>37</v>
      </c>
      <c r="C26" s="30" t="s">
        <v>130</v>
      </c>
      <c r="D26" s="13" t="s">
        <v>130</v>
      </c>
      <c r="E26" s="13" t="s">
        <v>130</v>
      </c>
      <c r="F26" s="32" t="s">
        <v>130</v>
      </c>
      <c r="G26" s="30" t="s">
        <v>130</v>
      </c>
      <c r="H26" s="13" t="s">
        <v>130</v>
      </c>
    </row>
    <row r="27" spans="1:8" ht="16.5" customHeight="1">
      <c r="A27" s="46"/>
      <c r="B27" s="33" t="s">
        <v>38</v>
      </c>
      <c r="C27" s="30">
        <v>214075</v>
      </c>
      <c r="D27" s="13">
        <v>0.86736117956744618</v>
      </c>
      <c r="E27" s="13">
        <v>-24.275653247400982</v>
      </c>
      <c r="F27" s="32">
        <v>-68628</v>
      </c>
      <c r="G27" s="30">
        <v>282703</v>
      </c>
      <c r="H27" s="13">
        <v>0.91598966935327109</v>
      </c>
    </row>
    <row r="28" spans="1:8" ht="16.5" customHeight="1">
      <c r="A28" s="46"/>
      <c r="B28" s="33" t="s">
        <v>39</v>
      </c>
      <c r="C28" s="30">
        <v>0</v>
      </c>
      <c r="D28" s="30">
        <v>0</v>
      </c>
      <c r="E28" s="30">
        <v>-100</v>
      </c>
      <c r="F28" s="30" t="s">
        <v>130</v>
      </c>
      <c r="G28" s="30" t="s">
        <v>130</v>
      </c>
      <c r="H28" s="30" t="s">
        <v>130</v>
      </c>
    </row>
    <row r="29" spans="1:8" ht="16.5" customHeight="1">
      <c r="A29" s="46"/>
      <c r="B29" s="33" t="s">
        <v>40</v>
      </c>
      <c r="C29" s="30">
        <v>96007</v>
      </c>
      <c r="D29" s="13">
        <v>0.38898864774836767</v>
      </c>
      <c r="E29" s="13">
        <v>-3.841068888844374</v>
      </c>
      <c r="F29" s="32">
        <v>-3835</v>
      </c>
      <c r="G29" s="30">
        <v>99842</v>
      </c>
      <c r="H29" s="13">
        <v>0.32349936352840014</v>
      </c>
    </row>
    <row r="30" spans="1:8" ht="16.5" customHeight="1">
      <c r="A30" s="46"/>
      <c r="B30" s="33" t="s">
        <v>41</v>
      </c>
      <c r="C30" s="30">
        <v>141522</v>
      </c>
      <c r="D30" s="13">
        <v>0.57340039170731805</v>
      </c>
      <c r="E30" s="13">
        <v>4.2788195851600781</v>
      </c>
      <c r="F30" s="32">
        <v>5807</v>
      </c>
      <c r="G30" s="30">
        <v>135715</v>
      </c>
      <c r="H30" s="13">
        <v>0.4397319376740933</v>
      </c>
    </row>
  </sheetData>
  <mergeCells count="4">
    <mergeCell ref="B2:H2"/>
    <mergeCell ref="B3:B4"/>
    <mergeCell ref="C3:F3"/>
    <mergeCell ref="G3:H3"/>
  </mergeCells>
  <phoneticPr fontId="4"/>
  <printOptions horizontalCentered="1"/>
  <pageMargins left="0.98425196850393704" right="0.59055118110236227" top="0.59055118110236227" bottom="0.59055118110236227" header="0.51181102362204722" footer="0.39370078740157483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Normal="100" zoomScaleSheetLayoutView="75" workbookViewId="0">
      <selection activeCell="E15" sqref="E15"/>
    </sheetView>
  </sheetViews>
  <sheetFormatPr defaultRowHeight="13.5"/>
  <cols>
    <col min="1" max="1" width="1.625" style="1" customWidth="1"/>
    <col min="2" max="2" width="24.625" style="22" customWidth="1"/>
    <col min="3" max="8" width="13.625" style="1" customWidth="1"/>
    <col min="9" max="9" width="1.625" style="1" customWidth="1"/>
    <col min="10" max="16384" width="9" style="1"/>
  </cols>
  <sheetData>
    <row r="1" spans="1:9" ht="16.5" customHeight="1"/>
    <row r="2" spans="1:9" ht="15" customHeight="1">
      <c r="B2" s="109" t="s">
        <v>71</v>
      </c>
      <c r="C2" s="109"/>
      <c r="D2" s="109"/>
      <c r="E2" s="109"/>
      <c r="F2" s="109"/>
      <c r="G2" s="109"/>
      <c r="H2" s="109"/>
    </row>
    <row r="3" spans="1:9" ht="15.75" customHeight="1">
      <c r="A3" s="22"/>
      <c r="B3" s="99" t="s">
        <v>59</v>
      </c>
      <c r="C3" s="105" t="s">
        <v>133</v>
      </c>
      <c r="D3" s="106"/>
      <c r="E3" s="106"/>
      <c r="F3" s="107"/>
      <c r="G3" s="105" t="s">
        <v>134</v>
      </c>
      <c r="H3" s="107"/>
      <c r="I3" s="22"/>
    </row>
    <row r="4" spans="1:9" ht="15.75" customHeight="1">
      <c r="A4" s="22"/>
      <c r="B4" s="100"/>
      <c r="C4" s="24"/>
      <c r="D4" s="85" t="s">
        <v>14</v>
      </c>
      <c r="E4" s="85" t="s">
        <v>15</v>
      </c>
      <c r="F4" s="85" t="s">
        <v>65</v>
      </c>
      <c r="G4" s="25"/>
      <c r="H4" s="85" t="s">
        <v>14</v>
      </c>
      <c r="I4" s="22"/>
    </row>
    <row r="5" spans="1:9" ht="12.75" customHeight="1">
      <c r="A5" s="10"/>
      <c r="B5" s="26"/>
      <c r="C5" s="8" t="s">
        <v>10</v>
      </c>
      <c r="D5" s="9" t="s">
        <v>131</v>
      </c>
      <c r="E5" s="8" t="s">
        <v>131</v>
      </c>
      <c r="F5" s="8" t="s">
        <v>10</v>
      </c>
      <c r="G5" s="8" t="s">
        <v>10</v>
      </c>
      <c r="H5" s="41" t="s">
        <v>131</v>
      </c>
      <c r="I5" s="10"/>
    </row>
    <row r="6" spans="1:9" ht="16.5" customHeight="1">
      <c r="B6" s="29" t="s">
        <v>129</v>
      </c>
      <c r="C6" s="30">
        <v>17311882</v>
      </c>
      <c r="D6" s="31">
        <v>100</v>
      </c>
      <c r="E6" s="13">
        <v>-8.811093349379993</v>
      </c>
      <c r="F6" s="32">
        <v>-1672754</v>
      </c>
      <c r="G6" s="30">
        <v>18984636</v>
      </c>
      <c r="H6" s="13">
        <v>100</v>
      </c>
    </row>
    <row r="7" spans="1:9" ht="16.5" customHeight="1">
      <c r="A7" s="46"/>
      <c r="B7" s="33" t="s">
        <v>18</v>
      </c>
      <c r="C7" s="30">
        <v>6249582</v>
      </c>
      <c r="D7" s="31">
        <v>36.099957243239068</v>
      </c>
      <c r="E7" s="13">
        <v>-4.6631822415749413</v>
      </c>
      <c r="F7" s="32">
        <v>-305684</v>
      </c>
      <c r="G7" s="30">
        <v>6555266</v>
      </c>
      <c r="H7" s="13">
        <v>34.529321499764336</v>
      </c>
    </row>
    <row r="8" spans="1:9" ht="16.5" customHeight="1">
      <c r="A8" s="46"/>
      <c r="B8" s="33" t="s">
        <v>19</v>
      </c>
      <c r="C8" s="30">
        <v>2376561</v>
      </c>
      <c r="D8" s="31">
        <v>13.727918200921193</v>
      </c>
      <c r="E8" s="13">
        <v>-15.504830126936826</v>
      </c>
      <c r="F8" s="32">
        <v>-436098</v>
      </c>
      <c r="G8" s="30">
        <v>2812659</v>
      </c>
      <c r="H8" s="13">
        <v>14.815448660695942</v>
      </c>
    </row>
    <row r="9" spans="1:9" ht="16.5" customHeight="1">
      <c r="A9" s="46"/>
      <c r="B9" s="33" t="s">
        <v>20</v>
      </c>
      <c r="C9" s="30">
        <v>210427</v>
      </c>
      <c r="D9" s="31">
        <v>1.215506205506715</v>
      </c>
      <c r="E9" s="13">
        <v>14.565480144168472</v>
      </c>
      <c r="F9" s="32">
        <v>26753</v>
      </c>
      <c r="G9" s="30">
        <v>183674</v>
      </c>
      <c r="H9" s="13">
        <v>0.9674876041868804</v>
      </c>
    </row>
    <row r="10" spans="1:9" ht="16.5" customHeight="1">
      <c r="A10" s="46"/>
      <c r="B10" s="33" t="s">
        <v>21</v>
      </c>
      <c r="C10" s="30">
        <v>26568</v>
      </c>
      <c r="D10" s="31">
        <v>0.15346685010907538</v>
      </c>
      <c r="E10" s="13">
        <v>-36.350350973862625</v>
      </c>
      <c r="F10" s="32">
        <v>-15173</v>
      </c>
      <c r="G10" s="30">
        <v>41741</v>
      </c>
      <c r="H10" s="13">
        <v>0.21986726529810738</v>
      </c>
    </row>
    <row r="11" spans="1:9" ht="16.5" customHeight="1">
      <c r="A11" s="46"/>
      <c r="B11" s="33" t="s">
        <v>22</v>
      </c>
      <c r="C11" s="30">
        <v>209018</v>
      </c>
      <c r="D11" s="31">
        <v>1.2073672868149172</v>
      </c>
      <c r="E11" s="13">
        <v>32.476850237994128</v>
      </c>
      <c r="F11" s="32">
        <v>51241</v>
      </c>
      <c r="G11" s="30">
        <v>157777</v>
      </c>
      <c r="H11" s="13">
        <v>0.83107729850601297</v>
      </c>
    </row>
    <row r="12" spans="1:9" ht="16.5" customHeight="1">
      <c r="A12" s="46"/>
      <c r="B12" s="33" t="s">
        <v>23</v>
      </c>
      <c r="C12" s="30">
        <v>209348</v>
      </c>
      <c r="D12" s="31">
        <v>1.2092734920443657</v>
      </c>
      <c r="E12" s="13">
        <v>-14.025108932685553</v>
      </c>
      <c r="F12" s="32">
        <v>-34151</v>
      </c>
      <c r="G12" s="30">
        <v>243499</v>
      </c>
      <c r="H12" s="13">
        <v>1.2826108438423576</v>
      </c>
    </row>
    <row r="13" spans="1:9" ht="16.5" customHeight="1">
      <c r="A13" s="46"/>
      <c r="B13" s="33" t="s">
        <v>24</v>
      </c>
      <c r="C13" s="30">
        <v>1039019</v>
      </c>
      <c r="D13" s="31">
        <v>6.0017680342322111</v>
      </c>
      <c r="E13" s="13">
        <v>25.221181878331588</v>
      </c>
      <c r="F13" s="32">
        <v>209272</v>
      </c>
      <c r="G13" s="30">
        <v>829747</v>
      </c>
      <c r="H13" s="13">
        <v>4.3706236980261304</v>
      </c>
    </row>
    <row r="14" spans="1:9" ht="16.5" customHeight="1">
      <c r="A14" s="46"/>
      <c r="B14" s="33" t="s">
        <v>25</v>
      </c>
      <c r="C14" s="30">
        <v>382583</v>
      </c>
      <c r="D14" s="31">
        <v>2.2099445918127216</v>
      </c>
      <c r="E14" s="13">
        <v>-7.8002168936016387</v>
      </c>
      <c r="F14" s="32">
        <v>-32367</v>
      </c>
      <c r="G14" s="30">
        <v>414950</v>
      </c>
      <c r="H14" s="13">
        <v>2.1857148064361098</v>
      </c>
    </row>
    <row r="15" spans="1:9" ht="16.5" customHeight="1">
      <c r="A15" s="46"/>
      <c r="B15" s="33" t="s">
        <v>26</v>
      </c>
      <c r="C15" s="30">
        <v>348735</v>
      </c>
      <c r="D15" s="31">
        <v>2.0144256990661096</v>
      </c>
      <c r="E15" s="13">
        <v>-75.205157264721478</v>
      </c>
      <c r="F15" s="32">
        <v>-1057747</v>
      </c>
      <c r="G15" s="30">
        <v>1406482</v>
      </c>
      <c r="H15" s="13">
        <v>7.4085276114854128</v>
      </c>
    </row>
    <row r="16" spans="1:9" ht="16.5" customHeight="1">
      <c r="A16" s="46"/>
      <c r="B16" s="33" t="s">
        <v>27</v>
      </c>
      <c r="C16" s="30">
        <v>299504</v>
      </c>
      <c r="D16" s="31">
        <v>1.7300487607297694</v>
      </c>
      <c r="E16" s="13">
        <v>-7.4001589171373894</v>
      </c>
      <c r="F16" s="32">
        <v>-23935</v>
      </c>
      <c r="G16" s="30">
        <v>323439</v>
      </c>
      <c r="H16" s="13">
        <v>1.7036881823807419</v>
      </c>
    </row>
    <row r="17" spans="1:8" ht="16.5" customHeight="1">
      <c r="A17" s="46"/>
      <c r="B17" s="33" t="s">
        <v>28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</row>
    <row r="18" spans="1:8" ht="16.5" customHeight="1">
      <c r="A18" s="46"/>
      <c r="B18" s="33" t="s">
        <v>29</v>
      </c>
      <c r="C18" s="30" t="s">
        <v>132</v>
      </c>
      <c r="D18" s="30" t="s">
        <v>132</v>
      </c>
      <c r="E18" s="30" t="s">
        <v>132</v>
      </c>
      <c r="F18" s="32" t="s">
        <v>132</v>
      </c>
      <c r="G18" s="30" t="s">
        <v>132</v>
      </c>
      <c r="H18" s="30" t="s">
        <v>132</v>
      </c>
    </row>
    <row r="19" spans="1:8" ht="16.5" customHeight="1">
      <c r="A19" s="46"/>
      <c r="B19" s="33" t="s">
        <v>30</v>
      </c>
      <c r="C19" s="30">
        <v>2963125</v>
      </c>
      <c r="D19" s="13">
        <v>17.116134456092063</v>
      </c>
      <c r="E19" s="13">
        <v>15.450281912006675</v>
      </c>
      <c r="F19" s="32">
        <v>396544</v>
      </c>
      <c r="G19" s="30">
        <v>2566581</v>
      </c>
      <c r="H19" s="13">
        <v>13.519253147650554</v>
      </c>
    </row>
    <row r="20" spans="1:8" ht="16.5" customHeight="1">
      <c r="A20" s="46"/>
      <c r="B20" s="33" t="s">
        <v>31</v>
      </c>
      <c r="C20" s="30">
        <v>495768</v>
      </c>
      <c r="D20" s="13">
        <v>2.863744103616233</v>
      </c>
      <c r="E20" s="13">
        <v>-28.488983448126646</v>
      </c>
      <c r="F20" s="32">
        <v>-197507</v>
      </c>
      <c r="G20" s="30">
        <v>693275</v>
      </c>
      <c r="H20" s="13">
        <v>3.6517687249837185</v>
      </c>
    </row>
    <row r="21" spans="1:8" ht="16.5" customHeight="1">
      <c r="A21" s="46"/>
      <c r="B21" s="33" t="s">
        <v>32</v>
      </c>
      <c r="C21" s="30" t="s">
        <v>132</v>
      </c>
      <c r="D21" s="30" t="s">
        <v>132</v>
      </c>
      <c r="E21" s="30">
        <v>0</v>
      </c>
      <c r="F21" s="32" t="s">
        <v>132</v>
      </c>
      <c r="G21" s="30">
        <v>0</v>
      </c>
      <c r="H21" s="30">
        <v>0</v>
      </c>
    </row>
    <row r="22" spans="1:8" ht="16.5" customHeight="1">
      <c r="A22" s="46"/>
      <c r="B22" s="33" t="s">
        <v>33</v>
      </c>
      <c r="C22" s="30">
        <v>1606037</v>
      </c>
      <c r="D22" s="13">
        <v>9.2770791760248823</v>
      </c>
      <c r="E22" s="13">
        <v>-20.435513875161938</v>
      </c>
      <c r="F22" s="32">
        <v>-412498</v>
      </c>
      <c r="G22" s="30">
        <v>2018535</v>
      </c>
      <c r="H22" s="13">
        <v>10.632466168958942</v>
      </c>
    </row>
    <row r="23" spans="1:8" ht="16.5" customHeight="1">
      <c r="A23" s="46"/>
      <c r="B23" s="33" t="s">
        <v>34</v>
      </c>
      <c r="C23" s="30">
        <v>35650</v>
      </c>
      <c r="D23" s="13">
        <v>0.20592792857529874</v>
      </c>
      <c r="E23" s="13" t="s">
        <v>132</v>
      </c>
      <c r="F23" s="32" t="s">
        <v>132</v>
      </c>
      <c r="G23" s="30" t="s">
        <v>132</v>
      </c>
      <c r="H23" s="13" t="s">
        <v>132</v>
      </c>
    </row>
    <row r="24" spans="1:8" ht="16.5" customHeight="1">
      <c r="A24" s="46"/>
      <c r="B24" s="33" t="s">
        <v>35</v>
      </c>
      <c r="C24" s="30">
        <v>122162</v>
      </c>
      <c r="D24" s="13">
        <v>0.7056540704240013</v>
      </c>
      <c r="E24" s="13">
        <v>3.3178562064970101</v>
      </c>
      <c r="F24" s="32">
        <v>3923</v>
      </c>
      <c r="G24" s="30">
        <v>118239</v>
      </c>
      <c r="H24" s="13">
        <v>0.62281415350813152</v>
      </c>
    </row>
    <row r="25" spans="1:8" ht="16.5" customHeight="1">
      <c r="A25" s="46"/>
      <c r="B25" s="33" t="s">
        <v>36</v>
      </c>
      <c r="C25" s="30">
        <v>52952</v>
      </c>
      <c r="D25" s="13">
        <v>0.30587084639324602</v>
      </c>
      <c r="E25" s="13">
        <v>-12.945122151711438</v>
      </c>
      <c r="F25" s="32">
        <v>-7874</v>
      </c>
      <c r="G25" s="30">
        <v>60826</v>
      </c>
      <c r="H25" s="13">
        <v>0.32039592436747272</v>
      </c>
    </row>
    <row r="26" spans="1:8" ht="16.5" customHeight="1">
      <c r="A26" s="46"/>
      <c r="B26" s="33" t="s">
        <v>37</v>
      </c>
      <c r="C26" s="30" t="s">
        <v>132</v>
      </c>
      <c r="D26" s="13" t="s">
        <v>132</v>
      </c>
      <c r="E26" s="13" t="s">
        <v>132</v>
      </c>
      <c r="F26" s="32" t="s">
        <v>132</v>
      </c>
      <c r="G26" s="30" t="s">
        <v>132</v>
      </c>
      <c r="H26" s="13" t="s">
        <v>132</v>
      </c>
    </row>
    <row r="27" spans="1:8" ht="16.5" customHeight="1">
      <c r="A27" s="46"/>
      <c r="B27" s="33" t="s">
        <v>38</v>
      </c>
      <c r="C27" s="30">
        <v>200915</v>
      </c>
      <c r="D27" s="13">
        <v>1.1605612838627251</v>
      </c>
      <c r="E27" s="13">
        <v>-4.4208593393210531</v>
      </c>
      <c r="F27" s="32">
        <v>-9293</v>
      </c>
      <c r="G27" s="30">
        <v>210208</v>
      </c>
      <c r="H27" s="13">
        <v>1.1072532546844722</v>
      </c>
    </row>
    <row r="28" spans="1:8" ht="16.5" customHeight="1">
      <c r="A28" s="46"/>
      <c r="B28" s="33" t="s">
        <v>39</v>
      </c>
      <c r="C28" s="30">
        <v>0</v>
      </c>
      <c r="D28" s="30">
        <v>0</v>
      </c>
      <c r="E28" s="30">
        <v>-100</v>
      </c>
      <c r="F28" s="30" t="s">
        <v>132</v>
      </c>
      <c r="G28" s="30" t="s">
        <v>132</v>
      </c>
      <c r="H28" s="30" t="s">
        <v>132</v>
      </c>
    </row>
    <row r="29" spans="1:8" ht="16.5" customHeight="1">
      <c r="A29" s="46"/>
      <c r="B29" s="33" t="s">
        <v>40</v>
      </c>
      <c r="C29" s="30">
        <v>116479</v>
      </c>
      <c r="D29" s="13">
        <v>0.67282690582110027</v>
      </c>
      <c r="E29" s="13">
        <v>13.360453912857295</v>
      </c>
      <c r="F29" s="32">
        <v>13728</v>
      </c>
      <c r="G29" s="30">
        <v>102751</v>
      </c>
      <c r="H29" s="13">
        <v>0.54123239444780502</v>
      </c>
    </row>
    <row r="30" spans="1:8" ht="16.5" customHeight="1">
      <c r="A30" s="46"/>
      <c r="B30" s="33" t="s">
        <v>41</v>
      </c>
      <c r="C30" s="30">
        <v>171365</v>
      </c>
      <c r="D30" s="13">
        <v>0.98986927013481263</v>
      </c>
      <c r="E30" s="13">
        <v>5.0854837127158552</v>
      </c>
      <c r="F30" s="32">
        <v>8293</v>
      </c>
      <c r="G30" s="30">
        <v>163072</v>
      </c>
      <c r="H30" s="13">
        <v>0.85896827308145385</v>
      </c>
    </row>
    <row r="31" spans="1:8" ht="12" customHeight="1"/>
    <row r="32" spans="1:8" ht="14.1" customHeight="1">
      <c r="B32" s="21"/>
    </row>
    <row r="33" spans="2:2" ht="14.1" customHeight="1">
      <c r="B33" s="21"/>
    </row>
  </sheetData>
  <mergeCells count="4">
    <mergeCell ref="B2:H2"/>
    <mergeCell ref="B3:B4"/>
    <mergeCell ref="C3:F3"/>
    <mergeCell ref="G3:H3"/>
  </mergeCells>
  <phoneticPr fontId="4"/>
  <printOptions horizontalCentered="1"/>
  <pageMargins left="0.98425196850393704" right="0.59055118110236227" top="0.59055118110236227" bottom="0.59055118110236227" header="0.51181102362204722" footer="0.39370078740157483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32"/>
  <sheetViews>
    <sheetView showGridLines="0" workbookViewId="0"/>
  </sheetViews>
  <sheetFormatPr defaultRowHeight="13.5"/>
  <cols>
    <col min="1" max="2" width="1.625" style="1" customWidth="1"/>
    <col min="3" max="3" width="16.125" style="22" customWidth="1"/>
    <col min="4" max="5" width="8.125" style="1" bestFit="1" customWidth="1"/>
    <col min="6" max="6" width="11.375" style="1" bestFit="1" customWidth="1"/>
    <col min="7" max="8" width="10.5" style="1" customWidth="1"/>
    <col min="9" max="9" width="11.375" style="1" bestFit="1" customWidth="1"/>
    <col min="10" max="10" width="11.625" style="1" bestFit="1" customWidth="1"/>
    <col min="11" max="11" width="10.75" style="1" customWidth="1"/>
    <col min="12" max="12" width="11.375" style="1" bestFit="1" customWidth="1"/>
    <col min="13" max="13" width="1.625" style="1" customWidth="1"/>
    <col min="14" max="16384" width="9" style="1"/>
  </cols>
  <sheetData>
    <row r="2" spans="3:12" ht="15" customHeight="1">
      <c r="C2" s="43" t="s">
        <v>73</v>
      </c>
      <c r="D2" s="44"/>
      <c r="E2" s="44"/>
      <c r="F2" s="44"/>
      <c r="G2" s="44"/>
      <c r="H2" s="44"/>
      <c r="I2" s="44"/>
      <c r="J2" s="44"/>
      <c r="K2" s="44"/>
      <c r="L2" s="44"/>
    </row>
    <row r="3" spans="3:12" ht="15" customHeight="1">
      <c r="C3" s="111" t="s">
        <v>59</v>
      </c>
      <c r="D3" s="114" t="s">
        <v>74</v>
      </c>
      <c r="E3" s="115"/>
      <c r="F3" s="115"/>
      <c r="G3" s="115"/>
      <c r="H3" s="115"/>
      <c r="I3" s="115"/>
      <c r="J3" s="115"/>
      <c r="K3" s="115"/>
      <c r="L3" s="116"/>
    </row>
    <row r="4" spans="3:12" ht="15" customHeight="1">
      <c r="C4" s="112"/>
      <c r="D4" s="117" t="s">
        <v>75</v>
      </c>
      <c r="E4" s="118"/>
      <c r="F4" s="119"/>
      <c r="G4" s="117" t="s">
        <v>76</v>
      </c>
      <c r="H4" s="118"/>
      <c r="I4" s="119"/>
      <c r="J4" s="117" t="s">
        <v>77</v>
      </c>
      <c r="K4" s="118"/>
      <c r="L4" s="119"/>
    </row>
    <row r="5" spans="3:12" ht="15" customHeight="1">
      <c r="C5" s="113"/>
      <c r="D5" s="48" t="s">
        <v>135</v>
      </c>
      <c r="E5" s="48" t="s">
        <v>133</v>
      </c>
      <c r="F5" s="48" t="s">
        <v>64</v>
      </c>
      <c r="G5" s="48" t="s">
        <v>133</v>
      </c>
      <c r="H5" s="48" t="s">
        <v>134</v>
      </c>
      <c r="I5" s="48" t="s">
        <v>64</v>
      </c>
      <c r="J5" s="48" t="s">
        <v>133</v>
      </c>
      <c r="K5" s="48" t="s">
        <v>134</v>
      </c>
      <c r="L5" s="48" t="s">
        <v>64</v>
      </c>
    </row>
    <row r="6" spans="3:12" s="10" customFormat="1" ht="12">
      <c r="C6" s="49"/>
      <c r="D6" s="8" t="s">
        <v>78</v>
      </c>
      <c r="E6" s="8" t="s">
        <v>78</v>
      </c>
      <c r="F6" s="8" t="s">
        <v>17</v>
      </c>
      <c r="G6" s="8" t="s">
        <v>10</v>
      </c>
      <c r="H6" s="8" t="s">
        <v>10</v>
      </c>
      <c r="I6" s="8" t="s">
        <v>17</v>
      </c>
      <c r="J6" s="8" t="s">
        <v>10</v>
      </c>
      <c r="K6" s="8" t="s">
        <v>10</v>
      </c>
      <c r="L6" s="8" t="s">
        <v>17</v>
      </c>
    </row>
    <row r="7" spans="3:12" ht="15" customHeight="1">
      <c r="C7" s="50" t="s">
        <v>129</v>
      </c>
      <c r="D7" s="30">
        <v>22</v>
      </c>
      <c r="E7" s="30">
        <v>19.013720742534304</v>
      </c>
      <c r="F7" s="13">
        <v>15.705917310467775</v>
      </c>
      <c r="G7" s="30">
        <v>37798</v>
      </c>
      <c r="H7" s="30">
        <v>40232.249394673127</v>
      </c>
      <c r="I7" s="13">
        <v>-6.0504929038231463</v>
      </c>
      <c r="J7" s="30">
        <v>15582</v>
      </c>
      <c r="K7" s="30">
        <v>15322.547215496368</v>
      </c>
      <c r="L7" s="13">
        <v>1.693274498389119</v>
      </c>
    </row>
    <row r="8" spans="3:12" ht="15" customHeight="1">
      <c r="C8" s="51" t="s">
        <v>18</v>
      </c>
      <c r="D8" s="30">
        <v>30</v>
      </c>
      <c r="E8" s="30">
        <v>25.755050505050505</v>
      </c>
      <c r="F8" s="13">
        <v>16.482008040003926</v>
      </c>
      <c r="G8" s="30">
        <v>45124</v>
      </c>
      <c r="H8" s="30">
        <v>40706.497474747477</v>
      </c>
      <c r="I8" s="13">
        <v>10.852082098178428</v>
      </c>
      <c r="J8" s="30">
        <v>16710</v>
      </c>
      <c r="K8" s="30">
        <v>16553.702020202021</v>
      </c>
      <c r="L8" s="13">
        <v>0.9441874669921857</v>
      </c>
    </row>
    <row r="9" spans="3:12" ht="15" customHeight="1">
      <c r="C9" s="51" t="s">
        <v>19</v>
      </c>
      <c r="D9" s="30">
        <v>22</v>
      </c>
      <c r="E9" s="30">
        <v>19.58653846153846</v>
      </c>
      <c r="F9" s="13">
        <v>12.322042218949436</v>
      </c>
      <c r="G9" s="30">
        <v>64184</v>
      </c>
      <c r="H9" s="30">
        <v>59067.086538461539</v>
      </c>
      <c r="I9" s="13">
        <v>8.6628844613938725</v>
      </c>
      <c r="J9" s="30">
        <v>27006</v>
      </c>
      <c r="K9" s="30">
        <v>27044.798076923078</v>
      </c>
      <c r="L9" s="13">
        <v>-0.14345855647627248</v>
      </c>
    </row>
    <row r="10" spans="3:12" ht="15" customHeight="1">
      <c r="C10" s="51" t="s">
        <v>20</v>
      </c>
      <c r="D10" s="30">
        <v>16</v>
      </c>
      <c r="E10" s="30">
        <v>13.946428571428571</v>
      </c>
      <c r="F10" s="13">
        <v>14.724711907810505</v>
      </c>
      <c r="G10" s="30">
        <v>9601</v>
      </c>
      <c r="H10" s="30">
        <v>5735.8571428571431</v>
      </c>
      <c r="I10" s="13">
        <v>67.385619287190849</v>
      </c>
      <c r="J10" s="30">
        <v>4894</v>
      </c>
      <c r="K10" s="30">
        <v>3279.8928571428573</v>
      </c>
      <c r="L10" s="13">
        <v>49.212191164781061</v>
      </c>
    </row>
    <row r="11" spans="3:12" ht="15" customHeight="1">
      <c r="C11" s="51" t="s">
        <v>21</v>
      </c>
      <c r="D11" s="30">
        <v>9</v>
      </c>
      <c r="E11" s="30">
        <v>9.25</v>
      </c>
      <c r="F11" s="13">
        <v>-2.7027027027026973</v>
      </c>
      <c r="G11" s="30">
        <v>12018</v>
      </c>
      <c r="H11" s="30">
        <v>10631.125</v>
      </c>
      <c r="I11" s="13">
        <v>13.045420875024982</v>
      </c>
      <c r="J11" s="30">
        <v>2657</v>
      </c>
      <c r="K11" s="30">
        <v>5217.625</v>
      </c>
      <c r="L11" s="13">
        <v>-49.076447617450469</v>
      </c>
    </row>
    <row r="12" spans="3:12" ht="15" customHeight="1">
      <c r="C12" s="51" t="s">
        <v>22</v>
      </c>
      <c r="D12" s="30">
        <v>9</v>
      </c>
      <c r="E12" s="30">
        <v>8.3508771929824555</v>
      </c>
      <c r="F12" s="13">
        <v>7.7731092436974958</v>
      </c>
      <c r="G12" s="30">
        <v>8835</v>
      </c>
      <c r="H12" s="30">
        <v>5243.6140350877195</v>
      </c>
      <c r="I12" s="13">
        <v>68.49066199152854</v>
      </c>
      <c r="J12" s="30">
        <v>4447</v>
      </c>
      <c r="K12" s="30">
        <v>2768.0175438596493</v>
      </c>
      <c r="L12" s="13">
        <v>60.656496193995309</v>
      </c>
    </row>
    <row r="13" spans="3:12" ht="15" customHeight="1">
      <c r="C13" s="51" t="s">
        <v>23</v>
      </c>
      <c r="D13" s="30">
        <v>68</v>
      </c>
      <c r="E13" s="30">
        <v>62.428571428571431</v>
      </c>
      <c r="F13" s="13">
        <v>8.9244851258581281</v>
      </c>
      <c r="G13" s="30">
        <v>89344</v>
      </c>
      <c r="H13" s="30">
        <v>92387</v>
      </c>
      <c r="I13" s="13">
        <v>-3.2937534501607413</v>
      </c>
      <c r="J13" s="30">
        <v>34891</v>
      </c>
      <c r="K13" s="30">
        <v>34785.571428571428</v>
      </c>
      <c r="L13" s="13">
        <v>0.30308132682270728</v>
      </c>
    </row>
    <row r="14" spans="3:12" ht="15" customHeight="1">
      <c r="C14" s="51" t="s">
        <v>24</v>
      </c>
      <c r="D14" s="30">
        <v>17</v>
      </c>
      <c r="E14" s="30">
        <v>15.505747126436782</v>
      </c>
      <c r="F14" s="13">
        <v>9.6367679762787262</v>
      </c>
      <c r="G14" s="30">
        <v>22608</v>
      </c>
      <c r="H14" s="30">
        <v>17943.321839080461</v>
      </c>
      <c r="I14" s="13">
        <v>25.996736851478055</v>
      </c>
      <c r="J14" s="30">
        <v>12224</v>
      </c>
      <c r="K14" s="30">
        <v>9537.3218390804595</v>
      </c>
      <c r="L14" s="13">
        <v>28.170153070755298</v>
      </c>
    </row>
    <row r="15" spans="3:12" ht="15" customHeight="1">
      <c r="C15" s="51" t="s">
        <v>25</v>
      </c>
      <c r="D15" s="30">
        <v>26</v>
      </c>
      <c r="E15" s="30">
        <v>17.59375</v>
      </c>
      <c r="F15" s="13">
        <v>47.779751332149203</v>
      </c>
      <c r="G15" s="30">
        <v>27690</v>
      </c>
      <c r="H15" s="30">
        <v>33533.78125</v>
      </c>
      <c r="I15" s="13">
        <v>-17.426550279056286</v>
      </c>
      <c r="J15" s="30">
        <v>13664</v>
      </c>
      <c r="K15" s="30">
        <v>12967.1875</v>
      </c>
      <c r="L15" s="13">
        <v>5.3736594770454227</v>
      </c>
    </row>
    <row r="16" spans="3:12" ht="15" customHeight="1">
      <c r="C16" s="51" t="s">
        <v>26</v>
      </c>
      <c r="D16" s="30">
        <v>15</v>
      </c>
      <c r="E16" s="30">
        <v>22.8</v>
      </c>
      <c r="F16" s="13">
        <v>-34.21052631578948</v>
      </c>
      <c r="G16" s="30">
        <v>50075</v>
      </c>
      <c r="H16" s="30">
        <v>888956</v>
      </c>
      <c r="I16" s="13">
        <v>-94.366987792421668</v>
      </c>
      <c r="J16" s="30">
        <v>31703</v>
      </c>
      <c r="K16" s="30">
        <v>140648.20000000001</v>
      </c>
      <c r="L16" s="13">
        <v>-77.45936314862189</v>
      </c>
    </row>
    <row r="17" spans="3:12" ht="15" customHeight="1">
      <c r="C17" s="51" t="s">
        <v>27</v>
      </c>
      <c r="D17" s="30">
        <v>25</v>
      </c>
      <c r="E17" s="30">
        <v>27.277777777777779</v>
      </c>
      <c r="F17" s="13">
        <v>-8.350305498981669</v>
      </c>
      <c r="G17" s="30">
        <v>48161</v>
      </c>
      <c r="H17" s="30">
        <v>55282.222222222219</v>
      </c>
      <c r="I17" s="13">
        <v>-12.881577360614216</v>
      </c>
      <c r="J17" s="30">
        <v>16639</v>
      </c>
      <c r="K17" s="30">
        <v>17968.833333333332</v>
      </c>
      <c r="L17" s="13">
        <v>-7.4007772717575744</v>
      </c>
    </row>
    <row r="18" spans="3:12" ht="15" customHeight="1">
      <c r="C18" s="51" t="s">
        <v>28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</row>
    <row r="19" spans="3:12" ht="15" customHeight="1">
      <c r="C19" s="51" t="s">
        <v>29</v>
      </c>
      <c r="D19" s="30">
        <v>5</v>
      </c>
      <c r="E19" s="30">
        <v>4</v>
      </c>
      <c r="F19" s="13">
        <v>25</v>
      </c>
      <c r="G19" s="30" t="s">
        <v>136</v>
      </c>
      <c r="H19" s="30" t="s">
        <v>136</v>
      </c>
      <c r="I19" s="13" t="s">
        <v>136</v>
      </c>
      <c r="J19" s="30" t="s">
        <v>136</v>
      </c>
      <c r="K19" s="30" t="s">
        <v>136</v>
      </c>
      <c r="L19" s="13" t="s">
        <v>136</v>
      </c>
    </row>
    <row r="20" spans="3:12" ht="15" customHeight="1">
      <c r="C20" s="51" t="s">
        <v>30</v>
      </c>
      <c r="D20" s="30">
        <v>17</v>
      </c>
      <c r="E20" s="30">
        <v>15.355421686746988</v>
      </c>
      <c r="F20" s="13">
        <v>10.710082385249109</v>
      </c>
      <c r="G20" s="30">
        <v>37955</v>
      </c>
      <c r="H20" s="30">
        <v>32274.108433734938</v>
      </c>
      <c r="I20" s="13">
        <v>17.602009294630228</v>
      </c>
      <c r="J20" s="30">
        <v>18994</v>
      </c>
      <c r="K20" s="30">
        <v>15461.331325301206</v>
      </c>
      <c r="L20" s="13">
        <v>22.84841195348988</v>
      </c>
    </row>
    <row r="21" spans="3:12" ht="15" customHeight="1">
      <c r="C21" s="51" t="s">
        <v>31</v>
      </c>
      <c r="D21" s="30">
        <v>82</v>
      </c>
      <c r="E21" s="30">
        <v>57.1</v>
      </c>
      <c r="F21" s="13">
        <v>43.607705779334502</v>
      </c>
      <c r="G21" s="30">
        <v>300653</v>
      </c>
      <c r="H21" s="30">
        <v>223227.8</v>
      </c>
      <c r="I21" s="13">
        <v>34.68438966831193</v>
      </c>
      <c r="J21" s="30">
        <v>70824</v>
      </c>
      <c r="K21" s="30">
        <v>69327.5</v>
      </c>
      <c r="L21" s="13">
        <v>2.1585950741047855</v>
      </c>
    </row>
    <row r="22" spans="3:12" ht="15" customHeight="1">
      <c r="C22" s="51" t="s">
        <v>32</v>
      </c>
      <c r="D22" s="30">
        <v>160</v>
      </c>
      <c r="E22" s="30">
        <v>0</v>
      </c>
      <c r="F22" s="30">
        <v>0</v>
      </c>
      <c r="G22" s="30" t="s">
        <v>136</v>
      </c>
      <c r="H22" s="30">
        <v>0</v>
      </c>
      <c r="I22" s="30">
        <v>0</v>
      </c>
      <c r="J22" s="30" t="s">
        <v>136</v>
      </c>
      <c r="K22" s="30">
        <v>0</v>
      </c>
      <c r="L22" s="30">
        <v>0</v>
      </c>
    </row>
    <row r="23" spans="3:12" ht="15" customHeight="1">
      <c r="C23" s="51" t="s">
        <v>33</v>
      </c>
      <c r="D23" s="30">
        <v>15</v>
      </c>
      <c r="E23" s="30">
        <v>13.661375661375661</v>
      </c>
      <c r="F23" s="13">
        <v>9.7986057319906941</v>
      </c>
      <c r="G23" s="30">
        <v>26252</v>
      </c>
      <c r="H23" s="30">
        <v>24597.253968253968</v>
      </c>
      <c r="I23" s="13">
        <v>6.7273608423188191</v>
      </c>
      <c r="J23" s="30">
        <v>10707</v>
      </c>
      <c r="K23" s="30">
        <v>10680.079365079366</v>
      </c>
      <c r="L23" s="13">
        <v>0.25206399690864689</v>
      </c>
    </row>
    <row r="24" spans="3:12" ht="15" customHeight="1">
      <c r="C24" s="51" t="s">
        <v>34</v>
      </c>
      <c r="D24" s="30">
        <v>13</v>
      </c>
      <c r="E24" s="30">
        <v>8.25</v>
      </c>
      <c r="F24" s="13">
        <v>57.575757575757571</v>
      </c>
      <c r="G24" s="30">
        <v>11672</v>
      </c>
      <c r="H24" s="30" t="s">
        <v>136</v>
      </c>
      <c r="I24" s="13" t="s">
        <v>136</v>
      </c>
      <c r="J24" s="30">
        <v>4456</v>
      </c>
      <c r="K24" s="30" t="s">
        <v>136</v>
      </c>
      <c r="L24" s="13" t="s">
        <v>136</v>
      </c>
    </row>
    <row r="25" spans="3:12" ht="15" customHeight="1">
      <c r="C25" s="51" t="s">
        <v>35</v>
      </c>
      <c r="D25" s="30">
        <v>20</v>
      </c>
      <c r="E25" s="30">
        <v>12.181818181818182</v>
      </c>
      <c r="F25" s="13">
        <v>64.179104477611943</v>
      </c>
      <c r="G25" s="30">
        <v>33269</v>
      </c>
      <c r="H25" s="30">
        <v>19542.18181818182</v>
      </c>
      <c r="I25" s="13">
        <v>70.241994008299045</v>
      </c>
      <c r="J25" s="30">
        <v>13574</v>
      </c>
      <c r="K25" s="30">
        <v>10749</v>
      </c>
      <c r="L25" s="13">
        <v>26.2815145594939</v>
      </c>
    </row>
    <row r="26" spans="3:12" ht="15" customHeight="1">
      <c r="C26" s="51" t="s">
        <v>36</v>
      </c>
      <c r="D26" s="30">
        <v>11</v>
      </c>
      <c r="E26" s="30">
        <v>11.363636363636363</v>
      </c>
      <c r="F26" s="13">
        <v>-3.1999999999999917</v>
      </c>
      <c r="G26" s="30">
        <v>11020</v>
      </c>
      <c r="H26" s="30">
        <v>10777</v>
      </c>
      <c r="I26" s="13">
        <v>2.2548018929201108</v>
      </c>
      <c r="J26" s="30">
        <v>5295</v>
      </c>
      <c r="K26" s="30">
        <v>5529.636363636364</v>
      </c>
      <c r="L26" s="13">
        <v>-4.2432512412455274</v>
      </c>
    </row>
    <row r="27" spans="3:12" ht="15" customHeight="1">
      <c r="C27" s="51" t="s">
        <v>37</v>
      </c>
      <c r="D27" s="30">
        <v>61</v>
      </c>
      <c r="E27" s="30">
        <v>59</v>
      </c>
      <c r="F27" s="13">
        <v>3.3898305084745672</v>
      </c>
      <c r="G27" s="30" t="s">
        <v>136</v>
      </c>
      <c r="H27" s="30" t="s">
        <v>136</v>
      </c>
      <c r="I27" s="13" t="s">
        <v>136</v>
      </c>
      <c r="J27" s="30" t="s">
        <v>136</v>
      </c>
      <c r="K27" s="30" t="s">
        <v>136</v>
      </c>
      <c r="L27" s="13" t="s">
        <v>136</v>
      </c>
    </row>
    <row r="28" spans="3:12" ht="15" customHeight="1">
      <c r="C28" s="51" t="s">
        <v>38</v>
      </c>
      <c r="D28" s="30">
        <v>31</v>
      </c>
      <c r="E28" s="30">
        <v>27.444444444444443</v>
      </c>
      <c r="F28" s="13">
        <v>12.955465587044547</v>
      </c>
      <c r="G28" s="30">
        <v>46110</v>
      </c>
      <c r="H28" s="30">
        <v>54767.888888888891</v>
      </c>
      <c r="I28" s="13">
        <v>-15.808330509970359</v>
      </c>
      <c r="J28" s="30">
        <v>22324</v>
      </c>
      <c r="K28" s="30">
        <v>23356.444444444445</v>
      </c>
      <c r="L28" s="13">
        <v>-4.4203836200334967</v>
      </c>
    </row>
    <row r="29" spans="3:12" ht="15" customHeight="1">
      <c r="C29" s="51" t="s">
        <v>39</v>
      </c>
      <c r="D29" s="30">
        <v>0</v>
      </c>
      <c r="E29" s="30">
        <v>4</v>
      </c>
      <c r="F29" s="30">
        <v>-100</v>
      </c>
      <c r="G29" s="30">
        <v>0</v>
      </c>
      <c r="H29" s="30" t="s">
        <v>136</v>
      </c>
      <c r="I29" s="30">
        <v>-100</v>
      </c>
      <c r="J29" s="30">
        <v>0</v>
      </c>
      <c r="K29" s="30" t="s">
        <v>136</v>
      </c>
      <c r="L29" s="30">
        <v>-100</v>
      </c>
    </row>
    <row r="30" spans="3:12" ht="15" customHeight="1">
      <c r="C30" s="51" t="s">
        <v>40</v>
      </c>
      <c r="D30" s="30">
        <v>14</v>
      </c>
      <c r="E30" s="30">
        <v>12.3</v>
      </c>
      <c r="F30" s="13">
        <v>13.821138211382111</v>
      </c>
      <c r="G30" s="30">
        <v>19317</v>
      </c>
      <c r="H30" s="30">
        <v>20259.3</v>
      </c>
      <c r="I30" s="13">
        <v>-4.6511972279397629</v>
      </c>
      <c r="J30" s="30">
        <v>10589</v>
      </c>
      <c r="K30" s="30">
        <v>10275.1</v>
      </c>
      <c r="L30" s="13">
        <v>3.054958102597527</v>
      </c>
    </row>
    <row r="31" spans="3:12" ht="15" customHeight="1">
      <c r="C31" s="51" t="s">
        <v>41</v>
      </c>
      <c r="D31" s="30">
        <v>11</v>
      </c>
      <c r="E31" s="30">
        <v>9.76</v>
      </c>
      <c r="F31" s="13">
        <v>12.704918032786882</v>
      </c>
      <c r="G31" s="30">
        <v>8456</v>
      </c>
      <c r="H31" s="30">
        <v>5975.74</v>
      </c>
      <c r="I31" s="13">
        <v>41.505487186524178</v>
      </c>
      <c r="J31" s="30">
        <v>4631</v>
      </c>
      <c r="K31" s="30">
        <v>3261.44</v>
      </c>
      <c r="L31" s="13">
        <v>41.992494113029835</v>
      </c>
    </row>
    <row r="32" spans="3:12" ht="15" customHeight="1">
      <c r="C32" s="95" t="s">
        <v>79</v>
      </c>
      <c r="D32" s="53"/>
      <c r="E32" s="53"/>
      <c r="F32" s="54"/>
      <c r="G32" s="53"/>
      <c r="H32" s="53"/>
      <c r="I32" s="54"/>
      <c r="J32" s="53"/>
      <c r="K32" s="53"/>
      <c r="L32" s="54"/>
    </row>
  </sheetData>
  <mergeCells count="5">
    <mergeCell ref="C3:C5"/>
    <mergeCell ref="D3:L3"/>
    <mergeCell ref="D4:F4"/>
    <mergeCell ref="G4:I4"/>
    <mergeCell ref="J4:L4"/>
  </mergeCells>
  <phoneticPr fontId="4"/>
  <printOptions horizontalCentered="1"/>
  <pageMargins left="0.78740157480314965" right="0.39370078740157483" top="0.78740157480314965" bottom="0.59055118110236227" header="0.51181102362204722" footer="0.39370078740157483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目次</vt:lpstr>
      <vt:lpstr>表１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参考表</vt:lpstr>
      <vt:lpstr>参考表!Print_Area</vt:lpstr>
      <vt:lpstr>表１!Print_Area</vt:lpstr>
      <vt:lpstr>表2!Print_Area</vt:lpstr>
      <vt:lpstr>表3!Print_Area</vt:lpstr>
      <vt:lpstr>表4!Print_Area</vt:lpstr>
      <vt:lpstr>表5!Print_Area</vt:lpstr>
      <vt:lpstr>表6!Print_Area</vt:lpstr>
      <vt:lpstr>表7!Print_Area</vt:lpstr>
      <vt:lpstr>表8!Print_Area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2018-03-26T06:03:03Z</cp:lastPrinted>
  <dcterms:created xsi:type="dcterms:W3CDTF">2015-10-09T01:25:20Z</dcterms:created>
  <dcterms:modified xsi:type="dcterms:W3CDTF">2018-03-28T02:12:10Z</dcterms:modified>
  <cp:contentStatus/>
</cp:coreProperties>
</file>