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1) 介護保険人材班\222島しょ地域介護人材確保対策事業\R8\02公募\"/>
    </mc:Choice>
  </mc:AlternateContent>
  <xr:revisionPtr revIDLastSave="0" documentId="13_ncr:1_{1603997D-481B-4A75-8DAD-3236012CB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書" sheetId="5" r:id="rId1"/>
    <sheet name="記入例" sheetId="12" r:id="rId2"/>
  </sheets>
  <definedNames>
    <definedName name="_xlnm.Print_Area" localSheetId="1">記入例!$B$2:$L$28</definedName>
    <definedName name="_xlnm.Print_Area" localSheetId="0">事業計画書!$B$2:$L$28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2" l="1"/>
  <c r="F24" i="12"/>
  <c r="I24" i="5"/>
  <c r="F24" i="5"/>
  <c r="I17" i="5"/>
  <c r="I18" i="5"/>
  <c r="I16" i="5"/>
  <c r="I17" i="12"/>
  <c r="I18" i="12"/>
  <c r="I16" i="12"/>
  <c r="H13" i="12"/>
  <c r="F21" i="12"/>
  <c r="F19" i="12"/>
  <c r="F16" i="12"/>
  <c r="F12" i="12"/>
  <c r="F21" i="5"/>
  <c r="F19" i="5"/>
  <c r="F16" i="5"/>
  <c r="F12" i="5"/>
  <c r="H15" i="5"/>
  <c r="H14" i="5"/>
  <c r="H13" i="5"/>
  <c r="I13" i="5"/>
  <c r="H14" i="12"/>
  <c r="H15" i="12"/>
  <c r="I22" i="12"/>
  <c r="K24" i="12"/>
  <c r="I15" i="12"/>
  <c r="I14" i="12"/>
  <c r="I13" i="12"/>
  <c r="I15" i="5"/>
  <c r="I14" i="5"/>
  <c r="I21" i="12"/>
  <c r="I20" i="12"/>
  <c r="I19" i="12"/>
  <c r="I22" i="5"/>
  <c r="I21" i="5"/>
  <c r="I20" i="5"/>
  <c r="I19" i="5"/>
  <c r="I12" i="12"/>
  <c r="I12" i="5"/>
  <c r="K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沖縄県</author>
  </authors>
  <commentList>
    <comment ref="G6" authorId="0" shapeId="0" xr:uid="{BA089A90-80C6-41AE-A195-5D72CA74B420}">
      <text>
        <r>
          <rPr>
            <b/>
            <sz val="9"/>
            <color indexed="81"/>
            <rFont val="MS P ゴシック"/>
            <family val="3"/>
            <charset val="128"/>
          </rPr>
          <t>自治体の場合は入力不要</t>
        </r>
      </text>
    </comment>
    <comment ref="G7" authorId="0" shapeId="0" xr:uid="{7C5E6B1B-64CA-4B25-9053-80B838B47649}">
      <text>
        <r>
          <rPr>
            <b/>
            <sz val="9"/>
            <color indexed="81"/>
            <rFont val="MS P ゴシック"/>
            <family val="3"/>
            <charset val="128"/>
          </rPr>
          <t>自治体の場合は担当課名を入力</t>
        </r>
      </text>
    </comment>
    <comment ref="H13" authorId="1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  <comment ref="H14" authorId="1" shapeId="0" xr:uid="{DC75DB44-3047-485F-B435-33E2E9F1165D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  <comment ref="H15" authorId="1" shapeId="0" xr:uid="{A561E680-F7A0-4BE1-9BD5-F46E928372AD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H1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  <comment ref="H1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  <comment ref="H15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限度額：
無期雇用 200,000円
有期雇用 100,000円</t>
        </r>
      </text>
    </comment>
  </commentList>
</comments>
</file>

<file path=xl/sharedStrings.xml><?xml version="1.0" encoding="utf-8"?>
<sst xmlns="http://schemas.openxmlformats.org/spreadsheetml/2006/main" count="143" uniqueCount="63">
  <si>
    <t>Ａ</t>
    <phoneticPr fontId="19"/>
  </si>
  <si>
    <t>Ｂ</t>
    <phoneticPr fontId="19"/>
  </si>
  <si>
    <t>Ｃ</t>
    <phoneticPr fontId="19"/>
  </si>
  <si>
    <t>実支出（予定）額</t>
    <rPh sb="0" eb="1">
      <t>ジツ</t>
    </rPh>
    <rPh sb="1" eb="3">
      <t>シシュツ</t>
    </rPh>
    <rPh sb="4" eb="6">
      <t>ヨテイ</t>
    </rPh>
    <rPh sb="7" eb="8">
      <t>ガク</t>
    </rPh>
    <phoneticPr fontId="19"/>
  </si>
  <si>
    <t>Ｄ</t>
    <phoneticPr fontId="19"/>
  </si>
  <si>
    <t>補助対象経費
（経費内訳）</t>
    <rPh sb="0" eb="2">
      <t>ホジョ</t>
    </rPh>
    <rPh sb="2" eb="4">
      <t>タイショウ</t>
    </rPh>
    <rPh sb="4" eb="6">
      <t>ケイヒ</t>
    </rPh>
    <rPh sb="8" eb="10">
      <t>ケイヒ</t>
    </rPh>
    <rPh sb="10" eb="12">
      <t>ウチワケ</t>
    </rPh>
    <phoneticPr fontId="19"/>
  </si>
  <si>
    <t>補助限度額</t>
    <rPh sb="0" eb="2">
      <t>ホジョ</t>
    </rPh>
    <rPh sb="2" eb="4">
      <t>ゲンド</t>
    </rPh>
    <rPh sb="4" eb="5">
      <t>ガク</t>
    </rPh>
    <phoneticPr fontId="19"/>
  </si>
  <si>
    <t>■事業経費</t>
    <rPh sb="1" eb="3">
      <t>ジギョウ</t>
    </rPh>
    <rPh sb="3" eb="5">
      <t>ケイヒ</t>
    </rPh>
    <phoneticPr fontId="19"/>
  </si>
  <si>
    <t>（単位：円）</t>
    <phoneticPr fontId="19"/>
  </si>
  <si>
    <t>①介護専門職受入支援（計）</t>
    <rPh sb="1" eb="3">
      <t>カイゴ</t>
    </rPh>
    <rPh sb="3" eb="6">
      <t>センモンショク</t>
    </rPh>
    <rPh sb="6" eb="8">
      <t>ウケイレ</t>
    </rPh>
    <rPh sb="8" eb="10">
      <t>シエン</t>
    </rPh>
    <rPh sb="11" eb="12">
      <t>ケイ</t>
    </rPh>
    <phoneticPr fontId="19"/>
  </si>
  <si>
    <t>②介護専門職採用活動支援（計）</t>
    <rPh sb="1" eb="3">
      <t>カイゴ</t>
    </rPh>
    <rPh sb="3" eb="6">
      <t>センモンショク</t>
    </rPh>
    <rPh sb="6" eb="8">
      <t>サイヨウ</t>
    </rPh>
    <rPh sb="8" eb="10">
      <t>カツドウ</t>
    </rPh>
    <rPh sb="10" eb="12">
      <t>シエン</t>
    </rPh>
    <rPh sb="13" eb="14">
      <t>ケイ</t>
    </rPh>
    <phoneticPr fontId="19"/>
  </si>
  <si>
    <t>③介護職員初任者研修等開催支援（計）</t>
    <rPh sb="1" eb="13">
      <t>カイゴショクインショニンシャケンシュウトウカイサイ</t>
    </rPh>
    <rPh sb="13" eb="15">
      <t>シエン</t>
    </rPh>
    <rPh sb="16" eb="17">
      <t>ケイ</t>
    </rPh>
    <phoneticPr fontId="19"/>
  </si>
  <si>
    <t>④介護支援専門員等研修受講支援（計）</t>
    <rPh sb="1" eb="3">
      <t>カイゴ</t>
    </rPh>
    <rPh sb="3" eb="5">
      <t>シエン</t>
    </rPh>
    <rPh sb="5" eb="8">
      <t>センモンイン</t>
    </rPh>
    <rPh sb="8" eb="9">
      <t>トウ</t>
    </rPh>
    <rPh sb="9" eb="11">
      <t>ケンシュウ</t>
    </rPh>
    <rPh sb="11" eb="13">
      <t>ジュコウ</t>
    </rPh>
    <rPh sb="13" eb="15">
      <t>シエン</t>
    </rPh>
    <rPh sb="16" eb="17">
      <t>ケイ</t>
    </rPh>
    <phoneticPr fontId="19"/>
  </si>
  <si>
    <t>補助率</t>
    <rPh sb="0" eb="2">
      <t>ホジョ</t>
    </rPh>
    <rPh sb="2" eb="3">
      <t>リツ</t>
    </rPh>
    <phoneticPr fontId="19"/>
  </si>
  <si>
    <t>定額</t>
    <rPh sb="0" eb="2">
      <t>テイガク</t>
    </rPh>
    <phoneticPr fontId="19"/>
  </si>
  <si>
    <t>2/3</t>
    <phoneticPr fontId="19"/>
  </si>
  <si>
    <t>定額</t>
    <rPh sb="0" eb="1">
      <t>テイガク</t>
    </rPh>
    <phoneticPr fontId="19"/>
  </si>
  <si>
    <t>採用・就職者
氏名</t>
    <rPh sb="0" eb="2">
      <t>サイヨウ</t>
    </rPh>
    <rPh sb="3" eb="5">
      <t>シュウショク</t>
    </rPh>
    <rPh sb="5" eb="6">
      <t>シャ</t>
    </rPh>
    <rPh sb="7" eb="9">
      <t>シメイ</t>
    </rPh>
    <phoneticPr fontId="19"/>
  </si>
  <si>
    <t>受講者
氏名</t>
    <rPh sb="0" eb="3">
      <t>ジュコウシャ</t>
    </rPh>
    <rPh sb="4" eb="6">
      <t>シメイ</t>
    </rPh>
    <phoneticPr fontId="19"/>
  </si>
  <si>
    <t>研修名</t>
    <rPh sb="0" eb="2">
      <t>ケンシュウ</t>
    </rPh>
    <rPh sb="2" eb="3">
      <t>メイ</t>
    </rPh>
    <phoneticPr fontId="19"/>
  </si>
  <si>
    <t>－</t>
    <phoneticPr fontId="19"/>
  </si>
  <si>
    <t>－</t>
    <phoneticPr fontId="19"/>
  </si>
  <si>
    <t>旅費対象者
氏名</t>
    <rPh sb="0" eb="2">
      <t>リョヒ</t>
    </rPh>
    <rPh sb="2" eb="5">
      <t>タイショウシャ</t>
    </rPh>
    <rPh sb="6" eb="8">
      <t>シメイ</t>
    </rPh>
    <phoneticPr fontId="19"/>
  </si>
  <si>
    <t>雇用形態</t>
    <rPh sb="0" eb="2">
      <t>コヨウ</t>
    </rPh>
    <rPh sb="2" eb="4">
      <t>ケイタイ</t>
    </rPh>
    <phoneticPr fontId="19"/>
  </si>
  <si>
    <t>無期雇用</t>
  </si>
  <si>
    <t>無期雇用</t>
    <rPh sb="0" eb="2">
      <t>ムキ</t>
    </rPh>
    <rPh sb="2" eb="4">
      <t>コヨウ</t>
    </rPh>
    <phoneticPr fontId="19"/>
  </si>
  <si>
    <t>補助金所要額（実績額）
※千円未満切り捨て</t>
    <rPh sb="0" eb="3">
      <t>ホジョキン</t>
    </rPh>
    <rPh sb="3" eb="6">
      <t>ショヨウガク</t>
    </rPh>
    <rPh sb="7" eb="10">
      <t>ジッセキガク</t>
    </rPh>
    <rPh sb="13" eb="14">
      <t>セン</t>
    </rPh>
    <rPh sb="14" eb="15">
      <t>エン</t>
    </rPh>
    <rPh sb="15" eb="17">
      <t>ミマン</t>
    </rPh>
    <rPh sb="17" eb="18">
      <t>キ</t>
    </rPh>
    <rPh sb="19" eb="20">
      <t>ス</t>
    </rPh>
    <phoneticPr fontId="19"/>
  </si>
  <si>
    <t>○○　○○</t>
    <phoneticPr fontId="19"/>
  </si>
  <si>
    <t>△△　△△</t>
    <phoneticPr fontId="19"/>
  </si>
  <si>
    <t>□□　□□</t>
    <phoneticPr fontId="19"/>
  </si>
  <si>
    <t>●●　●●</t>
    <phoneticPr fontId="19"/>
  </si>
  <si>
    <t>■■　■■</t>
    <phoneticPr fontId="19"/>
  </si>
  <si>
    <t>▲▲　▲▲</t>
    <phoneticPr fontId="19"/>
  </si>
  <si>
    <t>（注）・Ｄ欄には、A欄(実支出(予定)額)に補助率を乗じた額とＣ欄(上限額)の額を比較して低い方の額を、千円未満切り捨てで記入してください。</t>
    <rPh sb="1" eb="2">
      <t>チュウ</t>
    </rPh>
    <rPh sb="10" eb="11">
      <t>ラン</t>
    </rPh>
    <rPh sb="12" eb="13">
      <t>ジツ</t>
    </rPh>
    <rPh sb="16" eb="18">
      <t>ヨテイ</t>
    </rPh>
    <rPh sb="19" eb="20">
      <t>ガク</t>
    </rPh>
    <rPh sb="22" eb="24">
      <t>ホジョ</t>
    </rPh>
    <rPh sb="24" eb="25">
      <t>リツ</t>
    </rPh>
    <rPh sb="26" eb="27">
      <t>ジョウ</t>
    </rPh>
    <rPh sb="29" eb="30">
      <t>ガク</t>
    </rPh>
    <rPh sb="34" eb="37">
      <t>ジョウゲンガク</t>
    </rPh>
    <rPh sb="47" eb="48">
      <t>ホウ</t>
    </rPh>
    <rPh sb="49" eb="50">
      <t>ガク</t>
    </rPh>
    <rPh sb="52" eb="53">
      <t>セン</t>
    </rPh>
    <rPh sb="53" eb="57">
      <t>エンミマンキ</t>
    </rPh>
    <rPh sb="58" eb="59">
      <t>ス</t>
    </rPh>
    <rPh sb="61" eb="63">
      <t>キニュウ</t>
    </rPh>
    <phoneticPr fontId="19"/>
  </si>
  <si>
    <t>　　　・対象者が複数名の場合は、行を追加してください。</t>
    <rPh sb="4" eb="7">
      <t>タイショウシャ</t>
    </rPh>
    <rPh sb="8" eb="10">
      <t>フクスウ</t>
    </rPh>
    <rPh sb="10" eb="11">
      <t>メイ</t>
    </rPh>
    <rPh sb="12" eb="14">
      <t>バアイ</t>
    </rPh>
    <rPh sb="16" eb="17">
      <t>ギョウ</t>
    </rPh>
    <rPh sb="18" eb="20">
      <t>ツイカ</t>
    </rPh>
    <phoneticPr fontId="19"/>
  </si>
  <si>
    <t>１　介護専門職受入支援（計）</t>
    <rPh sb="2" eb="4">
      <t>カイゴ</t>
    </rPh>
    <rPh sb="4" eb="7">
      <t>センモンショク</t>
    </rPh>
    <rPh sb="7" eb="9">
      <t>ウケイレ</t>
    </rPh>
    <rPh sb="9" eb="11">
      <t>シエン</t>
    </rPh>
    <rPh sb="12" eb="13">
      <t>ケイ</t>
    </rPh>
    <phoneticPr fontId="19"/>
  </si>
  <si>
    <t>２　介護専門職採用活動支援（計）</t>
    <rPh sb="2" eb="4">
      <t>カイゴ</t>
    </rPh>
    <rPh sb="4" eb="7">
      <t>センモンショク</t>
    </rPh>
    <rPh sb="7" eb="9">
      <t>サイヨウ</t>
    </rPh>
    <rPh sb="9" eb="11">
      <t>カツドウ</t>
    </rPh>
    <rPh sb="11" eb="13">
      <t>シエン</t>
    </rPh>
    <rPh sb="14" eb="15">
      <t>ケイ</t>
    </rPh>
    <phoneticPr fontId="19"/>
  </si>
  <si>
    <t>３　介護職員初任者研修等開催支援（計）</t>
    <rPh sb="2" eb="14">
      <t>カイゴショクインショニンシャケンシュウトウカイサイ</t>
    </rPh>
    <rPh sb="14" eb="16">
      <t>シエン</t>
    </rPh>
    <rPh sb="17" eb="18">
      <t>ケイ</t>
    </rPh>
    <phoneticPr fontId="19"/>
  </si>
  <si>
    <t>４　介護支援専門員等研修受講支援（計）</t>
    <rPh sb="2" eb="4">
      <t>カイゴ</t>
    </rPh>
    <rPh sb="4" eb="6">
      <t>シエン</t>
    </rPh>
    <rPh sb="6" eb="9">
      <t>センモンイン</t>
    </rPh>
    <rPh sb="9" eb="10">
      <t>トウ</t>
    </rPh>
    <rPh sb="10" eb="12">
      <t>ケンシュウ</t>
    </rPh>
    <rPh sb="12" eb="14">
      <t>ジュコウ</t>
    </rPh>
    <rPh sb="14" eb="16">
      <t>シエン</t>
    </rPh>
    <rPh sb="17" eb="18">
      <t>ケイ</t>
    </rPh>
    <phoneticPr fontId="19"/>
  </si>
  <si>
    <t>採用年月日</t>
    <rPh sb="0" eb="2">
      <t>サイヨウ</t>
    </rPh>
    <rPh sb="2" eb="5">
      <t>ネンガッピ</t>
    </rPh>
    <phoneticPr fontId="19"/>
  </si>
  <si>
    <t>参加予定日</t>
    <rPh sb="0" eb="2">
      <t>サンカ</t>
    </rPh>
    <rPh sb="2" eb="5">
      <t>ヨテイビ</t>
    </rPh>
    <phoneticPr fontId="19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</si>
  <si>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</si>
  <si>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開催予定日</t>
    <rPh sb="0" eb="2">
      <t>カイサイ</t>
    </rPh>
    <rPh sb="2" eb="5">
      <t>ヨテイビ</t>
    </rPh>
    <phoneticPr fontId="19"/>
  </si>
  <si>
    <t>令和　年　月　日</t>
    <phoneticPr fontId="19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</si>
  <si>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phoneticPr fontId="19"/>
  </si>
  <si>
    <t>担当者名：</t>
    <rPh sb="0" eb="3">
      <t>タントウシャ</t>
    </rPh>
    <rPh sb="3" eb="4">
      <t>メイ</t>
    </rPh>
    <phoneticPr fontId="19"/>
  </si>
  <si>
    <t>TEL：</t>
    <phoneticPr fontId="19"/>
  </si>
  <si>
    <t>E-mail：</t>
    <phoneticPr fontId="19"/>
  </si>
  <si>
    <t>事業計画書（島しょ地域介護人材確保対策事業）</t>
    <phoneticPr fontId="19"/>
  </si>
  <si>
    <t>■計画書の受理後は、沖縄県からメールを返信いたします。提出後１週間以内に連絡がない場合は、県担当者までご連絡ください。</t>
    <rPh sb="1" eb="4">
      <t>ケイカクショ</t>
    </rPh>
    <rPh sb="5" eb="7">
      <t>ジュリ</t>
    </rPh>
    <rPh sb="7" eb="8">
      <t>ゴ</t>
    </rPh>
    <rPh sb="10" eb="13">
      <t>オキナワケン</t>
    </rPh>
    <rPh sb="19" eb="21">
      <t>ヘンシン</t>
    </rPh>
    <rPh sb="27" eb="30">
      <t>テイシュツゴ</t>
    </rPh>
    <rPh sb="31" eb="33">
      <t>シュウカン</t>
    </rPh>
    <rPh sb="33" eb="35">
      <t>イナイ</t>
    </rPh>
    <rPh sb="36" eb="38">
      <t>レンラク</t>
    </rPh>
    <rPh sb="41" eb="43">
      <t>バアイ</t>
    </rPh>
    <rPh sb="45" eb="46">
      <t>ケン</t>
    </rPh>
    <rPh sb="46" eb="49">
      <t>タントウシャ</t>
    </rPh>
    <rPh sb="52" eb="54">
      <t>レンラク</t>
    </rPh>
    <phoneticPr fontId="19"/>
  </si>
  <si>
    <t>有期雇用</t>
  </si>
  <si>
    <t>有期雇用</t>
    <rPh sb="0" eb="2">
      <t>ユウキ</t>
    </rPh>
    <rPh sb="2" eb="4">
      <t>コヨウ</t>
    </rPh>
    <phoneticPr fontId="19"/>
  </si>
  <si>
    <t>介護福祉士実務者研修</t>
  </si>
  <si>
    <t>※事業所ごとに作成</t>
    <rPh sb="1" eb="4">
      <t>ジギョウショ</t>
    </rPh>
    <rPh sb="7" eb="9">
      <t>サクセイ</t>
    </rPh>
    <phoneticPr fontId="19"/>
  </si>
  <si>
    <t>※赤字は前担当者案として書き加えた部分</t>
    <rPh sb="1" eb="3">
      <t>アカジ</t>
    </rPh>
    <rPh sb="4" eb="5">
      <t>マエ</t>
    </rPh>
    <rPh sb="5" eb="8">
      <t>タントウシャ</t>
    </rPh>
    <rPh sb="8" eb="9">
      <t>アン</t>
    </rPh>
    <rPh sb="12" eb="13">
      <t>カ</t>
    </rPh>
    <rPh sb="14" eb="15">
      <t>クワ</t>
    </rPh>
    <rPh sb="17" eb="19">
      <t>ブブン</t>
    </rPh>
    <phoneticPr fontId="19"/>
  </si>
  <si>
    <t>※記入例は修正していないので、最終版に合わせて修正が必要</t>
    <rPh sb="1" eb="4">
      <t>キニュウレイ</t>
    </rPh>
    <rPh sb="5" eb="7">
      <t>シュウセイ</t>
    </rPh>
    <rPh sb="15" eb="17">
      <t>サイシュウ</t>
    </rPh>
    <rPh sb="17" eb="18">
      <t>バン</t>
    </rPh>
    <rPh sb="19" eb="20">
      <t>ア</t>
    </rPh>
    <rPh sb="23" eb="25">
      <t>シュウセイ</t>
    </rPh>
    <rPh sb="26" eb="28">
      <t>ヒツヨウ</t>
    </rPh>
    <phoneticPr fontId="19"/>
  </si>
  <si>
    <t>法人/自治体名：</t>
    <rPh sb="0" eb="2">
      <t>ホウジン</t>
    </rPh>
    <rPh sb="3" eb="6">
      <t>ジチタイ</t>
    </rPh>
    <rPh sb="6" eb="7">
      <t>メイ</t>
    </rPh>
    <phoneticPr fontId="19"/>
  </si>
  <si>
    <t>事業所名：</t>
    <rPh sb="0" eb="3">
      <t>ジギョウショ</t>
    </rPh>
    <rPh sb="3" eb="4">
      <t>メイ</t>
    </rPh>
    <phoneticPr fontId="19"/>
  </si>
  <si>
    <t>事業所番号：</t>
    <rPh sb="0" eb="3">
      <t>ジギョウショ</t>
    </rPh>
    <rPh sb="3" eb="5">
      <t>バンゴウ</t>
    </rPh>
    <phoneticPr fontId="19"/>
  </si>
  <si>
    <t>　　　・対象者が複数名の場合は、行を追加してください。</t>
    <phoneticPr fontId="19"/>
  </si>
  <si>
    <t>　　　・Ｄ欄には、A欄(実支出(予定)額)に補助率を乗じた額とＣ欄(上限額)の額を比較して低い方の額を、千円未満切り捨てた額が入力されます。</t>
    <phoneticPr fontId="19"/>
  </si>
  <si>
    <t>（注）・黄色塗りつぶしされたセルに入力してください。</t>
    <rPh sb="1" eb="2">
      <t>チュウ</t>
    </rPh>
    <rPh sb="4" eb="6">
      <t>キイロ</t>
    </rPh>
    <rPh sb="6" eb="7">
      <t>ヌ</t>
    </rPh>
    <rPh sb="17" eb="19">
      <t>ニュウリョク</t>
    </rPh>
    <phoneticPr fontId="19"/>
  </si>
  <si>
    <t>合計（①＋②＋③＋④）</t>
    <rPh sb="0" eb="2">
      <t>ゴウケイ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</si>
</sst>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[$-411]ge\.m\.d;@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i/>
      <sz val="14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/>
  </cellStyleXfs>
  <cellXfs count="92">
    <xf numFmtId="0" fontId="0" fillId="0" borderId="0" xfId="0">
      <alignment vertical="center"/>
    </xf>
    <xf numFmtId="38" fontId="21" fillId="0" borderId="25" xfId="33" applyFont="1" applyFill="1" applyBorder="1" applyAlignment="1">
      <alignment horizontal="center" vertical="center"/>
    </xf>
    <xf numFmtId="176" fontId="21" fillId="0" borderId="25" xfId="0" applyNumberFormat="1" applyFont="1" applyBorder="1" applyAlignment="1">
      <alignment horizontal="center" vertical="center" shrinkToFit="1"/>
    </xf>
    <xf numFmtId="176" fontId="21" fillId="0" borderId="27" xfId="0" applyNumberFormat="1" applyFont="1" applyBorder="1" applyAlignment="1">
      <alignment horizontal="center" vertical="center" wrapText="1" shrinkToFit="1"/>
    </xf>
    <xf numFmtId="176" fontId="28" fillId="0" borderId="23" xfId="0" applyNumberFormat="1" applyFont="1" applyBorder="1" applyAlignment="1">
      <alignment horizontal="right" vertical="center" shrinkToFit="1"/>
    </xf>
    <xf numFmtId="176" fontId="21" fillId="0" borderId="13" xfId="0" applyNumberFormat="1" applyFont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76" fontId="21" fillId="0" borderId="11" xfId="0" applyNumberFormat="1" applyFont="1" applyBorder="1" applyAlignment="1">
      <alignment horizontal="center" vertical="center" shrinkToFit="1"/>
    </xf>
    <xf numFmtId="176" fontId="21" fillId="0" borderId="17" xfId="0" applyNumberFormat="1" applyFont="1" applyBorder="1" applyAlignment="1">
      <alignment horizontal="right" vertical="center" wrapText="1" shrinkToFit="1"/>
    </xf>
    <xf numFmtId="176" fontId="21" fillId="0" borderId="23" xfId="0" applyNumberFormat="1" applyFont="1" applyBorder="1" applyAlignment="1">
      <alignment horizontal="right" vertical="center" shrinkToFit="1"/>
    </xf>
    <xf numFmtId="0" fontId="21" fillId="0" borderId="29" xfId="0" applyFont="1" applyBorder="1" applyAlignment="1">
      <alignment horizontal="center" vertical="center"/>
    </xf>
    <xf numFmtId="176" fontId="21" fillId="0" borderId="11" xfId="0" quotePrefix="1" applyNumberFormat="1" applyFont="1" applyBorder="1" applyAlignment="1">
      <alignment horizontal="center" vertical="center" shrinkToFit="1"/>
    </xf>
    <xf numFmtId="176" fontId="21" fillId="0" borderId="17" xfId="0" applyNumberFormat="1" applyFont="1" applyBorder="1" applyAlignment="1">
      <alignment horizontal="right" vertical="center" shrinkToFit="1"/>
    </xf>
    <xf numFmtId="0" fontId="21" fillId="0" borderId="11" xfId="0" applyFont="1" applyBorder="1" applyAlignment="1">
      <alignment horizontal="center" vertical="center"/>
    </xf>
    <xf numFmtId="176" fontId="28" fillId="0" borderId="26" xfId="0" applyNumberFormat="1" applyFont="1" applyBorder="1" applyAlignment="1">
      <alignment horizontal="right" vertical="center" shrinkToFit="1"/>
    </xf>
    <xf numFmtId="176" fontId="21" fillId="0" borderId="15" xfId="0" applyNumberFormat="1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176" fontId="21" fillId="0" borderId="25" xfId="0" quotePrefix="1" applyNumberFormat="1" applyFont="1" applyBorder="1" applyAlignment="1">
      <alignment horizontal="center" vertical="center" shrinkToFit="1"/>
    </xf>
    <xf numFmtId="176" fontId="21" fillId="0" borderId="14" xfId="0" applyNumberFormat="1" applyFont="1" applyBorder="1" applyAlignment="1">
      <alignment horizontal="right" vertical="center" shrinkToFit="1"/>
    </xf>
    <xf numFmtId="176" fontId="21" fillId="0" borderId="26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center" vertical="center" wrapText="1"/>
    </xf>
    <xf numFmtId="38" fontId="21" fillId="0" borderId="0" xfId="33" applyFont="1" applyFill="1" applyBorder="1" applyAlignment="1">
      <alignment horizontal="right" vertical="center"/>
    </xf>
    <xf numFmtId="176" fontId="21" fillId="0" borderId="0" xfId="0" quotePrefix="1" applyNumberFormat="1" applyFont="1" applyAlignment="1">
      <alignment horizontal="center" vertical="center" shrinkToFit="1"/>
    </xf>
    <xf numFmtId="176" fontId="21" fillId="0" borderId="0" xfId="0" applyNumberFormat="1" applyFont="1" applyAlignment="1">
      <alignment horizontal="right" vertical="center" shrinkToFit="1"/>
    </xf>
    <xf numFmtId="176" fontId="29" fillId="0" borderId="22" xfId="0" applyNumberFormat="1" applyFont="1" applyBorder="1" applyAlignment="1">
      <alignment horizontal="right" vertical="center" shrinkToFit="1"/>
    </xf>
    <xf numFmtId="176" fontId="21" fillId="0" borderId="31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left" vertical="center"/>
    </xf>
    <xf numFmtId="38" fontId="21" fillId="0" borderId="0" xfId="33" applyFont="1" applyFill="1">
      <alignment vertical="center"/>
    </xf>
    <xf numFmtId="0" fontId="21" fillId="24" borderId="25" xfId="0" applyFont="1" applyFill="1" applyBorder="1">
      <alignment vertical="center"/>
    </xf>
    <xf numFmtId="0" fontId="21" fillId="24" borderId="11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38" fontId="21" fillId="24" borderId="13" xfId="33" applyFont="1" applyFill="1" applyBorder="1" applyAlignment="1">
      <alignment horizontal="right" vertical="center"/>
    </xf>
    <xf numFmtId="0" fontId="21" fillId="24" borderId="13" xfId="0" applyFont="1" applyFill="1" applyBorder="1" applyAlignment="1">
      <alignment horizontal="center" vertical="center" wrapText="1" shrinkToFit="1"/>
    </xf>
    <xf numFmtId="0" fontId="21" fillId="24" borderId="25" xfId="0" applyFont="1" applyFill="1" applyBorder="1" applyAlignment="1">
      <alignment horizontal="center" vertical="center" shrinkToFit="1"/>
    </xf>
    <xf numFmtId="38" fontId="21" fillId="24" borderId="15" xfId="33" applyFont="1" applyFill="1" applyBorder="1" applyAlignment="1">
      <alignment horizontal="right" vertical="center"/>
    </xf>
    <xf numFmtId="176" fontId="21" fillId="0" borderId="35" xfId="0" applyNumberFormat="1" applyFont="1" applyBorder="1" applyAlignment="1">
      <alignment horizontal="right" vertical="center" shrinkToFit="1"/>
    </xf>
    <xf numFmtId="0" fontId="21" fillId="24" borderId="11" xfId="0" applyFont="1" applyFill="1" applyBorder="1" applyAlignment="1" applyProtection="1">
      <alignment horizontal="center" vertical="center" shrinkToFit="1"/>
      <protection locked="0"/>
    </xf>
    <xf numFmtId="0" fontId="21" fillId="24" borderId="13" xfId="0" applyFont="1" applyFill="1" applyBorder="1" applyAlignment="1" applyProtection="1">
      <alignment horizontal="center" vertical="center" shrinkToFit="1"/>
      <protection locked="0"/>
    </xf>
    <xf numFmtId="38" fontId="21" fillId="24" borderId="13" xfId="33" applyFont="1" applyFill="1" applyBorder="1" applyAlignment="1" applyProtection="1">
      <alignment horizontal="right" vertical="center"/>
      <protection locked="0"/>
    </xf>
    <xf numFmtId="0" fontId="21" fillId="24" borderId="13" xfId="0" applyFont="1" applyFill="1" applyBorder="1" applyAlignment="1" applyProtection="1">
      <alignment horizontal="center" vertical="center" wrapText="1" shrinkToFit="1"/>
      <protection locked="0"/>
    </xf>
    <xf numFmtId="0" fontId="21" fillId="24" borderId="25" xfId="0" applyFont="1" applyFill="1" applyBorder="1" applyAlignment="1" applyProtection="1">
      <alignment horizontal="center" vertical="center" shrinkToFit="1"/>
      <protection locked="0"/>
    </xf>
    <xf numFmtId="38" fontId="21" fillId="24" borderId="15" xfId="33" applyFont="1" applyFill="1" applyBorder="1" applyAlignment="1" applyProtection="1">
      <alignment horizontal="right" vertical="center"/>
      <protection locked="0"/>
    </xf>
    <xf numFmtId="0" fontId="21" fillId="24" borderId="25" xfId="0" applyFont="1" applyFill="1" applyBorder="1" applyProtection="1">
      <alignment vertical="center"/>
      <protection locked="0"/>
    </xf>
    <xf numFmtId="176" fontId="21" fillId="24" borderId="13" xfId="0" applyNumberFormat="1" applyFont="1" applyFill="1" applyBorder="1" applyAlignment="1" applyProtection="1">
      <alignment horizontal="center" vertical="center" shrinkToFit="1"/>
      <protection locked="0"/>
    </xf>
    <xf numFmtId="177" fontId="21" fillId="24" borderId="13" xfId="0" applyNumberFormat="1" applyFont="1" applyFill="1" applyBorder="1" applyAlignment="1" applyProtection="1">
      <alignment horizontal="center" vertical="center" shrinkToFit="1"/>
      <protection locked="0"/>
    </xf>
    <xf numFmtId="178" fontId="21" fillId="24" borderId="13" xfId="0" applyNumberFormat="1" applyFont="1" applyFill="1" applyBorder="1" applyAlignment="1" applyProtection="1">
      <alignment horizontal="center" vertical="center" shrinkToFit="1"/>
      <protection locked="0"/>
    </xf>
    <xf numFmtId="179" fontId="21" fillId="24" borderId="15" xfId="0" applyNumberFormat="1" applyFont="1" applyFill="1" applyBorder="1" applyAlignment="1" applyProtection="1">
      <alignment horizontal="center" vertical="center" shrinkToFit="1"/>
      <protection locked="0"/>
    </xf>
    <xf numFmtId="176" fontId="21" fillId="24" borderId="13" xfId="0" applyNumberFormat="1" applyFont="1" applyFill="1" applyBorder="1" applyAlignment="1">
      <alignment horizontal="center" vertical="center" shrinkToFit="1"/>
    </xf>
    <xf numFmtId="176" fontId="21" fillId="24" borderId="15" xfId="0" applyNumberFormat="1" applyFont="1" applyFill="1" applyBorder="1" applyAlignment="1">
      <alignment horizontal="center" vertical="center" shrinkToFit="1"/>
    </xf>
    <xf numFmtId="38" fontId="28" fillId="0" borderId="25" xfId="33" applyFont="1" applyFill="1" applyBorder="1" applyAlignment="1">
      <alignment horizontal="right" vertical="center"/>
    </xf>
    <xf numFmtId="38" fontId="29" fillId="0" borderId="36" xfId="0" applyNumberFormat="1" applyFont="1" applyBorder="1">
      <alignment vertical="center"/>
    </xf>
    <xf numFmtId="0" fontId="24" fillId="0" borderId="38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00000000-0005-0000-0000-00002A000000}"/>
    <cellStyle name="良い" xfId="42" builtinId="26" customBuiltin="1"/>
  </cellStyles>
  <dxfs count="0"/>
  <tableStyles count="0" defaultTableStyle="TableStyleMedium2" defaultPivotStyle="PivotStyleLight16"/>
  <colors>
    <mruColors>
      <color rgb="FFFFFFCC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</xdr:colOff>
      <xdr:row>1</xdr:row>
      <xdr:rowOff>88900</xdr:rowOff>
    </xdr:from>
    <xdr:to>
      <xdr:col>11</xdr:col>
      <xdr:colOff>0</xdr:colOff>
      <xdr:row>3</xdr:row>
      <xdr:rowOff>50800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420600" y="266700"/>
          <a:ext cx="2044700" cy="6731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1F497D"/>
              </a:solidFill>
              <a:latin typeface="ＭＳ Ｐゴシック"/>
              <a:ea typeface="ＭＳ Ｐゴシック"/>
            </a:rPr>
            <a:t>記入例</a:t>
          </a:r>
          <a:endParaRPr lang="ja-JP" altLang="en-US" sz="3600" b="0" i="0" u="none" strike="noStrike" baseline="0">
            <a:solidFill>
              <a:srgbClr val="1F497D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N31"/>
  <sheetViews>
    <sheetView tabSelected="1" view="pageBreakPreview" zoomScale="70" zoomScaleNormal="75" zoomScaleSheetLayoutView="70" workbookViewId="0">
      <selection activeCell="C28" sqref="C28:K28"/>
    </sheetView>
  </sheetViews>
  <sheetFormatPr defaultColWidth="8" defaultRowHeight="14.25"/>
  <cols>
    <col min="1" max="2" width="1.625" style="6" customWidth="1"/>
    <col min="3" max="3" width="25.25" style="6" customWidth="1"/>
    <col min="4" max="5" width="24.625" style="6" customWidth="1"/>
    <col min="6" max="6" width="20.5" style="6" customWidth="1"/>
    <col min="7" max="7" width="14.5" style="9" customWidth="1"/>
    <col min="8" max="9" width="24.625" style="6" customWidth="1"/>
    <col min="10" max="10" width="26.25" style="6" customWidth="1"/>
    <col min="11" max="11" width="1.375" style="6" customWidth="1"/>
    <col min="12" max="12" width="1.625" style="6" customWidth="1"/>
    <col min="13" max="13" width="8" style="6"/>
    <col min="14" max="14" width="25.5" style="6" customWidth="1"/>
    <col min="15" max="16384" width="8" style="6"/>
  </cols>
  <sheetData>
    <row r="2" spans="3:14" ht="11.25" customHeight="1" thickBot="1">
      <c r="C2" s="7"/>
      <c r="D2" s="8"/>
      <c r="E2" s="8"/>
    </row>
    <row r="3" spans="3:14" ht="45" customHeight="1" thickBot="1">
      <c r="C3" s="10"/>
      <c r="D3" s="11"/>
      <c r="E3" s="82" t="s">
        <v>48</v>
      </c>
      <c r="F3" s="83"/>
      <c r="G3" s="83"/>
      <c r="H3" s="83"/>
      <c r="I3" s="84"/>
      <c r="J3" s="12" t="s">
        <v>53</v>
      </c>
      <c r="L3" s="13"/>
      <c r="N3" s="6" t="s">
        <v>54</v>
      </c>
    </row>
    <row r="4" spans="3:14" ht="11.25" customHeight="1"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3:14" ht="24" customHeight="1">
      <c r="C5" s="15"/>
      <c r="D5" s="15"/>
      <c r="E5" s="15"/>
      <c r="F5" s="15"/>
      <c r="G5" s="16" t="s">
        <v>56</v>
      </c>
      <c r="H5" s="67"/>
      <c r="I5" s="17" t="s">
        <v>45</v>
      </c>
      <c r="J5" s="67"/>
      <c r="N5" s="6" t="s">
        <v>55</v>
      </c>
    </row>
    <row r="6" spans="3:14" ht="24" customHeight="1">
      <c r="C6" s="15"/>
      <c r="D6" s="15"/>
      <c r="E6" s="15"/>
      <c r="F6" s="15"/>
      <c r="G6" s="16" t="s">
        <v>58</v>
      </c>
      <c r="H6" s="67"/>
      <c r="I6" s="17" t="s">
        <v>46</v>
      </c>
      <c r="J6" s="67"/>
    </row>
    <row r="7" spans="3:14" ht="24" customHeight="1">
      <c r="C7" s="15"/>
      <c r="D7" s="15"/>
      <c r="E7" s="15"/>
      <c r="F7" s="15"/>
      <c r="G7" s="16" t="s">
        <v>57</v>
      </c>
      <c r="H7" s="67"/>
      <c r="I7" s="17" t="s">
        <v>47</v>
      </c>
      <c r="J7" s="67"/>
    </row>
    <row r="8" spans="3:14" ht="11.25" customHeight="1">
      <c r="C8" s="15"/>
      <c r="D8" s="15"/>
      <c r="E8" s="15"/>
      <c r="F8" s="15"/>
      <c r="H8" s="18"/>
      <c r="I8" s="15"/>
      <c r="J8" s="15"/>
      <c r="K8" s="15"/>
    </row>
    <row r="9" spans="3:14" ht="24" customHeight="1" thickBot="1">
      <c r="C9" s="19" t="s">
        <v>7</v>
      </c>
      <c r="D9" s="19"/>
      <c r="E9" s="19"/>
      <c r="F9" s="20"/>
      <c r="G9" s="21"/>
      <c r="H9" s="22"/>
      <c r="I9" s="18"/>
      <c r="J9" s="18" t="s">
        <v>8</v>
      </c>
    </row>
    <row r="10" spans="3:14" ht="38.25" customHeight="1">
      <c r="C10" s="78" t="s">
        <v>5</v>
      </c>
      <c r="D10" s="79"/>
      <c r="E10" s="24" t="s">
        <v>23</v>
      </c>
      <c r="F10" s="25" t="s">
        <v>3</v>
      </c>
      <c r="G10" s="25" t="s">
        <v>13</v>
      </c>
      <c r="H10" s="23" t="s">
        <v>6</v>
      </c>
      <c r="I10" s="26" t="s">
        <v>26</v>
      </c>
      <c r="J10" s="24"/>
    </row>
    <row r="11" spans="3:14" ht="21" customHeight="1">
      <c r="C11" s="80"/>
      <c r="D11" s="81"/>
      <c r="E11" s="28"/>
      <c r="F11" s="29" t="s">
        <v>0</v>
      </c>
      <c r="G11" s="29" t="s">
        <v>1</v>
      </c>
      <c r="H11" s="27" t="s">
        <v>2</v>
      </c>
      <c r="I11" s="30" t="s">
        <v>4</v>
      </c>
      <c r="J11" s="28"/>
    </row>
    <row r="12" spans="3:14" ht="38.25" customHeight="1">
      <c r="C12" s="85" t="s">
        <v>35</v>
      </c>
      <c r="D12" s="86"/>
      <c r="E12" s="1" t="s">
        <v>20</v>
      </c>
      <c r="F12" s="74">
        <f>SUM(F13:F15)</f>
        <v>0</v>
      </c>
      <c r="G12" s="2" t="s">
        <v>21</v>
      </c>
      <c r="H12" s="3" t="s">
        <v>21</v>
      </c>
      <c r="I12" s="4">
        <f>SUM(I13:I15)</f>
        <v>0</v>
      </c>
      <c r="J12" s="5" t="s">
        <v>39</v>
      </c>
    </row>
    <row r="13" spans="3:14" ht="38.25" customHeight="1">
      <c r="C13" s="25" t="s">
        <v>17</v>
      </c>
      <c r="D13" s="61"/>
      <c r="E13" s="62"/>
      <c r="F13" s="63"/>
      <c r="G13" s="31" t="s">
        <v>14</v>
      </c>
      <c r="H13" s="32" t="str">
        <f>IFERROR(VLOOKUP(E13,$D$30:$E$31,2),"")</f>
        <v/>
      </c>
      <c r="I13" s="33">
        <f>MIN(ROUNDDOWN(F13,-3),H13)</f>
        <v>0</v>
      </c>
      <c r="J13" s="69" t="s">
        <v>41</v>
      </c>
    </row>
    <row r="14" spans="3:14" ht="38.25" customHeight="1">
      <c r="C14" s="25" t="s">
        <v>17</v>
      </c>
      <c r="D14" s="61"/>
      <c r="E14" s="62"/>
      <c r="F14" s="63"/>
      <c r="G14" s="31" t="s">
        <v>14</v>
      </c>
      <c r="H14" s="32" t="str">
        <f>IFERROR(VLOOKUP(E14,$D$30:$E$31,2),"")</f>
        <v/>
      </c>
      <c r="I14" s="33">
        <f>MIN(ROUNDDOWN(F14,-3),H14)</f>
        <v>0</v>
      </c>
      <c r="J14" s="69" t="s">
        <v>41</v>
      </c>
    </row>
    <row r="15" spans="3:14" ht="38.25" customHeight="1">
      <c r="C15" s="25" t="s">
        <v>17</v>
      </c>
      <c r="D15" s="61"/>
      <c r="E15" s="62"/>
      <c r="F15" s="63"/>
      <c r="G15" s="31" t="s">
        <v>14</v>
      </c>
      <c r="H15" s="32" t="str">
        <f>IFERROR(VLOOKUP(E15,$D$30:$E$31,2),"")</f>
        <v/>
      </c>
      <c r="I15" s="33">
        <f>MIN(ROUNDDOWN(F15,-3),H15)</f>
        <v>0</v>
      </c>
      <c r="J15" s="69" t="s">
        <v>41</v>
      </c>
    </row>
    <row r="16" spans="3:14" ht="38.25" customHeight="1">
      <c r="C16" s="85" t="s">
        <v>36</v>
      </c>
      <c r="D16" s="86"/>
      <c r="E16" s="1" t="s">
        <v>20</v>
      </c>
      <c r="F16" s="74">
        <f>SUM(F17:F18)</f>
        <v>0</v>
      </c>
      <c r="G16" s="2" t="s">
        <v>21</v>
      </c>
      <c r="H16" s="3" t="s">
        <v>21</v>
      </c>
      <c r="I16" s="4">
        <f>MIN(SUM(I17:I18),100000)</f>
        <v>0</v>
      </c>
      <c r="J16" s="5" t="s">
        <v>40</v>
      </c>
    </row>
    <row r="17" spans="3:11" ht="38.25" customHeight="1">
      <c r="C17" s="25" t="s">
        <v>22</v>
      </c>
      <c r="D17" s="61"/>
      <c r="E17" s="34"/>
      <c r="F17" s="63"/>
      <c r="G17" s="35" t="s">
        <v>15</v>
      </c>
      <c r="H17" s="36">
        <v>100000</v>
      </c>
      <c r="I17" s="33">
        <f>MIN(ROUNDDOWN(F17*2/3,-3),H17)</f>
        <v>0</v>
      </c>
      <c r="J17" s="70" t="s">
        <v>41</v>
      </c>
    </row>
    <row r="18" spans="3:11" ht="38.25" customHeight="1">
      <c r="C18" s="25" t="s">
        <v>22</v>
      </c>
      <c r="D18" s="61"/>
      <c r="E18" s="34"/>
      <c r="F18" s="63"/>
      <c r="G18" s="35" t="s">
        <v>15</v>
      </c>
      <c r="H18" s="36">
        <v>100000</v>
      </c>
      <c r="I18" s="33">
        <f>MIN(ROUNDDOWN(F18*2/3,-3),H18)</f>
        <v>0</v>
      </c>
      <c r="J18" s="70" t="s">
        <v>41</v>
      </c>
    </row>
    <row r="19" spans="3:11" ht="38.25" customHeight="1">
      <c r="C19" s="85" t="s">
        <v>37</v>
      </c>
      <c r="D19" s="86"/>
      <c r="E19" s="1" t="s">
        <v>20</v>
      </c>
      <c r="F19" s="74">
        <f>SUM(F20)</f>
        <v>0</v>
      </c>
      <c r="G19" s="2" t="s">
        <v>21</v>
      </c>
      <c r="H19" s="3" t="s">
        <v>21</v>
      </c>
      <c r="I19" s="4">
        <f>SUM(I20)</f>
        <v>0</v>
      </c>
      <c r="J19" s="5" t="s">
        <v>42</v>
      </c>
    </row>
    <row r="20" spans="3:11" ht="38.25" customHeight="1">
      <c r="C20" s="37" t="s">
        <v>19</v>
      </c>
      <c r="D20" s="64"/>
      <c r="E20" s="34"/>
      <c r="F20" s="63"/>
      <c r="G20" s="35" t="s">
        <v>16</v>
      </c>
      <c r="H20" s="36">
        <v>500000</v>
      </c>
      <c r="I20" s="33">
        <f>MIN(ROUNDDOWN(F20,-3),H20)</f>
        <v>0</v>
      </c>
      <c r="J20" s="68" t="s">
        <v>44</v>
      </c>
    </row>
    <row r="21" spans="3:11" ht="38.25" customHeight="1">
      <c r="C21" s="85" t="s">
        <v>38</v>
      </c>
      <c r="D21" s="86"/>
      <c r="E21" s="1" t="s">
        <v>20</v>
      </c>
      <c r="F21" s="74">
        <f>SUM(F22)</f>
        <v>0</v>
      </c>
      <c r="G21" s="2" t="s">
        <v>21</v>
      </c>
      <c r="H21" s="3" t="s">
        <v>21</v>
      </c>
      <c r="I21" s="38">
        <f>SUM(I22)</f>
        <v>0</v>
      </c>
      <c r="J21" s="39" t="s">
        <v>40</v>
      </c>
    </row>
    <row r="22" spans="3:11" ht="38.25" customHeight="1">
      <c r="C22" s="40" t="s">
        <v>18</v>
      </c>
      <c r="D22" s="65"/>
      <c r="E22" s="41"/>
      <c r="F22" s="66"/>
      <c r="G22" s="42" t="s">
        <v>15</v>
      </c>
      <c r="H22" s="43">
        <v>100000</v>
      </c>
      <c r="I22" s="44">
        <f>MIN(ROUNDDOWN(F22*2/3,-3),H22)</f>
        <v>0</v>
      </c>
      <c r="J22" s="71" t="s">
        <v>43</v>
      </c>
    </row>
    <row r="23" spans="3:11" ht="16.5" customHeight="1" thickBot="1">
      <c r="C23" s="45"/>
      <c r="D23" s="9"/>
      <c r="E23" s="9"/>
      <c r="F23" s="46"/>
      <c r="G23" s="47"/>
      <c r="H23" s="48"/>
      <c r="I23" s="48"/>
      <c r="J23" s="48"/>
      <c r="K23" s="48"/>
    </row>
    <row r="24" spans="3:11" ht="44.25" customHeight="1" thickTop="1" thickBot="1">
      <c r="C24" s="87" t="s">
        <v>62</v>
      </c>
      <c r="D24" s="88"/>
      <c r="E24" s="88"/>
      <c r="F24" s="75">
        <f>SUM(F12,F16,F19,F21)</f>
        <v>0</v>
      </c>
      <c r="G24" s="76"/>
      <c r="H24" s="77"/>
      <c r="I24" s="49">
        <f>I12+I16+I19+I21</f>
        <v>0</v>
      </c>
      <c r="J24" s="50"/>
      <c r="K24" s="50" t="str">
        <f>IF(SUM(J12:J22)=0," ",SUM(J12:J22))</f>
        <v xml:space="preserve"> </v>
      </c>
    </row>
    <row r="25" spans="3:11" ht="18" customHeight="1">
      <c r="C25" s="51" t="s">
        <v>61</v>
      </c>
      <c r="D25" s="51"/>
      <c r="E25" s="51"/>
      <c r="F25" s="51"/>
      <c r="H25" s="51"/>
      <c r="I25" s="51"/>
      <c r="J25" s="51"/>
      <c r="K25" s="51"/>
    </row>
    <row r="26" spans="3:11" ht="18" customHeight="1">
      <c r="C26" s="6" t="s">
        <v>59</v>
      </c>
      <c r="D26" s="51"/>
      <c r="E26" s="51"/>
      <c r="F26" s="51"/>
      <c r="H26" s="51"/>
      <c r="I26" s="51"/>
      <c r="J26" s="51"/>
      <c r="K26" s="51"/>
    </row>
    <row r="27" spans="3:11" ht="18" customHeight="1">
      <c r="C27" s="6" t="s">
        <v>60</v>
      </c>
      <c r="D27" s="51"/>
      <c r="E27" s="51"/>
      <c r="F27" s="51"/>
      <c r="H27" s="51"/>
      <c r="I27" s="51"/>
      <c r="J27" s="51"/>
      <c r="K27" s="51"/>
    </row>
    <row r="28" spans="3:11" ht="24" customHeight="1">
      <c r="C28" s="89" t="s">
        <v>49</v>
      </c>
      <c r="D28" s="90"/>
      <c r="E28" s="90"/>
      <c r="F28" s="90"/>
      <c r="G28" s="90"/>
      <c r="H28" s="90"/>
      <c r="I28" s="90"/>
      <c r="J28" s="90"/>
      <c r="K28" s="91"/>
    </row>
    <row r="29" spans="3:11" ht="30" customHeight="1">
      <c r="C29" s="15"/>
      <c r="D29" s="15"/>
      <c r="E29" s="15"/>
      <c r="F29" s="15"/>
      <c r="H29" s="18"/>
      <c r="I29" s="15"/>
      <c r="J29" s="15"/>
      <c r="K29" s="15"/>
    </row>
    <row r="30" spans="3:11">
      <c r="D30" s="6" t="s">
        <v>25</v>
      </c>
      <c r="E30" s="52">
        <v>200000</v>
      </c>
    </row>
    <row r="31" spans="3:11">
      <c r="D31" s="6" t="s">
        <v>51</v>
      </c>
      <c r="E31" s="52">
        <v>100000</v>
      </c>
    </row>
  </sheetData>
  <mergeCells count="8">
    <mergeCell ref="C10:D11"/>
    <mergeCell ref="E3:I3"/>
    <mergeCell ref="C28:K28"/>
    <mergeCell ref="C12:D12"/>
    <mergeCell ref="C16:D16"/>
    <mergeCell ref="C21:D21"/>
    <mergeCell ref="C19:D19"/>
    <mergeCell ref="C24:E24"/>
  </mergeCells>
  <phoneticPr fontId="19"/>
  <dataValidations count="3">
    <dataValidation type="list" allowBlank="1" showInputMessage="1" showErrorMessage="1" sqref="E14:E15" xr:uid="{00000000-0002-0000-0000-000000000000}">
      <formula1>"無期雇用,有期雇用"</formula1>
    </dataValidation>
    <dataValidation type="list" allowBlank="1" showInputMessage="1" showErrorMessage="1" sqref="D20" xr:uid="{00000000-0002-0000-0000-000001000000}">
      <formula1>"介護職員初任者研修,介護福祉士実務者研修,介護職員初任者研修+介護福祉士実務者研修"</formula1>
    </dataValidation>
    <dataValidation type="list" showInputMessage="1" showErrorMessage="1" sqref="E13" xr:uid="{465B1A4E-29B1-4B0B-8FDC-742BDE0C5872}">
      <formula1>"無期雇用,有期雇用"</formula1>
    </dataValidation>
  </dataValidations>
  <printOptions horizontalCentered="1" verticalCentered="1"/>
  <pageMargins left="0.19685039370078741" right="0.19685039370078741" top="0.62992125984251968" bottom="0.31496062992125984" header="0.35433070866141736" footer="0.19685039370078741"/>
  <pageSetup paperSize="9" scale="73" orientation="landscape" r:id="rId1"/>
  <headerFooter alignWithMargins="0">
    <oddHeader xml:space="preserve">&amp;R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L29"/>
  <sheetViews>
    <sheetView view="pageBreakPreview" zoomScale="75" zoomScaleNormal="75" workbookViewId="0">
      <selection activeCell="N24" sqref="N24"/>
    </sheetView>
  </sheetViews>
  <sheetFormatPr defaultColWidth="8" defaultRowHeight="14.25"/>
  <cols>
    <col min="1" max="2" width="1.625" style="6" customWidth="1"/>
    <col min="3" max="3" width="25.25" style="6" customWidth="1"/>
    <col min="4" max="5" width="24.625" style="6" customWidth="1"/>
    <col min="6" max="6" width="20.5" style="6" customWidth="1"/>
    <col min="7" max="7" width="14.5" style="9" customWidth="1"/>
    <col min="8" max="9" width="24.625" style="6" customWidth="1"/>
    <col min="10" max="10" width="26.25" style="6" customWidth="1"/>
    <col min="11" max="11" width="1.125" style="6" customWidth="1"/>
    <col min="12" max="12" width="1.5" style="6" customWidth="1"/>
    <col min="13" max="16384" width="8" style="6"/>
  </cols>
  <sheetData>
    <row r="2" spans="3:12" ht="11.25" customHeight="1" thickBot="1"/>
    <row r="3" spans="3:12" ht="45" customHeight="1" thickBot="1">
      <c r="C3" s="10"/>
      <c r="D3" s="11"/>
      <c r="E3" s="82" t="s">
        <v>48</v>
      </c>
      <c r="F3" s="83"/>
      <c r="G3" s="83"/>
      <c r="H3" s="83"/>
      <c r="I3" s="84"/>
      <c r="J3" s="11"/>
      <c r="K3" s="11"/>
      <c r="L3" s="13"/>
    </row>
    <row r="4" spans="3:12" ht="11.25" customHeight="1"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3:12" ht="24" customHeight="1">
      <c r="C5" s="15"/>
      <c r="D5" s="15"/>
      <c r="E5" s="15"/>
      <c r="F5" s="15"/>
      <c r="G5" s="16" t="s">
        <v>56</v>
      </c>
      <c r="H5" s="53"/>
      <c r="I5" s="17" t="s">
        <v>45</v>
      </c>
      <c r="J5" s="53"/>
    </row>
    <row r="6" spans="3:12" ht="24" customHeight="1">
      <c r="C6" s="15"/>
      <c r="D6" s="15"/>
      <c r="E6" s="15"/>
      <c r="F6" s="15"/>
      <c r="G6" s="16" t="s">
        <v>58</v>
      </c>
      <c r="H6" s="53"/>
      <c r="I6" s="17" t="s">
        <v>46</v>
      </c>
      <c r="J6" s="53"/>
    </row>
    <row r="7" spans="3:12" ht="24" customHeight="1">
      <c r="C7" s="15"/>
      <c r="D7" s="15"/>
      <c r="E7" s="15"/>
      <c r="F7" s="15"/>
      <c r="G7" s="16" t="s">
        <v>57</v>
      </c>
      <c r="H7" s="53"/>
      <c r="I7" s="17" t="s">
        <v>47</v>
      </c>
      <c r="J7" s="53"/>
    </row>
    <row r="8" spans="3:12" ht="11.25" customHeight="1">
      <c r="F8" s="15"/>
      <c r="H8" s="18"/>
      <c r="I8" s="15"/>
      <c r="J8" s="15"/>
    </row>
    <row r="9" spans="3:12" ht="24" customHeight="1" thickBot="1">
      <c r="C9" s="19" t="s">
        <v>7</v>
      </c>
      <c r="D9" s="19"/>
      <c r="E9" s="19"/>
      <c r="F9" s="20"/>
      <c r="G9" s="21"/>
      <c r="H9" s="22"/>
      <c r="I9" s="18"/>
      <c r="J9" s="18"/>
    </row>
    <row r="10" spans="3:12" ht="38.25" customHeight="1">
      <c r="C10" s="78" t="s">
        <v>5</v>
      </c>
      <c r="D10" s="79"/>
      <c r="E10" s="24" t="s">
        <v>23</v>
      </c>
      <c r="F10" s="25" t="s">
        <v>3</v>
      </c>
      <c r="G10" s="25" t="s">
        <v>13</v>
      </c>
      <c r="H10" s="23" t="s">
        <v>6</v>
      </c>
      <c r="I10" s="26" t="s">
        <v>26</v>
      </c>
      <c r="J10" s="24"/>
    </row>
    <row r="11" spans="3:12" ht="21" customHeight="1">
      <c r="C11" s="80"/>
      <c r="D11" s="81"/>
      <c r="E11" s="28"/>
      <c r="F11" s="29" t="s">
        <v>0</v>
      </c>
      <c r="G11" s="29" t="s">
        <v>1</v>
      </c>
      <c r="H11" s="27" t="s">
        <v>2</v>
      </c>
      <c r="I11" s="30" t="s">
        <v>4</v>
      </c>
      <c r="J11" s="28"/>
    </row>
    <row r="12" spans="3:12" ht="38.25" customHeight="1">
      <c r="C12" s="85" t="s">
        <v>9</v>
      </c>
      <c r="D12" s="86"/>
      <c r="E12" s="1" t="s">
        <v>20</v>
      </c>
      <c r="F12" s="74">
        <f>SUM(F13:F15)</f>
        <v>524100</v>
      </c>
      <c r="G12" s="2" t="s">
        <v>20</v>
      </c>
      <c r="H12" s="3" t="s">
        <v>20</v>
      </c>
      <c r="I12" s="4">
        <f>SUM(I13:I15)</f>
        <v>451000</v>
      </c>
      <c r="J12" s="5" t="s">
        <v>39</v>
      </c>
    </row>
    <row r="13" spans="3:12" ht="38.25" customHeight="1">
      <c r="C13" s="25" t="s">
        <v>17</v>
      </c>
      <c r="D13" s="54" t="s">
        <v>27</v>
      </c>
      <c r="E13" s="55" t="s">
        <v>24</v>
      </c>
      <c r="F13" s="56">
        <v>151100</v>
      </c>
      <c r="G13" s="31" t="s">
        <v>14</v>
      </c>
      <c r="H13" s="32">
        <f>VLOOKUP(E13,事業計画書!$D$30:$E$31,2)</f>
        <v>200000</v>
      </c>
      <c r="I13" s="33">
        <f>MIN(ROUNDDOWN(F13,-3),H13)</f>
        <v>151000</v>
      </c>
      <c r="J13" s="72" t="s">
        <v>41</v>
      </c>
    </row>
    <row r="14" spans="3:12" ht="38.25" customHeight="1">
      <c r="C14" s="25" t="s">
        <v>17</v>
      </c>
      <c r="D14" s="54" t="s">
        <v>28</v>
      </c>
      <c r="E14" s="55" t="s">
        <v>24</v>
      </c>
      <c r="F14" s="56">
        <v>253000</v>
      </c>
      <c r="G14" s="31" t="s">
        <v>14</v>
      </c>
      <c r="H14" s="32">
        <f>VLOOKUP(E14,事業計画書!$D$30:$E$31,2)</f>
        <v>200000</v>
      </c>
      <c r="I14" s="33">
        <f>MIN(ROUNDDOWN(F14,-3),H14)</f>
        <v>200000</v>
      </c>
      <c r="J14" s="72" t="s">
        <v>41</v>
      </c>
    </row>
    <row r="15" spans="3:12" ht="38.25" customHeight="1">
      <c r="C15" s="25" t="s">
        <v>17</v>
      </c>
      <c r="D15" s="54" t="s">
        <v>29</v>
      </c>
      <c r="E15" s="55" t="s">
        <v>50</v>
      </c>
      <c r="F15" s="56">
        <v>120000</v>
      </c>
      <c r="G15" s="31" t="s">
        <v>14</v>
      </c>
      <c r="H15" s="32">
        <f>VLOOKUP(E15,事業計画書!$D$30:$E$31,2)</f>
        <v>100000</v>
      </c>
      <c r="I15" s="33">
        <f>MIN(ROUNDDOWN(F15,-3),H15)</f>
        <v>100000</v>
      </c>
      <c r="J15" s="72" t="s">
        <v>41</v>
      </c>
    </row>
    <row r="16" spans="3:12" ht="38.25" customHeight="1">
      <c r="C16" s="85" t="s">
        <v>10</v>
      </c>
      <c r="D16" s="86"/>
      <c r="E16" s="1" t="s">
        <v>20</v>
      </c>
      <c r="F16" s="74">
        <f>SUM(F17:F18)</f>
        <v>169320</v>
      </c>
      <c r="G16" s="2" t="s">
        <v>20</v>
      </c>
      <c r="H16" s="3" t="s">
        <v>20</v>
      </c>
      <c r="I16" s="4">
        <f>MIN(SUM(I17:I18),100000)</f>
        <v>100000</v>
      </c>
      <c r="J16" s="5" t="s">
        <v>40</v>
      </c>
    </row>
    <row r="17" spans="3:11" ht="38.25" customHeight="1">
      <c r="C17" s="25" t="s">
        <v>22</v>
      </c>
      <c r="D17" s="54" t="s">
        <v>30</v>
      </c>
      <c r="E17" s="34"/>
      <c r="F17" s="56">
        <v>104320</v>
      </c>
      <c r="G17" s="35" t="s">
        <v>15</v>
      </c>
      <c r="H17" s="36">
        <v>100000</v>
      </c>
      <c r="I17" s="33">
        <f>MIN(ROUNDDOWN(F17*2/3,-3),H17)</f>
        <v>69000</v>
      </c>
      <c r="J17" s="72" t="s">
        <v>41</v>
      </c>
    </row>
    <row r="18" spans="3:11" ht="38.25" customHeight="1">
      <c r="C18" s="25" t="s">
        <v>22</v>
      </c>
      <c r="D18" s="54" t="s">
        <v>31</v>
      </c>
      <c r="E18" s="34"/>
      <c r="F18" s="56">
        <v>65000</v>
      </c>
      <c r="G18" s="35" t="s">
        <v>15</v>
      </c>
      <c r="H18" s="36">
        <v>100000</v>
      </c>
      <c r="I18" s="33">
        <f>MIN(ROUNDDOWN(F18*2/3,-3),H18)</f>
        <v>43000</v>
      </c>
      <c r="J18" s="72" t="s">
        <v>41</v>
      </c>
    </row>
    <row r="19" spans="3:11" ht="38.25" customHeight="1">
      <c r="C19" s="85" t="s">
        <v>11</v>
      </c>
      <c r="D19" s="86"/>
      <c r="E19" s="1" t="s">
        <v>20</v>
      </c>
      <c r="F19" s="74">
        <f>SUM(F20)</f>
        <v>600000</v>
      </c>
      <c r="G19" s="2" t="s">
        <v>20</v>
      </c>
      <c r="H19" s="3" t="s">
        <v>20</v>
      </c>
      <c r="I19" s="4">
        <f>SUM(I20)</f>
        <v>500000</v>
      </c>
      <c r="J19" s="5" t="s">
        <v>42</v>
      </c>
    </row>
    <row r="20" spans="3:11" ht="38.25" customHeight="1">
      <c r="C20" s="37" t="s">
        <v>19</v>
      </c>
      <c r="D20" s="57" t="s">
        <v>52</v>
      </c>
      <c r="E20" s="34"/>
      <c r="F20" s="56">
        <v>600000</v>
      </c>
      <c r="G20" s="35" t="s">
        <v>16</v>
      </c>
      <c r="H20" s="36">
        <v>500000</v>
      </c>
      <c r="I20" s="33">
        <f>MIN(ROUNDDOWN(F20,-3),H20)</f>
        <v>500000</v>
      </c>
      <c r="J20" s="72" t="s">
        <v>44</v>
      </c>
    </row>
    <row r="21" spans="3:11" ht="38.25" customHeight="1">
      <c r="C21" s="85" t="s">
        <v>12</v>
      </c>
      <c r="D21" s="86"/>
      <c r="E21" s="1" t="s">
        <v>20</v>
      </c>
      <c r="F21" s="74">
        <f>SUM(F22)</f>
        <v>75200</v>
      </c>
      <c r="G21" s="2" t="s">
        <v>20</v>
      </c>
      <c r="H21" s="3" t="s">
        <v>20</v>
      </c>
      <c r="I21" s="38">
        <f>SUM(I22)</f>
        <v>50000</v>
      </c>
      <c r="J21" s="39" t="s">
        <v>40</v>
      </c>
    </row>
    <row r="22" spans="3:11" ht="38.25" customHeight="1">
      <c r="C22" s="40" t="s">
        <v>18</v>
      </c>
      <c r="D22" s="58" t="s">
        <v>32</v>
      </c>
      <c r="E22" s="41"/>
      <c r="F22" s="59">
        <v>75200</v>
      </c>
      <c r="G22" s="42" t="s">
        <v>15</v>
      </c>
      <c r="H22" s="43">
        <v>100000</v>
      </c>
      <c r="I22" s="44">
        <f>MIN(ROUNDDOWN(F22*2/3,-3),H22)</f>
        <v>50000</v>
      </c>
      <c r="J22" s="73" t="s">
        <v>43</v>
      </c>
    </row>
    <row r="23" spans="3:11" ht="16.5" customHeight="1" thickBot="1">
      <c r="C23" s="45"/>
      <c r="D23" s="9"/>
      <c r="E23" s="9"/>
      <c r="F23" s="46"/>
      <c r="G23" s="47"/>
      <c r="H23" s="48"/>
      <c r="I23" s="48"/>
      <c r="J23" s="48"/>
    </row>
    <row r="24" spans="3:11" ht="44.25" customHeight="1" thickTop="1" thickBot="1">
      <c r="C24" s="87" t="s">
        <v>62</v>
      </c>
      <c r="D24" s="88"/>
      <c r="E24" s="88"/>
      <c r="F24" s="75">
        <f>SUM(F12,F16,F19,F21)</f>
        <v>1368620</v>
      </c>
      <c r="G24" s="76"/>
      <c r="H24" s="77"/>
      <c r="I24" s="49">
        <f>I12+I16+I19+I21</f>
        <v>1101000</v>
      </c>
      <c r="J24" s="60"/>
      <c r="K24" s="50" t="str">
        <f>IF(SUM(J12:J22)=0," ",SUM(J12:J22))</f>
        <v xml:space="preserve"> </v>
      </c>
    </row>
    <row r="25" spans="3:11" ht="18" customHeight="1">
      <c r="C25" s="51" t="s">
        <v>33</v>
      </c>
      <c r="D25" s="51"/>
      <c r="E25" s="51"/>
      <c r="F25" s="51"/>
      <c r="H25" s="51"/>
      <c r="I25" s="51"/>
      <c r="J25" s="51"/>
    </row>
    <row r="26" spans="3:11" ht="18" customHeight="1">
      <c r="C26" s="6" t="s">
        <v>34</v>
      </c>
    </row>
    <row r="27" spans="3:11" ht="18" customHeight="1">
      <c r="C27" s="51"/>
      <c r="D27" s="51"/>
      <c r="E27" s="51"/>
      <c r="F27" s="51"/>
      <c r="H27" s="51"/>
      <c r="I27" s="51"/>
      <c r="J27" s="51"/>
      <c r="K27" s="51"/>
    </row>
    <row r="28" spans="3:11" ht="24" customHeight="1">
      <c r="C28" s="89" t="s">
        <v>49</v>
      </c>
      <c r="D28" s="90"/>
      <c r="E28" s="90"/>
      <c r="F28" s="90"/>
      <c r="G28" s="90"/>
      <c r="H28" s="90"/>
      <c r="I28" s="90"/>
      <c r="J28" s="90"/>
      <c r="K28" s="91"/>
    </row>
    <row r="29" spans="3:11" ht="30" customHeight="1">
      <c r="C29" s="15"/>
      <c r="D29" s="15"/>
      <c r="E29" s="15"/>
      <c r="F29" s="15"/>
      <c r="H29" s="18"/>
      <c r="I29" s="15"/>
      <c r="J29" s="15"/>
    </row>
  </sheetData>
  <mergeCells count="8">
    <mergeCell ref="E3:I3"/>
    <mergeCell ref="C28:K28"/>
    <mergeCell ref="C10:D11"/>
    <mergeCell ref="C12:D12"/>
    <mergeCell ref="C16:D16"/>
    <mergeCell ref="C19:D19"/>
    <mergeCell ref="C21:D21"/>
    <mergeCell ref="C24:E24"/>
  </mergeCells>
  <phoneticPr fontId="19"/>
  <dataValidations count="2">
    <dataValidation type="list" allowBlank="1" showInputMessage="1" showErrorMessage="1" sqref="E13:E15" xr:uid="{A4D38A0C-1D37-4F7F-A936-E77A3DFBF543}">
      <formula1>"無期雇用,有期雇用"</formula1>
    </dataValidation>
    <dataValidation type="list" allowBlank="1" showInputMessage="1" showErrorMessage="1" sqref="D20" xr:uid="{98C94631-1B04-43D9-9FAF-A798431FA076}">
      <formula1>"介護職員初任者研修,介護福祉士実務者研修,介護職員初任者研修+介護福祉士実務者研修"</formula1>
    </dataValidation>
  </dataValidations>
  <printOptions horizontalCentered="1" verticalCentered="1"/>
  <pageMargins left="0.19685039370078741" right="0.19685039370078741" top="0.62992125984251968" bottom="0.31496062992125984" header="0.35433070866141736" footer="0.19685039370078741"/>
  <pageSetup paperSize="9" scale="73" orientation="landscape" r:id="rId1"/>
  <headerFooter alignWithMargins="0">
    <oddHeader xml:space="preserve">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記入例</vt:lpstr>
      <vt:lpstr>記入例!Print_Area</vt:lpstr>
      <vt:lpstr>事業計画書!Print_Area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01350052</dc:creator>
  <cp:lastModifiedBy>0007442</cp:lastModifiedBy>
  <cp:lastPrinted>2024-07-11T13:22:44Z</cp:lastPrinted>
  <dcterms:created xsi:type="dcterms:W3CDTF">2011-04-26T08:34:49Z</dcterms:created>
  <dcterms:modified xsi:type="dcterms:W3CDTF">2026-05-26T02:19:36Z</dcterms:modified>
</cp:coreProperties>
</file>