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nfsvnas01\share\商工労働部\労働政策課\3.能力開発班\03 離職者等再就職訓練事業\R7\06.選定委員会・説明会\03.公募要領作成\00.案作成\"/>
    </mc:Choice>
  </mc:AlternateContent>
  <xr:revisionPtr revIDLastSave="0" documentId="13_ncr:1_{C2C95EC2-4D9B-4DF5-B9CF-637392EB1DBA}" xr6:coauthVersionLast="47" xr6:coauthVersionMax="47" xr10:uidLastSave="{00000000-0000-0000-0000-000000000000}"/>
  <bookViews>
    <workbookView xWindow="28680" yWindow="-120" windowWidth="29040" windowHeight="16440" tabRatio="691" activeTab="1" xr2:uid="{00000000-000D-0000-FFFF-FFFF00000000}"/>
  </bookViews>
  <sheets>
    <sheet name="記入例" sheetId="45" r:id="rId1"/>
    <sheet name="知識コース（その他）" sheetId="46" r:id="rId2"/>
    <sheet name="知識コース（介護）" sheetId="47" r:id="rId3"/>
    <sheet name="知識コース（デジタル）" sheetId="49" r:id="rId4"/>
    <sheet name="知識コース（母子)" sheetId="50" r:id="rId5"/>
    <sheet name="デュアルコース" sheetId="43" r:id="rId6"/>
    <sheet name="大型自動車コース" sheetId="44" r:id="rId7"/>
    <sheet name="定住外国人コース" sheetId="38" r:id="rId8"/>
    <sheet name="高齢求職者コース" sheetId="39" r:id="rId9"/>
    <sheet name="ｅラーニングコース" sheetId="51" r:id="rId10"/>
    <sheet name="長期コース" sheetId="31" r:id="rId11"/>
  </sheets>
  <definedNames>
    <definedName name="_xlnm.Print_Area" localSheetId="9">ｅラーニングコース!$A$1:$Q$54</definedName>
    <definedName name="_xlnm.Print_Area" localSheetId="5">デュアルコース!$A$1:$Q$54</definedName>
    <definedName name="_xlnm.Print_Area" localSheetId="0">記入例!$A$1:$AJ$44</definedName>
    <definedName name="_xlnm.Print_Area" localSheetId="8">高齢求職者コース!$A$1:$Q$33</definedName>
    <definedName name="_xlnm.Print_Area" localSheetId="6">大型自動車コース!$A$1:$Q$39</definedName>
    <definedName name="_xlnm.Print_Area" localSheetId="1">'知識コース（その他）'!$A$1:$Q$44</definedName>
    <definedName name="_xlnm.Print_Area" localSheetId="3">'知識コース（デジタル）'!$A$1:$Q$66</definedName>
    <definedName name="_xlnm.Print_Area" localSheetId="2">'知識コース（介護）'!$A$1:$Q$55</definedName>
    <definedName name="_xlnm.Print_Area" localSheetId="4">'知識コース（母子)'!$A$1:$Q$55</definedName>
    <definedName name="_xlnm.Print_Area" localSheetId="10">長期コース!$A$1:$Q$41</definedName>
    <definedName name="_xlnm.Print_Area" localSheetId="7">定住外国人コース!$A$1:$Q$33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45" l="1"/>
  <c r="P19" i="51"/>
  <c r="P28" i="51" s="1"/>
  <c r="P20" i="51"/>
  <c r="P21" i="51"/>
  <c r="P22" i="51"/>
  <c r="P23" i="51"/>
  <c r="P24" i="51"/>
  <c r="P25" i="51"/>
  <c r="P26" i="51"/>
  <c r="P27" i="51"/>
  <c r="J37" i="51"/>
  <c r="G39" i="51"/>
  <c r="P39" i="51" s="1"/>
  <c r="L39" i="51"/>
  <c r="J48" i="51"/>
  <c r="G50" i="51" s="1"/>
  <c r="P50" i="51" s="1"/>
  <c r="L50" i="51"/>
  <c r="P19" i="50"/>
  <c r="P28" i="50" s="1"/>
  <c r="P20" i="50"/>
  <c r="P21" i="50"/>
  <c r="P22" i="50"/>
  <c r="P23" i="50"/>
  <c r="P24" i="50"/>
  <c r="P25" i="50"/>
  <c r="P26" i="50"/>
  <c r="P27" i="50"/>
  <c r="J37" i="50"/>
  <c r="G39" i="50" s="1"/>
  <c r="P39" i="50" s="1"/>
  <c r="L39" i="50"/>
  <c r="R39" i="50" s="1"/>
  <c r="J49" i="50"/>
  <c r="G51" i="50"/>
  <c r="P51" i="50"/>
  <c r="P52" i="50" s="1"/>
  <c r="P19" i="49"/>
  <c r="P20" i="49"/>
  <c r="P21" i="49"/>
  <c r="P22" i="49"/>
  <c r="P28" i="49" s="1"/>
  <c r="P23" i="49"/>
  <c r="P24" i="49"/>
  <c r="P25" i="49"/>
  <c r="P26" i="49"/>
  <c r="P27" i="49"/>
  <c r="J37" i="49"/>
  <c r="G39" i="49"/>
  <c r="L39" i="49"/>
  <c r="P39" i="49"/>
  <c r="P40" i="49" s="1"/>
  <c r="R39" i="49"/>
  <c r="J49" i="49"/>
  <c r="G51" i="49"/>
  <c r="L51" i="49"/>
  <c r="P51" i="49"/>
  <c r="J60" i="49"/>
  <c r="G62" i="49"/>
  <c r="P62" i="49" s="1"/>
  <c r="J49" i="47"/>
  <c r="G51" i="47" s="1"/>
  <c r="P51" i="47" s="1"/>
  <c r="L39" i="47"/>
  <c r="R39" i="47" s="1"/>
  <c r="J37" i="47"/>
  <c r="G39" i="47" s="1"/>
  <c r="P39" i="47" s="1"/>
  <c r="P27" i="47"/>
  <c r="P26" i="47"/>
  <c r="P25" i="47"/>
  <c r="P24" i="47"/>
  <c r="P23" i="47"/>
  <c r="P22" i="47"/>
  <c r="P21" i="47"/>
  <c r="P20" i="47"/>
  <c r="P19" i="47"/>
  <c r="P28" i="47" s="1"/>
  <c r="L39" i="46"/>
  <c r="R39" i="46" s="1"/>
  <c r="J37" i="46"/>
  <c r="G39" i="46" s="1"/>
  <c r="P39" i="46" s="1"/>
  <c r="P27" i="46"/>
  <c r="P26" i="46"/>
  <c r="P25" i="46"/>
  <c r="P24" i="46"/>
  <c r="P23" i="46"/>
  <c r="P22" i="46"/>
  <c r="P21" i="46"/>
  <c r="P20" i="46"/>
  <c r="P28" i="46" s="1"/>
  <c r="P19" i="46"/>
  <c r="M39" i="45"/>
  <c r="T39" i="45" s="1"/>
  <c r="K37" i="45"/>
  <c r="H39" i="45" s="1"/>
  <c r="Q39" i="45" s="1"/>
  <c r="Q27" i="45"/>
  <c r="Q26" i="45"/>
  <c r="Q25" i="45"/>
  <c r="Q24" i="45"/>
  <c r="Q23" i="45"/>
  <c r="Q22" i="45"/>
  <c r="Q21" i="45"/>
  <c r="Q28" i="45" s="1"/>
  <c r="Q20" i="45"/>
  <c r="Q19" i="45"/>
  <c r="I21" i="44"/>
  <c r="P21" i="44" s="1"/>
  <c r="I20" i="44"/>
  <c r="P20" i="44" s="1"/>
  <c r="F22" i="44"/>
  <c r="P22" i="44" s="1"/>
  <c r="F23" i="44"/>
  <c r="P23" i="44" s="1"/>
  <c r="F19" i="44"/>
  <c r="P19" i="44" s="1"/>
  <c r="P34" i="44"/>
  <c r="P28" i="43"/>
  <c r="P27" i="39"/>
  <c r="P26" i="39"/>
  <c r="P25" i="39"/>
  <c r="P24" i="39"/>
  <c r="P23" i="39"/>
  <c r="P22" i="39"/>
  <c r="P21" i="39"/>
  <c r="P20" i="39"/>
  <c r="P19" i="39"/>
  <c r="P28" i="39" s="1"/>
  <c r="P30" i="39" s="1"/>
  <c r="P27" i="38"/>
  <c r="P26" i="38"/>
  <c r="P25" i="38"/>
  <c r="P24" i="38"/>
  <c r="P23" i="38"/>
  <c r="P22" i="38"/>
  <c r="P21" i="38"/>
  <c r="P20" i="38"/>
  <c r="P19" i="38"/>
  <c r="P28" i="38" s="1"/>
  <c r="P30" i="38" s="1"/>
  <c r="P27" i="43"/>
  <c r="P26" i="43"/>
  <c r="P25" i="43"/>
  <c r="P24" i="43"/>
  <c r="P23" i="43"/>
  <c r="P22" i="43"/>
  <c r="P21" i="43"/>
  <c r="P20" i="43"/>
  <c r="P19" i="43"/>
  <c r="P30" i="43" s="1"/>
  <c r="P33" i="44"/>
  <c r="P32" i="44"/>
  <c r="P31" i="44"/>
  <c r="P30" i="44"/>
  <c r="P29" i="44"/>
  <c r="P28" i="44"/>
  <c r="P27" i="44"/>
  <c r="P26" i="44"/>
  <c r="P25" i="44"/>
  <c r="J48" i="43"/>
  <c r="G50" i="43" s="1"/>
  <c r="P50" i="43" s="1"/>
  <c r="J37" i="43"/>
  <c r="G39" i="43" s="1"/>
  <c r="P39" i="43" s="1"/>
  <c r="Q30" i="45" l="1"/>
  <c r="G15" i="45" s="1"/>
  <c r="F35" i="51"/>
  <c r="P40" i="51"/>
  <c r="P41" i="51" s="1"/>
  <c r="F46" i="51"/>
  <c r="P51" i="51"/>
  <c r="P52" i="51"/>
  <c r="P30" i="51"/>
  <c r="R29" i="51"/>
  <c r="R29" i="49"/>
  <c r="P30" i="49"/>
  <c r="F58" i="49"/>
  <c r="P63" i="49"/>
  <c r="P64" i="49"/>
  <c r="P40" i="50"/>
  <c r="P41" i="50" s="1"/>
  <c r="F35" i="50"/>
  <c r="R29" i="50"/>
  <c r="P30" i="50"/>
  <c r="P52" i="49"/>
  <c r="P53" i="49" s="1"/>
  <c r="F47" i="50"/>
  <c r="F35" i="49"/>
  <c r="F47" i="49"/>
  <c r="P41" i="49"/>
  <c r="P53" i="50"/>
  <c r="P30" i="46"/>
  <c r="R29" i="46"/>
  <c r="T29" i="45"/>
  <c r="F35" i="46"/>
  <c r="P40" i="46"/>
  <c r="P41" i="46" s="1"/>
  <c r="G35" i="45"/>
  <c r="Q40" i="45"/>
  <c r="Q41" i="45" s="1"/>
  <c r="P40" i="47"/>
  <c r="P41" i="47" s="1"/>
  <c r="F35" i="47"/>
  <c r="F47" i="47"/>
  <c r="P52" i="47"/>
  <c r="P53" i="47" s="1"/>
  <c r="P30" i="47"/>
  <c r="R29" i="47"/>
  <c r="P24" i="44"/>
  <c r="P36" i="44" s="1"/>
  <c r="R36" i="44" s="1"/>
  <c r="P32" i="39"/>
  <c r="P31" i="39"/>
  <c r="P31" i="38"/>
  <c r="P32" i="38" s="1"/>
  <c r="P31" i="43"/>
  <c r="P32" i="43" s="1"/>
  <c r="R35" i="44"/>
  <c r="R30" i="43"/>
  <c r="F15" i="43"/>
  <c r="P40" i="43"/>
  <c r="P41" i="43" s="1"/>
  <c r="F35" i="43"/>
  <c r="P51" i="43"/>
  <c r="P52" i="43" s="1"/>
  <c r="F46" i="43"/>
  <c r="R29" i="43"/>
  <c r="P23" i="31"/>
  <c r="F15" i="51" l="1"/>
  <c r="P31" i="51"/>
  <c r="P32" i="51"/>
  <c r="R30" i="51"/>
  <c r="R30" i="50"/>
  <c r="F15" i="50"/>
  <c r="P31" i="50"/>
  <c r="P32" i="50" s="1"/>
  <c r="F15" i="49"/>
  <c r="R30" i="49"/>
  <c r="P31" i="49"/>
  <c r="P32" i="49" s="1"/>
  <c r="Q31" i="45"/>
  <c r="Q32" i="45" s="1"/>
  <c r="Q42" i="45" s="1"/>
  <c r="T30" i="45"/>
  <c r="R30" i="47"/>
  <c r="F15" i="47"/>
  <c r="P31" i="47"/>
  <c r="P32" i="47" s="1"/>
  <c r="P31" i="46"/>
  <c r="R30" i="46"/>
  <c r="F15" i="46"/>
  <c r="P32" i="46"/>
  <c r="P42" i="46" s="1"/>
  <c r="P37" i="44"/>
  <c r="P38" i="44" s="1"/>
  <c r="F15" i="44"/>
  <c r="P53" i="43"/>
  <c r="P42" i="43"/>
  <c r="P24" i="31"/>
  <c r="P42" i="51" l="1"/>
  <c r="P53" i="51"/>
  <c r="P42" i="49"/>
  <c r="P54" i="49" s="1"/>
  <c r="P65" i="49" s="1"/>
  <c r="P42" i="50"/>
  <c r="P54" i="50" s="1"/>
  <c r="P42" i="47"/>
  <c r="P54" i="47"/>
  <c r="J32" i="31" l="1"/>
  <c r="G34" i="31" s="1"/>
  <c r="P34" i="31" s="1"/>
  <c r="P22" i="31"/>
  <c r="P21" i="31"/>
  <c r="P20" i="31"/>
  <c r="P25" i="31" l="1"/>
  <c r="F16" i="31" s="1"/>
  <c r="R25" i="31" l="1"/>
  <c r="R29" i="38"/>
  <c r="R29" i="39"/>
  <c r="F15" i="39" l="1"/>
  <c r="F15" i="38" l="1"/>
  <c r="R30" i="38"/>
  <c r="R30" i="39"/>
  <c r="P26" i="31" l="1"/>
  <c r="P27" i="31" s="1"/>
  <c r="P35" i="31"/>
  <c r="P36" i="31" s="1"/>
  <c r="F30" i="31"/>
  <c r="P39"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N8" authorId="0" shapeId="0" xr:uid="{BAF26B0E-79F5-4861-8C97-0AF79A10FCC4}">
      <text>
        <r>
          <rPr>
            <b/>
            <sz val="9"/>
            <color indexed="10"/>
            <rFont val="ＭＳ Ｐゴシック"/>
            <family val="3"/>
            <charset val="128"/>
          </rPr>
          <t>代表者印を省略する場合は、担当者名、電話番号、mailアドレスを記載してください。</t>
        </r>
      </text>
    </comment>
    <comment ref="D19" authorId="1" shapeId="0" xr:uid="{7CF35B66-D7B1-4C62-9113-7B9D819A9633}">
      <text>
        <r>
          <rPr>
            <b/>
            <sz val="9"/>
            <color indexed="10"/>
            <rFont val="MS P ゴシック"/>
            <family val="3"/>
            <charset val="128"/>
          </rPr>
          <t>科目及び内容は適宜修正してください。</t>
        </r>
      </text>
    </comment>
    <comment ref="L19" authorId="1" shapeId="0" xr:uid="{736534EA-FDAD-4440-B806-40AD5743E520}">
      <text>
        <r>
          <rPr>
            <b/>
            <sz val="9"/>
            <color indexed="10"/>
            <rFont val="MS P ゴシック"/>
            <family val="3"/>
            <charset val="128"/>
          </rPr>
          <t>訓練時間、日数、期間を超えないこと。</t>
        </r>
      </text>
    </comment>
    <comment ref="Q29" authorId="1" shapeId="0" xr:uid="{AD6B5836-7F2F-4723-9C41-39318E5A6851}">
      <text>
        <r>
          <rPr>
            <b/>
            <sz val="9"/>
            <color indexed="10"/>
            <rFont val="MS P ゴシック"/>
            <family val="3"/>
            <charset val="128"/>
          </rPr>
          <t>端数調整が必要なときは事務経費（Ｂ）を10％以内に減じて調整することは可能です。</t>
        </r>
      </text>
    </comment>
    <comment ref="Q30" authorId="1" shapeId="0" xr:uid="{286E1A6B-5A30-421E-A3E0-24349A0BE9A4}">
      <text>
        <r>
          <rPr>
            <b/>
            <sz val="9"/>
            <color indexed="10"/>
            <rFont val="MS P ゴシック"/>
            <family val="3"/>
            <charset val="128"/>
          </rPr>
          <t>小計(Ｃ)/定員×訓練月数＝単価
※単価に端数がないように調整してください。</t>
        </r>
      </text>
    </comment>
    <comment ref="M39" authorId="1" shapeId="0" xr:uid="{620466FD-B2B4-4530-99C5-3A742D432F69}">
      <text>
        <r>
          <rPr>
            <b/>
            <sz val="9"/>
            <color indexed="10"/>
            <rFont val="MS P ゴシック"/>
            <family val="3"/>
            <charset val="128"/>
          </rPr>
          <t>対象月数は訓練月数とし、上限は６月となります。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00000000-0006-0000-0600-000001000000}">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C715DDD6-0947-4F8B-9A73-A6DE400BB64F}">
      <text>
        <r>
          <rPr>
            <b/>
            <sz val="9"/>
            <color indexed="10"/>
            <rFont val="MS P ゴシック"/>
            <family val="3"/>
            <charset val="128"/>
          </rPr>
          <t>端数調整が必要なときは事務経費（Ｂ）を10％以内に減じて調整することは可能です。</t>
        </r>
      </text>
    </comment>
    <comment ref="P30" authorId="1" shapeId="0" xr:uid="{916C2EB1-5DC5-4D1B-AECF-FF74C00665F0}">
      <text>
        <r>
          <rPr>
            <b/>
            <sz val="9"/>
            <color indexed="10"/>
            <rFont val="MS P ゴシック"/>
            <family val="3"/>
            <charset val="128"/>
          </rPr>
          <t>小計(Ｃ)/定員×訓練月数＝単価
※単価に端数がないように調整してください。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00000000-0006-0000-0700-000001000000}">
      <text>
        <r>
          <rPr>
            <b/>
            <sz val="9"/>
            <color indexed="10"/>
            <rFont val="ＭＳ Ｐゴシック"/>
            <family val="3"/>
            <charset val="128"/>
          </rPr>
          <t>代表者印を省略する場合は、担当者名、電話番号、mailアドレスを記載して、メール等で送付してください。</t>
        </r>
      </text>
    </comment>
    <comment ref="P25" authorId="1" shapeId="0" xr:uid="{00000000-0006-0000-0700-000002000000}">
      <text>
        <r>
          <rPr>
            <b/>
            <sz val="9"/>
            <color indexed="10"/>
            <rFont val="MS P ゴシック"/>
            <family val="3"/>
            <charset val="128"/>
          </rPr>
          <t xml:space="preserve">小計(Ａ)/定員×訓練月数＝単価
</t>
        </r>
        <r>
          <rPr>
            <b/>
            <sz val="8"/>
            <color indexed="10"/>
            <rFont val="MS P ゴシック"/>
            <family val="3"/>
            <charset val="128"/>
          </rPr>
          <t>※単価に端数がないように調整してください。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987CCD31-5640-44F2-B198-CD19B9D54DB2}">
      <text>
        <r>
          <rPr>
            <b/>
            <sz val="9"/>
            <color indexed="10"/>
            <rFont val="ＭＳ Ｐゴシック"/>
            <family val="3"/>
            <charset val="128"/>
          </rPr>
          <t>代表者印を省略する場合は、担当者名、電話番号、mailアドレスを記載してください。</t>
        </r>
      </text>
    </comment>
    <comment ref="P29" authorId="1" shapeId="0" xr:uid="{726F870C-EF33-4DD7-BD39-033B310B12D7}">
      <text>
        <r>
          <rPr>
            <b/>
            <sz val="9"/>
            <color indexed="10"/>
            <rFont val="MS P ゴシック"/>
            <family val="3"/>
            <charset val="128"/>
          </rPr>
          <t>端数調整が必要なときは事務経費（Ｂ）を10％以内に減じて調整することは可能です。</t>
        </r>
      </text>
    </comment>
    <comment ref="P30" authorId="1" shapeId="0" xr:uid="{7DFC4DD5-CC41-4F0E-A7D7-943B10D8D374}">
      <text>
        <r>
          <rPr>
            <b/>
            <sz val="9"/>
            <color indexed="10"/>
            <rFont val="MS P ゴシック"/>
            <family val="3"/>
            <charset val="128"/>
          </rPr>
          <t>小計(Ｃ)/定員×訓練月数＝単価
※単価に端数がないように調整してください。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B1C4379E-CEA3-45C1-8DF2-4C85FA1DCC0E}">
      <text>
        <r>
          <rPr>
            <b/>
            <sz val="9"/>
            <color indexed="10"/>
            <rFont val="ＭＳ Ｐゴシック"/>
            <family val="3"/>
            <charset val="128"/>
          </rPr>
          <t>代表者印を省略する場合は、担当者名、電話番号、mailアドレスを記載してください。</t>
        </r>
      </text>
    </comment>
    <comment ref="P29" authorId="1" shapeId="0" xr:uid="{A5963940-E0EA-47A2-94C0-9C111FC881A7}">
      <text>
        <r>
          <rPr>
            <b/>
            <sz val="9"/>
            <color indexed="10"/>
            <rFont val="MS P ゴシック"/>
            <family val="3"/>
            <charset val="128"/>
          </rPr>
          <t>端数調整が必要なときは事務経費（Ｂ）を10％以内に減じて調整することは可能です。</t>
        </r>
      </text>
    </comment>
    <comment ref="P30" authorId="1" shapeId="0" xr:uid="{30850B6D-60CF-4506-A322-BE6ED595157F}">
      <text>
        <r>
          <rPr>
            <b/>
            <sz val="9"/>
            <color indexed="10"/>
            <rFont val="MS P ゴシック"/>
            <family val="3"/>
            <charset val="128"/>
          </rPr>
          <t>小計(Ｃ)/定員×訓練月数＝単価
※単価に端数がないように調整してください。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F981A6BA-C623-443E-831F-D7E758C410E9}">
      <text>
        <r>
          <rPr>
            <b/>
            <sz val="9"/>
            <color indexed="10"/>
            <rFont val="ＭＳ Ｐゴシック"/>
            <family val="3"/>
            <charset val="128"/>
          </rPr>
          <t>代表者印を省略する場合は、担当者名、電話番号、mailアドレスを記載してください。</t>
        </r>
      </text>
    </comment>
    <comment ref="P29" authorId="1" shapeId="0" xr:uid="{D01FEF41-2141-4A09-80BD-8524B7294400}">
      <text>
        <r>
          <rPr>
            <b/>
            <sz val="9"/>
            <color indexed="10"/>
            <rFont val="MS P ゴシック"/>
            <family val="3"/>
            <charset val="128"/>
          </rPr>
          <t>端数調整が必要なときは事務経費（Ｂ）を10％以内に減じて調整することは可能です。</t>
        </r>
      </text>
    </comment>
    <comment ref="P30" authorId="1" shapeId="0" xr:uid="{77798C8A-4C25-4F4A-B401-6680EDE22AFB}">
      <text>
        <r>
          <rPr>
            <b/>
            <sz val="9"/>
            <color indexed="10"/>
            <rFont val="MS P ゴシック"/>
            <family val="3"/>
            <charset val="128"/>
          </rPr>
          <t>小計(Ｃ)/定員×訓練月数＝単価
※単価に端数がないように調整してください。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E0C710FA-EE02-4656-A1A5-82A9DD0A0B16}">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3CD2E8B2-1613-4EBB-94DB-503C3B44EF98}">
      <text>
        <r>
          <rPr>
            <b/>
            <sz val="9"/>
            <color indexed="10"/>
            <rFont val="MS P ゴシック"/>
            <family val="3"/>
            <charset val="128"/>
          </rPr>
          <t>端数調整が必要なときは事務経費（Ｂ）を10％以内に減じて調整することは可能です。</t>
        </r>
      </text>
    </comment>
    <comment ref="P30" authorId="1" shapeId="0" xr:uid="{AAE83537-D07A-4C1C-866F-CC071541D964}">
      <text>
        <r>
          <rPr>
            <b/>
            <sz val="9"/>
            <color indexed="10"/>
            <rFont val="MS P ゴシック"/>
            <family val="3"/>
            <charset val="128"/>
          </rPr>
          <t>小計(Ｃ)/定員×訓練月数＝単価
※単価に端数がないように調整してください。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3BC2C75A-88E9-42D3-AA34-D73B82A50FAB}">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DF79D244-75D8-4614-80F1-624942A66513}">
      <text>
        <r>
          <rPr>
            <b/>
            <sz val="9"/>
            <color indexed="10"/>
            <rFont val="MS P ゴシック"/>
            <family val="3"/>
            <charset val="128"/>
          </rPr>
          <t>端数調整が必要なときは事務経費（Ｂ）を10％以内に減じて調整することは可能です。</t>
        </r>
      </text>
    </comment>
    <comment ref="P30" authorId="1" shapeId="0" xr:uid="{CA659ABB-DBA4-4699-9D35-6F09970771EE}">
      <text>
        <r>
          <rPr>
            <b/>
            <sz val="9"/>
            <color indexed="10"/>
            <rFont val="MS P ゴシック"/>
            <family val="3"/>
            <charset val="128"/>
          </rPr>
          <t>小計(Ｃ)/定員×訓練月数＝単価
※単価に端数がないように調整してください。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44F18843-6DE1-4AFF-9A1A-B081FE42F6DE}">
      <text>
        <r>
          <rPr>
            <b/>
            <sz val="9"/>
            <color indexed="10"/>
            <rFont val="ＭＳ Ｐゴシック"/>
            <family val="3"/>
            <charset val="128"/>
          </rPr>
          <t>代表者印を省略する場合は、担当者名、電話番号、mailアドレスを記載して、メール等で送付してください。</t>
        </r>
      </text>
    </comment>
    <comment ref="P35" authorId="1" shapeId="0" xr:uid="{EC023FBE-E699-4FE6-854B-7B03ADA3ADEA}">
      <text>
        <r>
          <rPr>
            <b/>
            <sz val="9"/>
            <color indexed="10"/>
            <rFont val="MS P ゴシック"/>
            <family val="3"/>
            <charset val="128"/>
          </rPr>
          <t>端数調整が必要なときは事務経費（Ｂ）を10％以内に減じて調整することは可能です。</t>
        </r>
      </text>
    </comment>
    <comment ref="P36" authorId="1" shapeId="0" xr:uid="{582D7FA7-BBAD-458C-BFFE-F995C37D1088}">
      <text>
        <r>
          <rPr>
            <b/>
            <sz val="9"/>
            <color indexed="10"/>
            <rFont val="MS P ゴシック"/>
            <family val="3"/>
            <charset val="128"/>
          </rPr>
          <t>小計(Ｃ)/定員×訓練月数＝単価
※単価に端数がないように調整してください。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00000000-0006-0000-0400-000001000000}">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8C4F7400-39FB-4D1D-AF9B-E753FE43E41A}">
      <text>
        <r>
          <rPr>
            <b/>
            <sz val="9"/>
            <color indexed="10"/>
            <rFont val="MS P ゴシック"/>
            <family val="3"/>
            <charset val="128"/>
          </rPr>
          <t>端数調整が必要なときは事務経費（Ｂ）を10％以内に減じて調整することは可能です。</t>
        </r>
      </text>
    </comment>
    <comment ref="P30" authorId="1" shapeId="0" xr:uid="{E8E86EA1-B4B2-4E4B-B806-A7308A6DE343}">
      <text>
        <r>
          <rPr>
            <b/>
            <sz val="9"/>
            <color indexed="10"/>
            <rFont val="MS P ゴシック"/>
            <family val="3"/>
            <charset val="128"/>
          </rPr>
          <t>小計(Ｃ)/定員×訓練月数＝単価
※単価に端数がないように調整してください。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沖縄県</author>
  </authors>
  <commentList>
    <comment ref="M8" authorId="0" shapeId="0" xr:uid="{00000000-0006-0000-0500-000001000000}">
      <text>
        <r>
          <rPr>
            <b/>
            <sz val="9"/>
            <color indexed="10"/>
            <rFont val="ＭＳ Ｐゴシック"/>
            <family val="3"/>
            <charset val="128"/>
          </rPr>
          <t>代表者印を省略する場合は、担当者名、電話番号、mailアドレスを記載して、メール等で送付してください。</t>
        </r>
      </text>
    </comment>
    <comment ref="P29" authorId="1" shapeId="0" xr:uid="{7DA27851-5FEB-4BEB-979C-ABF351A5068A}">
      <text>
        <r>
          <rPr>
            <b/>
            <sz val="9"/>
            <color indexed="10"/>
            <rFont val="MS P ゴシック"/>
            <family val="3"/>
            <charset val="128"/>
          </rPr>
          <t>端数調整が必要なときは事務経費（Ｂ）を10％以内に減じて調整することは可能です。</t>
        </r>
      </text>
    </comment>
    <comment ref="P30" authorId="1" shapeId="0" xr:uid="{BD79E0D8-1EE4-4DC0-960F-BE4D6E3D1193}">
      <text>
        <r>
          <rPr>
            <b/>
            <sz val="9"/>
            <color indexed="10"/>
            <rFont val="MS P ゴシック"/>
            <family val="3"/>
            <charset val="128"/>
          </rPr>
          <t>小計(Ｃ)/定員×訓練月数＝単価
※単価に端数がないように調整してください。</t>
        </r>
      </text>
    </comment>
  </commentList>
</comments>
</file>

<file path=xl/sharedStrings.xml><?xml version="1.0" encoding="utf-8"?>
<sst xmlns="http://schemas.openxmlformats.org/spreadsheetml/2006/main" count="1205" uniqueCount="181">
  <si>
    <t>下記の通りお見積り致します。</t>
    <rPh sb="0" eb="2">
      <t>カキ</t>
    </rPh>
    <rPh sb="3" eb="4">
      <t>トオ</t>
    </rPh>
    <rPh sb="6" eb="8">
      <t>ミツモ</t>
    </rPh>
    <rPh sb="9" eb="10">
      <t>イタ</t>
    </rPh>
    <phoneticPr fontId="3"/>
  </si>
  <si>
    <t>科　　目</t>
    <rPh sb="0" eb="1">
      <t>カ</t>
    </rPh>
    <rPh sb="3" eb="4">
      <t>メ</t>
    </rPh>
    <phoneticPr fontId="3"/>
  </si>
  <si>
    <t>金　額（円）</t>
    <rPh sb="0" eb="1">
      <t>キン</t>
    </rPh>
    <rPh sb="2" eb="3">
      <t>ガク</t>
    </rPh>
    <rPh sb="4" eb="5">
      <t>エン</t>
    </rPh>
    <phoneticPr fontId="3"/>
  </si>
  <si>
    <t>人件費</t>
    <rPh sb="0" eb="3">
      <t>ジンケンヒ</t>
    </rPh>
    <phoneticPr fontId="3"/>
  </si>
  <si>
    <t>事務員</t>
    <rPh sb="0" eb="3">
      <t>ジムイン</t>
    </rPh>
    <phoneticPr fontId="3"/>
  </si>
  <si>
    <t>消耗品費</t>
    <rPh sb="0" eb="2">
      <t>ショウモウ</t>
    </rPh>
    <rPh sb="2" eb="3">
      <t>ヒン</t>
    </rPh>
    <rPh sb="3" eb="4">
      <t>ヒ</t>
    </rPh>
    <phoneticPr fontId="3"/>
  </si>
  <si>
    <t>（水道光熱費を含む）</t>
    <rPh sb="1" eb="3">
      <t>スイドウ</t>
    </rPh>
    <rPh sb="3" eb="6">
      <t>コウネツヒ</t>
    </rPh>
    <rPh sb="7" eb="8">
      <t>フク</t>
    </rPh>
    <phoneticPr fontId="3"/>
  </si>
  <si>
    <t>事務費</t>
    <rPh sb="0" eb="3">
      <t>ジムヒ</t>
    </rPh>
    <phoneticPr fontId="3"/>
  </si>
  <si>
    <t>事務経費（Ｂ）</t>
    <rPh sb="0" eb="2">
      <t>ジム</t>
    </rPh>
    <rPh sb="2" eb="4">
      <t>ケイヒ</t>
    </rPh>
    <phoneticPr fontId="3"/>
  </si>
  <si>
    <t>（Ａ）×10％</t>
    <phoneticPr fontId="3"/>
  </si>
  <si>
    <t>円（税抜き）</t>
    <rPh sb="0" eb="1">
      <t>エン</t>
    </rPh>
    <rPh sb="2" eb="3">
      <t>ゼイ</t>
    </rPh>
    <rPh sb="3" eb="4">
      <t>ヌ</t>
    </rPh>
    <phoneticPr fontId="3"/>
  </si>
  <si>
    <t>〔合計（税抜き）÷定員÷訓練月数＝単価（税抜き）〕</t>
    <rPh sb="1" eb="3">
      <t>ゴウケイ</t>
    </rPh>
    <rPh sb="4" eb="5">
      <t>ゼイ</t>
    </rPh>
    <rPh sb="5" eb="6">
      <t>ヌ</t>
    </rPh>
    <rPh sb="9" eb="11">
      <t>テイイン</t>
    </rPh>
    <rPh sb="12" eb="14">
      <t>クンレン</t>
    </rPh>
    <rPh sb="14" eb="15">
      <t>ツキ</t>
    </rPh>
    <rPh sb="15" eb="16">
      <t>スウ</t>
    </rPh>
    <rPh sb="17" eb="19">
      <t>タンカ</t>
    </rPh>
    <rPh sb="20" eb="21">
      <t>ゼイ</t>
    </rPh>
    <rPh sb="21" eb="22">
      <t>ヌ</t>
    </rPh>
    <phoneticPr fontId="3"/>
  </si>
  <si>
    <t>内　　　容</t>
    <rPh sb="0" eb="1">
      <t>ウチ</t>
    </rPh>
    <rPh sb="4" eb="5">
      <t>カタチ</t>
    </rPh>
    <phoneticPr fontId="3"/>
  </si>
  <si>
    <t>専任講師</t>
    <rPh sb="0" eb="2">
      <t>センニン</t>
    </rPh>
    <rPh sb="2" eb="4">
      <t>コウシ</t>
    </rPh>
    <phoneticPr fontId="3"/>
  </si>
  <si>
    <t>時給</t>
    <rPh sb="0" eb="2">
      <t>ジキュウ</t>
    </rPh>
    <phoneticPr fontId="3"/>
  </si>
  <si>
    <t>×</t>
    <phoneticPr fontId="3"/>
  </si>
  <si>
    <t>時間</t>
    <rPh sb="0" eb="2">
      <t>ジカン</t>
    </rPh>
    <phoneticPr fontId="3"/>
  </si>
  <si>
    <t>補助講師</t>
    <rPh sb="0" eb="2">
      <t>ホジョ</t>
    </rPh>
    <rPh sb="2" eb="4">
      <t>コウシ</t>
    </rPh>
    <phoneticPr fontId="3"/>
  </si>
  <si>
    <t>機材等借料</t>
    <rPh sb="0" eb="2">
      <t>キザイ</t>
    </rPh>
    <rPh sb="2" eb="3">
      <t>トウ</t>
    </rPh>
    <rPh sb="3" eb="5">
      <t>シャクリョウ</t>
    </rPh>
    <phoneticPr fontId="3"/>
  </si>
  <si>
    <t>機器使用料（PC）</t>
    <rPh sb="0" eb="2">
      <t>キキ</t>
    </rPh>
    <rPh sb="2" eb="4">
      <t>シヨウ</t>
    </rPh>
    <rPh sb="4" eb="5">
      <t>リョウ</t>
    </rPh>
    <phoneticPr fontId="3"/>
  </si>
  <si>
    <t>1台</t>
    <rPh sb="1" eb="2">
      <t>ダイ</t>
    </rPh>
    <phoneticPr fontId="3"/>
  </si>
  <si>
    <t>日</t>
    <rPh sb="0" eb="1">
      <t>ニチ</t>
    </rPh>
    <phoneticPr fontId="3"/>
  </si>
  <si>
    <t>台</t>
    <rPh sb="0" eb="1">
      <t>ダイ</t>
    </rPh>
    <phoneticPr fontId="3"/>
  </si>
  <si>
    <t>機器使用料（ﾌﾟﾛｼﾞｪｸﾀｰ）</t>
    <rPh sb="0" eb="2">
      <t>キキ</t>
    </rPh>
    <rPh sb="2" eb="4">
      <t>シヨウ</t>
    </rPh>
    <rPh sb="4" eb="5">
      <t>リョウ</t>
    </rPh>
    <phoneticPr fontId="3"/>
  </si>
  <si>
    <t>ｿﾌﾄ使用料</t>
    <rPh sb="3" eb="5">
      <t>シヨウ</t>
    </rPh>
    <rPh sb="5" eb="6">
      <t>リョウ</t>
    </rPh>
    <phoneticPr fontId="3"/>
  </si>
  <si>
    <t>交通費</t>
    <rPh sb="0" eb="3">
      <t>コウツウヒ</t>
    </rPh>
    <phoneticPr fontId="3"/>
  </si>
  <si>
    <t>1日</t>
    <rPh sb="1" eb="2">
      <t>ニチ</t>
    </rPh>
    <phoneticPr fontId="3"/>
  </si>
  <si>
    <t>名</t>
    <rPh sb="0" eb="1">
      <t>メイ</t>
    </rPh>
    <phoneticPr fontId="3"/>
  </si>
  <si>
    <t>通信運搬費</t>
    <rPh sb="0" eb="2">
      <t>ツウシン</t>
    </rPh>
    <rPh sb="2" eb="4">
      <t>ウンパン</t>
    </rPh>
    <rPh sb="4" eb="5">
      <t>ヒ</t>
    </rPh>
    <phoneticPr fontId="3"/>
  </si>
  <si>
    <t>諸経費計（Ａ）</t>
    <rPh sb="0" eb="3">
      <t>ショケイヒ</t>
    </rPh>
    <rPh sb="3" eb="4">
      <t>ケイ</t>
    </rPh>
    <phoneticPr fontId="3"/>
  </si>
  <si>
    <t>小　　計　（Ｃ）</t>
    <rPh sb="0" eb="1">
      <t>ショウ</t>
    </rPh>
    <rPh sb="3" eb="4">
      <t>ケイ</t>
    </rPh>
    <phoneticPr fontId="3"/>
  </si>
  <si>
    <t>（Ａ）＋（Ｂ）</t>
    <phoneticPr fontId="3"/>
  </si>
  <si>
    <t>消費税　 （Ｄ）</t>
    <rPh sb="0" eb="3">
      <t>ショウヒゼイ</t>
    </rPh>
    <phoneticPr fontId="3"/>
  </si>
  <si>
    <t>（Ｃ）＋（Ｄ）</t>
    <phoneticPr fontId="3"/>
  </si>
  <si>
    <t>(定員</t>
    <rPh sb="1" eb="3">
      <t>テイイン</t>
    </rPh>
    <phoneticPr fontId="3"/>
  </si>
  <si>
    <t>訓練月数</t>
    <rPh sb="0" eb="2">
      <t>クンレン</t>
    </rPh>
    <rPh sb="2" eb="4">
      <t>ツキスウ</t>
    </rPh>
    <phoneticPr fontId="3"/>
  </si>
  <si>
    <t>訓練実施委託費単価（人/月）</t>
    <rPh sb="0" eb="2">
      <t>クンレン</t>
    </rPh>
    <rPh sb="2" eb="4">
      <t>ジッシ</t>
    </rPh>
    <rPh sb="4" eb="7">
      <t>イタクヒ</t>
    </rPh>
    <rPh sb="7" eb="9">
      <t>タンカ</t>
    </rPh>
    <rPh sb="10" eb="11">
      <t>ニン</t>
    </rPh>
    <rPh sb="12" eb="13">
      <t>ツキ</t>
    </rPh>
    <phoneticPr fontId="3"/>
  </si>
  <si>
    <t>諸経費</t>
    <rPh sb="0" eb="3">
      <t>ショケイヒ</t>
    </rPh>
    <phoneticPr fontId="3"/>
  </si>
  <si>
    <t>名、</t>
    <rPh sb="0" eb="1">
      <t>メイ</t>
    </rPh>
    <phoneticPr fontId="3"/>
  </si>
  <si>
    <t>〒</t>
    <phoneticPr fontId="3"/>
  </si>
  <si>
    <t>①</t>
    <phoneticPr fontId="3"/>
  </si>
  <si>
    <t>②</t>
    <phoneticPr fontId="3"/>
  </si>
  <si>
    <t>就職支援経費</t>
    <rPh sb="0" eb="2">
      <t>シュウショク</t>
    </rPh>
    <rPh sb="2" eb="4">
      <t>シエン</t>
    </rPh>
    <rPh sb="4" eb="6">
      <t>ケイヒ</t>
    </rPh>
    <phoneticPr fontId="3"/>
  </si>
  <si>
    <t>就職支援経費単価（人/月）</t>
    <rPh sb="0" eb="2">
      <t>シュウショク</t>
    </rPh>
    <rPh sb="2" eb="4">
      <t>シエン</t>
    </rPh>
    <rPh sb="4" eb="6">
      <t>ケイヒ</t>
    </rPh>
    <rPh sb="6" eb="8">
      <t>タンカ</t>
    </rPh>
    <rPh sb="9" eb="10">
      <t>ニン</t>
    </rPh>
    <rPh sb="11" eb="12">
      <t>ツキ</t>
    </rPh>
    <phoneticPr fontId="3"/>
  </si>
  <si>
    <t>訓練実施経費</t>
    <rPh sb="0" eb="2">
      <t>クンレン</t>
    </rPh>
    <rPh sb="2" eb="4">
      <t>ジッシ</t>
    </rPh>
    <rPh sb="4" eb="6">
      <t>ケイヒ</t>
    </rPh>
    <phoneticPr fontId="3"/>
  </si>
  <si>
    <t>※</t>
    <phoneticPr fontId="3"/>
  </si>
  <si>
    <t>科名：</t>
    <rPh sb="0" eb="2">
      <t>カメイ</t>
    </rPh>
    <phoneticPr fontId="3"/>
  </si>
  <si>
    <t>〔合計（税抜き）÷定員÷対象月数＝単価（税抜き）〕</t>
    <rPh sb="1" eb="3">
      <t>ゴウケイ</t>
    </rPh>
    <rPh sb="4" eb="5">
      <t>ゼイ</t>
    </rPh>
    <rPh sb="5" eb="6">
      <t>ヌ</t>
    </rPh>
    <rPh sb="9" eb="11">
      <t>テイイン</t>
    </rPh>
    <rPh sb="12" eb="14">
      <t>タイショウ</t>
    </rPh>
    <rPh sb="14" eb="15">
      <t>ツキ</t>
    </rPh>
    <rPh sb="15" eb="16">
      <t>スウ</t>
    </rPh>
    <rPh sb="17" eb="19">
      <t>タンカ</t>
    </rPh>
    <rPh sb="20" eb="21">
      <t>ゼイ</t>
    </rPh>
    <rPh sb="21" eb="22">
      <t>ヌ</t>
    </rPh>
    <phoneticPr fontId="3"/>
  </si>
  <si>
    <t>消費税（Ｂ）</t>
    <rPh sb="0" eb="3">
      <t>ショウヒゼイ</t>
    </rPh>
    <phoneticPr fontId="3"/>
  </si>
  <si>
    <t>就職支援経費（Ａ）</t>
    <rPh sb="0" eb="2">
      <t>シュウショク</t>
    </rPh>
    <rPh sb="2" eb="4">
      <t>シエン</t>
    </rPh>
    <rPh sb="4" eb="6">
      <t>ケイヒ</t>
    </rPh>
    <phoneticPr fontId="3"/>
  </si>
  <si>
    <t>（Ａ）＋（Ｂ）</t>
  </si>
  <si>
    <t>人×</t>
    <rPh sb="0" eb="1">
      <t>ニン</t>
    </rPh>
    <phoneticPr fontId="3"/>
  </si>
  <si>
    <t>月開講）</t>
  </si>
  <si>
    <t>見積年月日　：</t>
  </si>
  <si>
    <t>①合計　＋　②合計</t>
    <rPh sb="1" eb="3">
      <t>ゴウケイ</t>
    </rPh>
    <rPh sb="7" eb="9">
      <t>ゴウケイ</t>
    </rPh>
    <phoneticPr fontId="3"/>
  </si>
  <si>
    <t>①合　　　計</t>
    <rPh sb="1" eb="2">
      <t>ゴウ</t>
    </rPh>
    <rPh sb="5" eb="6">
      <t>ケイ</t>
    </rPh>
    <phoneticPr fontId="3"/>
  </si>
  <si>
    <t>②合　　　　計</t>
    <rPh sb="1" eb="2">
      <t>ア</t>
    </rPh>
    <rPh sb="6" eb="7">
      <t>ケイ</t>
    </rPh>
    <phoneticPr fontId="3"/>
  </si>
  <si>
    <t>か月</t>
    <rPh sb="1" eb="2">
      <t>ゲツ</t>
    </rPh>
    <phoneticPr fontId="3"/>
  </si>
  <si>
    <t>か月）</t>
    <rPh sb="1" eb="2">
      <t>ゲツ</t>
    </rPh>
    <phoneticPr fontId="3"/>
  </si>
  <si>
    <t>就職支援経費単価については就職支援経費就職率が80%以上として見積った額である。</t>
    <rPh sb="0" eb="2">
      <t>シュウショク</t>
    </rPh>
    <rPh sb="2" eb="4">
      <t>シエン</t>
    </rPh>
    <rPh sb="4" eb="6">
      <t>ケイヒ</t>
    </rPh>
    <rPh sb="6" eb="8">
      <t>タンカ</t>
    </rPh>
    <rPh sb="13" eb="15">
      <t>シュウショク</t>
    </rPh>
    <rPh sb="15" eb="17">
      <t>シエン</t>
    </rPh>
    <rPh sb="17" eb="19">
      <t>ケイヒ</t>
    </rPh>
    <rPh sb="19" eb="21">
      <t>シュウショク</t>
    </rPh>
    <rPh sb="21" eb="22">
      <t>リツ</t>
    </rPh>
    <rPh sb="26" eb="28">
      <t>イジョウ</t>
    </rPh>
    <rPh sb="31" eb="33">
      <t>ミツ</t>
    </rPh>
    <rPh sb="35" eb="36">
      <t>ガク</t>
    </rPh>
    <phoneticPr fontId="3"/>
  </si>
  <si>
    <t>（一般）（</t>
    <phoneticPr fontId="3"/>
  </si>
  <si>
    <t>内訳</t>
    <rPh sb="0" eb="2">
      <t>ウチワケ</t>
    </rPh>
    <phoneticPr fontId="3"/>
  </si>
  <si>
    <t>名　　称</t>
    <rPh sb="0" eb="1">
      <t>メイ</t>
    </rPh>
    <rPh sb="3" eb="4">
      <t>ショウ</t>
    </rPh>
    <phoneticPr fontId="3"/>
  </si>
  <si>
    <t>内　　　容</t>
    <rPh sb="0" eb="1">
      <t>ウチ</t>
    </rPh>
    <rPh sb="4" eb="5">
      <t>ヨウ</t>
    </rPh>
    <phoneticPr fontId="3"/>
  </si>
  <si>
    <t>科</t>
    <phoneticPr fontId="3"/>
  </si>
  <si>
    <t>令和</t>
    <rPh sb="0" eb="2">
      <t>レイワ</t>
    </rPh>
    <phoneticPr fontId="3"/>
  </si>
  <si>
    <t>（Ｃ）×10％</t>
    <phoneticPr fontId="3"/>
  </si>
  <si>
    <t>③</t>
    <phoneticPr fontId="3"/>
  </si>
  <si>
    <t>③合　　　　計</t>
    <rPh sb="1" eb="2">
      <t>ア</t>
    </rPh>
    <rPh sb="6" eb="7">
      <t>ケイ</t>
    </rPh>
    <phoneticPr fontId="3"/>
  </si>
  <si>
    <t>①合計　＋　②合計　＋　③合計</t>
    <rPh sb="1" eb="3">
      <t>ゴウケイ</t>
    </rPh>
    <rPh sb="7" eb="9">
      <t>ゴウケイ</t>
    </rPh>
    <phoneticPr fontId="3"/>
  </si>
  <si>
    <t>デジタル訓練促進費</t>
    <phoneticPr fontId="3"/>
  </si>
  <si>
    <t>デジタル訓練促進費（人/月）</t>
    <rPh sb="4" eb="6">
      <t>クンレン</t>
    </rPh>
    <rPh sb="6" eb="8">
      <t>ソクシン</t>
    </rPh>
    <rPh sb="8" eb="9">
      <t>ヒ</t>
    </rPh>
    <rPh sb="10" eb="11">
      <t>ニン</t>
    </rPh>
    <rPh sb="12" eb="13">
      <t>ツキ</t>
    </rPh>
    <phoneticPr fontId="3"/>
  </si>
  <si>
    <t>デジタル訓練促進費（Ａ）</t>
    <rPh sb="4" eb="6">
      <t>クンレン</t>
    </rPh>
    <rPh sb="6" eb="8">
      <t>ソクシン</t>
    </rPh>
    <rPh sb="8" eb="9">
      <t>ヒ</t>
    </rPh>
    <phoneticPr fontId="3"/>
  </si>
  <si>
    <t>デジタル訓練促進費就職率70％以上及び資格取得率35％以上として見積もった額である。</t>
    <rPh sb="17" eb="18">
      <t>オヨ</t>
    </rPh>
    <rPh sb="19" eb="21">
      <t>シカク</t>
    </rPh>
    <rPh sb="21" eb="24">
      <t>シュトクリツ</t>
    </rPh>
    <rPh sb="27" eb="29">
      <t>イジョウ</t>
    </rPh>
    <rPh sb="32" eb="34">
      <t>ミツ</t>
    </rPh>
    <rPh sb="37" eb="38">
      <t>ガク</t>
    </rPh>
    <phoneticPr fontId="3"/>
  </si>
  <si>
    <t>－</t>
    <phoneticPr fontId="3"/>
  </si>
  <si>
    <t>住所</t>
    <rPh sb="0" eb="2">
      <t>ジュウショ</t>
    </rPh>
    <phoneticPr fontId="3"/>
  </si>
  <si>
    <t>学校名</t>
    <rPh sb="0" eb="3">
      <t>ガッコウメイ</t>
    </rPh>
    <phoneticPr fontId="3"/>
  </si>
  <si>
    <t>代表者名</t>
    <rPh sb="0" eb="3">
      <t>ダイヒョウシャ</t>
    </rPh>
    <rPh sb="3" eb="4">
      <t>メイ</t>
    </rPh>
    <phoneticPr fontId="3"/>
  </si>
  <si>
    <t>(</t>
    <phoneticPr fontId="3"/>
  </si>
  <si>
    <t>○</t>
    <phoneticPr fontId="12"/>
  </si>
  <si>
    <t>年　○　月開講）</t>
    <rPh sb="0" eb="1">
      <t>ネン</t>
    </rPh>
    <rPh sb="4" eb="5">
      <t>ガツ</t>
    </rPh>
    <rPh sb="5" eb="7">
      <t>カイコウ</t>
    </rPh>
    <phoneticPr fontId="3"/>
  </si>
  <si>
    <t>〔合計（税抜き）÷定員数÷訓練月数＝単価（税抜き）〕</t>
    <rPh sb="1" eb="3">
      <t>ゴウケイ</t>
    </rPh>
    <rPh sb="4" eb="5">
      <t>ゼイ</t>
    </rPh>
    <rPh sb="5" eb="6">
      <t>ヌ</t>
    </rPh>
    <rPh sb="9" eb="11">
      <t>テイイン</t>
    </rPh>
    <rPh sb="11" eb="12">
      <t>スウ</t>
    </rPh>
    <rPh sb="13" eb="15">
      <t>クンレン</t>
    </rPh>
    <rPh sb="15" eb="16">
      <t>ツキ</t>
    </rPh>
    <rPh sb="16" eb="17">
      <t>スウ</t>
    </rPh>
    <rPh sb="18" eb="20">
      <t>タンカ</t>
    </rPh>
    <rPh sb="21" eb="22">
      <t>ゼイ</t>
    </rPh>
    <rPh sb="22" eb="23">
      <t>ヌ</t>
    </rPh>
    <phoneticPr fontId="3"/>
  </si>
  <si>
    <t>入学金</t>
    <rPh sb="0" eb="3">
      <t>ニュウガクキン</t>
    </rPh>
    <phoneticPr fontId="3"/>
  </si>
  <si>
    <t>円×</t>
    <rPh sb="0" eb="1">
      <t>エン</t>
    </rPh>
    <phoneticPr fontId="3"/>
  </si>
  <si>
    <t>　</t>
    <phoneticPr fontId="3"/>
  </si>
  <si>
    <t>授業料</t>
    <rPh sb="0" eb="3">
      <t>ジュギョウリョウ</t>
    </rPh>
    <phoneticPr fontId="3"/>
  </si>
  <si>
    <t>名×</t>
    <rPh sb="0" eb="1">
      <t>メイ</t>
    </rPh>
    <phoneticPr fontId="3"/>
  </si>
  <si>
    <t>年</t>
    <rPh sb="0" eb="1">
      <t>ネン</t>
    </rPh>
    <phoneticPr fontId="13"/>
  </si>
  <si>
    <t>実習費</t>
    <rPh sb="0" eb="3">
      <t>ジッシュウヒ</t>
    </rPh>
    <phoneticPr fontId="3"/>
  </si>
  <si>
    <t>円×</t>
    <rPh sb="0" eb="1">
      <t>エン</t>
    </rPh>
    <phoneticPr fontId="13"/>
  </si>
  <si>
    <t>（業務割合）</t>
    <rPh sb="1" eb="3">
      <t>ギョウム</t>
    </rPh>
    <rPh sb="3" eb="5">
      <t>ワリアイ</t>
    </rPh>
    <phoneticPr fontId="13"/>
  </si>
  <si>
    <t>小　　計　（A）</t>
    <rPh sb="0" eb="1">
      <t>ショウ</t>
    </rPh>
    <rPh sb="3" eb="4">
      <t>ケイ</t>
    </rPh>
    <phoneticPr fontId="3"/>
  </si>
  <si>
    <t>消費税　 （B）</t>
    <rPh sb="0" eb="3">
      <t>ショウヒゼイ</t>
    </rPh>
    <phoneticPr fontId="3"/>
  </si>
  <si>
    <t>（A）×10％</t>
    <phoneticPr fontId="3"/>
  </si>
  <si>
    <t>（A）＋（B）</t>
    <phoneticPr fontId="3"/>
  </si>
  <si>
    <t>定着支援費</t>
    <rPh sb="0" eb="2">
      <t>テイチャク</t>
    </rPh>
    <rPh sb="2" eb="5">
      <t>シエンヒ</t>
    </rPh>
    <phoneticPr fontId="3"/>
  </si>
  <si>
    <t>定着支援費単価（人）</t>
    <rPh sb="0" eb="2">
      <t>テイチャク</t>
    </rPh>
    <rPh sb="2" eb="5">
      <t>シエンヒ</t>
    </rPh>
    <rPh sb="5" eb="7">
      <t>タンカ</t>
    </rPh>
    <rPh sb="8" eb="9">
      <t>ニン</t>
    </rPh>
    <phoneticPr fontId="3"/>
  </si>
  <si>
    <t>〔合計（税抜き）÷定員＝単価（税抜き）〕</t>
    <rPh sb="1" eb="3">
      <t>ゴウケイ</t>
    </rPh>
    <rPh sb="4" eb="5">
      <t>ゼイ</t>
    </rPh>
    <rPh sb="5" eb="6">
      <t>ヌ</t>
    </rPh>
    <rPh sb="9" eb="11">
      <t>テイイン</t>
    </rPh>
    <rPh sb="12" eb="14">
      <t>タンカ</t>
    </rPh>
    <rPh sb="15" eb="16">
      <t>ゼイ</t>
    </rPh>
    <rPh sb="16" eb="17">
      <t>ヌ</t>
    </rPh>
    <phoneticPr fontId="3"/>
  </si>
  <si>
    <t>名）</t>
    <rPh sb="0" eb="1">
      <t>メイ</t>
    </rPh>
    <phoneticPr fontId="3"/>
  </si>
  <si>
    <t>定着支援費（Ａ）</t>
    <rPh sb="0" eb="2">
      <t>テイチャク</t>
    </rPh>
    <rPh sb="2" eb="4">
      <t>シエン</t>
    </rPh>
    <rPh sb="4" eb="5">
      <t>ヒ</t>
    </rPh>
    <phoneticPr fontId="3"/>
  </si>
  <si>
    <t>人</t>
    <rPh sb="0" eb="1">
      <t>ニン</t>
    </rPh>
    <phoneticPr fontId="3"/>
  </si>
  <si>
    <t>定着支援費単価は、継続雇用された修了就職者1人当たりである。</t>
    <rPh sb="0" eb="2">
      <t>テイチャク</t>
    </rPh>
    <rPh sb="2" eb="5">
      <t>シエンピ</t>
    </rPh>
    <rPh sb="5" eb="7">
      <t>タンカ</t>
    </rPh>
    <rPh sb="9" eb="11">
      <t>ケイゾク</t>
    </rPh>
    <rPh sb="11" eb="13">
      <t>コヨウ</t>
    </rPh>
    <rPh sb="16" eb="18">
      <t>シュウリョウ</t>
    </rPh>
    <rPh sb="18" eb="20">
      <t>シュウショク</t>
    </rPh>
    <rPh sb="20" eb="21">
      <t>シャ</t>
    </rPh>
    <rPh sb="22" eb="23">
      <t>ニン</t>
    </rPh>
    <rPh sb="23" eb="24">
      <t>ア</t>
    </rPh>
    <phoneticPr fontId="3"/>
  </si>
  <si>
    <t>対象月数</t>
    <rPh sb="0" eb="2">
      <t>タイショウ</t>
    </rPh>
    <rPh sb="2" eb="4">
      <t>ツキスウ</t>
    </rPh>
    <phoneticPr fontId="3"/>
  </si>
  <si>
    <t>通信機器貸与費（Ａ）</t>
    <rPh sb="0" eb="6">
      <t>ツウシンキキタイヨ</t>
    </rPh>
    <rPh sb="6" eb="7">
      <t>ヒ</t>
    </rPh>
    <phoneticPr fontId="3"/>
  </si>
  <si>
    <t>か月</t>
  </si>
  <si>
    <r>
      <t>（Ａ）×10％</t>
    </r>
    <r>
      <rPr>
        <sz val="11"/>
        <color rgb="FFFF0000"/>
        <rFont val="ＭＳ Ｐ明朝"/>
        <family val="1"/>
        <charset val="128"/>
      </rPr>
      <t>以内</t>
    </r>
    <rPh sb="7" eb="9">
      <t>イナイ</t>
    </rPh>
    <phoneticPr fontId="3"/>
  </si>
  <si>
    <t>単価上限⇒</t>
    <rPh sb="0" eb="2">
      <t>タンカ</t>
    </rPh>
    <rPh sb="2" eb="4">
      <t>ジョウゲン</t>
    </rPh>
    <phoneticPr fontId="3"/>
  </si>
  <si>
    <t>一般コース訓練実施経費</t>
    <rPh sb="0" eb="2">
      <t>イッパン</t>
    </rPh>
    <rPh sb="5" eb="7">
      <t>クンレン</t>
    </rPh>
    <rPh sb="7" eb="9">
      <t>ジッシ</t>
    </rPh>
    <rPh sb="9" eb="11">
      <t>ケイヒ</t>
    </rPh>
    <phoneticPr fontId="3"/>
  </si>
  <si>
    <t>職場見学等推進費</t>
    <rPh sb="0" eb="2">
      <t>ショクバ</t>
    </rPh>
    <rPh sb="2" eb="4">
      <t>ケンガク</t>
    </rPh>
    <rPh sb="4" eb="5">
      <t>トウ</t>
    </rPh>
    <rPh sb="5" eb="7">
      <t>スイシン</t>
    </rPh>
    <rPh sb="7" eb="8">
      <t>ヒ</t>
    </rPh>
    <phoneticPr fontId="3"/>
  </si>
  <si>
    <t>職場見学等推進費（Ａ）</t>
    <rPh sb="0" eb="2">
      <t>ショクバ</t>
    </rPh>
    <rPh sb="2" eb="4">
      <t>ケンガク</t>
    </rPh>
    <rPh sb="4" eb="5">
      <t>トウ</t>
    </rPh>
    <rPh sb="5" eb="7">
      <t>スイシン</t>
    </rPh>
    <rPh sb="7" eb="8">
      <t>ヒ</t>
    </rPh>
    <phoneticPr fontId="3"/>
  </si>
  <si>
    <t>定住外国人訓練実施経費</t>
    <rPh sb="0" eb="2">
      <t>テイジュウ</t>
    </rPh>
    <rPh sb="2" eb="5">
      <t>ガイコクジン</t>
    </rPh>
    <rPh sb="5" eb="7">
      <t>クンレン</t>
    </rPh>
    <rPh sb="7" eb="9">
      <t>ジッシ</t>
    </rPh>
    <rPh sb="9" eb="11">
      <t>ケイヒ</t>
    </rPh>
    <phoneticPr fontId="3"/>
  </si>
  <si>
    <t>高齢求職者訓練実施経費</t>
    <rPh sb="0" eb="5">
      <t>コウレイキュウショクシャ</t>
    </rPh>
    <rPh sb="5" eb="7">
      <t>クンレン</t>
    </rPh>
    <rPh sb="7" eb="9">
      <t>ジッシ</t>
    </rPh>
    <rPh sb="9" eb="11">
      <t>ケイヒ</t>
    </rPh>
    <phoneticPr fontId="3"/>
  </si>
  <si>
    <t>通信機器貸与費単価（人/月）</t>
    <rPh sb="0" eb="6">
      <t>ツウシンキキタイヨ</t>
    </rPh>
    <rPh sb="6" eb="7">
      <t>ヒ</t>
    </rPh>
    <rPh sb="7" eb="9">
      <t>タンカ</t>
    </rPh>
    <rPh sb="10" eb="11">
      <t>ニン</t>
    </rPh>
    <rPh sb="12" eb="13">
      <t>ツキ</t>
    </rPh>
    <phoneticPr fontId="3"/>
  </si>
  <si>
    <t>〔合計（税抜き）÷貸与者数÷対象月数＝単価（税抜き）〕</t>
    <rPh sb="1" eb="3">
      <t>ゴウケイ</t>
    </rPh>
    <rPh sb="4" eb="5">
      <t>ゼイ</t>
    </rPh>
    <rPh sb="5" eb="6">
      <t>ヌ</t>
    </rPh>
    <rPh sb="9" eb="12">
      <t>タイヨシャ</t>
    </rPh>
    <rPh sb="12" eb="13">
      <t>スウ</t>
    </rPh>
    <rPh sb="14" eb="16">
      <t>タイショウ</t>
    </rPh>
    <rPh sb="16" eb="17">
      <t>ツキ</t>
    </rPh>
    <rPh sb="17" eb="18">
      <t>スウ</t>
    </rPh>
    <rPh sb="19" eb="21">
      <t>タンカ</t>
    </rPh>
    <rPh sb="22" eb="23">
      <t>ゼイ</t>
    </rPh>
    <rPh sb="23" eb="24">
      <t>ヌ</t>
    </rPh>
    <phoneticPr fontId="3"/>
  </si>
  <si>
    <t>年×</t>
    <rPh sb="0" eb="1">
      <t>ネン</t>
    </rPh>
    <phoneticPr fontId="13"/>
  </si>
  <si>
    <t>長期コース訓練実施経費（介護・保育90,000円、その他120,000円）</t>
    <rPh sb="0" eb="2">
      <t>チョウキ</t>
    </rPh>
    <rPh sb="5" eb="7">
      <t>クンレン</t>
    </rPh>
    <rPh sb="7" eb="9">
      <t>ジッシ</t>
    </rPh>
    <rPh sb="9" eb="11">
      <t>ケイヒ</t>
    </rPh>
    <rPh sb="12" eb="14">
      <t>カイゴ</t>
    </rPh>
    <rPh sb="15" eb="17">
      <t>ホイク</t>
    </rPh>
    <rPh sb="23" eb="24">
      <t>エン</t>
    </rPh>
    <rPh sb="27" eb="28">
      <t>タ</t>
    </rPh>
    <rPh sb="35" eb="36">
      <t>エン</t>
    </rPh>
    <phoneticPr fontId="3"/>
  </si>
  <si>
    <t>令和　年　月　日</t>
    <rPh sb="0" eb="2">
      <t>レイワ</t>
    </rPh>
    <rPh sb="3" eb="4">
      <t>ネン</t>
    </rPh>
    <rPh sb="5" eb="6">
      <t>ガツ</t>
    </rPh>
    <rPh sb="7" eb="8">
      <t>ヒ</t>
    </rPh>
    <phoneticPr fontId="3"/>
  </si>
  <si>
    <t>－</t>
    <phoneticPr fontId="3"/>
  </si>
  <si>
    <t>○○○</t>
    <phoneticPr fontId="3"/>
  </si>
  <si>
    <t>○○○○</t>
    <phoneticPr fontId="3"/>
  </si>
  <si>
    <t>ＬＡＮ設備使用料</t>
    <rPh sb="3" eb="5">
      <t>セツビ</t>
    </rPh>
    <rPh sb="5" eb="8">
      <t>シヨウリョウ</t>
    </rPh>
    <phoneticPr fontId="3"/>
  </si>
  <si>
    <t>担当者：</t>
    <rPh sb="0" eb="3">
      <t>タントウシャ</t>
    </rPh>
    <phoneticPr fontId="16"/>
  </si>
  <si>
    <t>○○　○○</t>
    <phoneticPr fontId="3"/>
  </si>
  <si>
    <t>○○@○○</t>
    <phoneticPr fontId="3"/>
  </si>
  <si>
    <t>円×</t>
    <phoneticPr fontId="3"/>
  </si>
  <si>
    <t>ＴＥＬ：</t>
    <phoneticPr fontId="3"/>
  </si>
  <si>
    <t>E-Mail：</t>
    <phoneticPr fontId="3"/>
  </si>
  <si>
    <t>○○科</t>
    <rPh sb="2" eb="3">
      <t>カ</t>
    </rPh>
    <phoneticPr fontId="3"/>
  </si>
  <si>
    <t>○</t>
    <phoneticPr fontId="3"/>
  </si>
  <si>
    <t>円</t>
    <rPh sb="0" eb="1">
      <t>エン</t>
    </rPh>
    <phoneticPr fontId="13"/>
  </si>
  <si>
    <t>ｅラーニングコース訓練実施経費</t>
    <rPh sb="9" eb="11">
      <t>クンレン</t>
    </rPh>
    <rPh sb="11" eb="13">
      <t>ジッシ</t>
    </rPh>
    <rPh sb="13" eb="15">
      <t>ケイヒ</t>
    </rPh>
    <phoneticPr fontId="3"/>
  </si>
  <si>
    <t>対象月数は訓練月数を上限とする。ただし、6月を超える訓練であっても終了月を含む直前6月のみとする。</t>
    <rPh sb="0" eb="2">
      <t>タイショウ</t>
    </rPh>
    <rPh sb="2" eb="4">
      <t>ツキスウ</t>
    </rPh>
    <rPh sb="5" eb="7">
      <t>クンレン</t>
    </rPh>
    <rPh sb="7" eb="9">
      <t>ツキスウ</t>
    </rPh>
    <rPh sb="10" eb="12">
      <t>ジョウゲン</t>
    </rPh>
    <rPh sb="21" eb="22">
      <t>ツキ</t>
    </rPh>
    <rPh sb="23" eb="24">
      <t>コ</t>
    </rPh>
    <rPh sb="26" eb="28">
      <t>クンレン</t>
    </rPh>
    <rPh sb="33" eb="35">
      <t>シュウリョウ</t>
    </rPh>
    <rPh sb="35" eb="36">
      <t>ツキ</t>
    </rPh>
    <rPh sb="37" eb="38">
      <t>フク</t>
    </rPh>
    <rPh sb="39" eb="41">
      <t>チョクゼン</t>
    </rPh>
    <rPh sb="42" eb="43">
      <t>ツキ</t>
    </rPh>
    <phoneticPr fontId="3"/>
  </si>
  <si>
    <t>調整額</t>
    <rPh sb="0" eb="3">
      <t>チョウセイガク</t>
    </rPh>
    <phoneticPr fontId="3"/>
  </si>
  <si>
    <t>参　考　見　積　書</t>
    <rPh sb="0" eb="1">
      <t>サン</t>
    </rPh>
    <rPh sb="2" eb="3">
      <t>コウ</t>
    </rPh>
    <rPh sb="4" eb="5">
      <t>ケン</t>
    </rPh>
    <rPh sb="6" eb="7">
      <t>セキ</t>
    </rPh>
    <rPh sb="8" eb="9">
      <t>ショ</t>
    </rPh>
    <phoneticPr fontId="3"/>
  </si>
  <si>
    <t>　沖縄県商工労働部労働政策課長　殿</t>
    <rPh sb="1" eb="4">
      <t>オキナワケン</t>
    </rPh>
    <rPh sb="4" eb="6">
      <t>ショウコウ</t>
    </rPh>
    <rPh sb="6" eb="8">
      <t>ロウドウ</t>
    </rPh>
    <rPh sb="8" eb="9">
      <t>ブ</t>
    </rPh>
    <rPh sb="9" eb="11">
      <t>ロウドウ</t>
    </rPh>
    <rPh sb="11" eb="13">
      <t>セイサク</t>
    </rPh>
    <rPh sb="13" eb="15">
      <t>カチョウ</t>
    </rPh>
    <rPh sb="16" eb="17">
      <t>ドノ</t>
    </rPh>
    <phoneticPr fontId="3"/>
  </si>
  <si>
    <t>参　考　見　積　書</t>
    <rPh sb="0" eb="1">
      <t>サン</t>
    </rPh>
    <rPh sb="2" eb="3">
      <t>コウ</t>
    </rPh>
    <rPh sb="4" eb="5">
      <t>ミ</t>
    </rPh>
    <rPh sb="6" eb="7">
      <t>セキ</t>
    </rPh>
    <rPh sb="8" eb="9">
      <t>ショ</t>
    </rPh>
    <phoneticPr fontId="3"/>
  </si>
  <si>
    <t>知識等習得コース（その他）訓練実施経費</t>
    <rPh sb="0" eb="2">
      <t>チシキ</t>
    </rPh>
    <rPh sb="2" eb="3">
      <t>トウ</t>
    </rPh>
    <rPh sb="3" eb="5">
      <t>シュウトク</t>
    </rPh>
    <rPh sb="11" eb="12">
      <t>タ</t>
    </rPh>
    <rPh sb="13" eb="15">
      <t>クンレン</t>
    </rPh>
    <rPh sb="15" eb="17">
      <t>ジッシ</t>
    </rPh>
    <rPh sb="17" eb="19">
      <t>ケイヒ</t>
    </rPh>
    <phoneticPr fontId="3"/>
  </si>
  <si>
    <t>知識等習得コース（介護）訓練実施経費</t>
    <rPh sb="0" eb="2">
      <t>チシキ</t>
    </rPh>
    <rPh sb="2" eb="3">
      <t>トウ</t>
    </rPh>
    <rPh sb="3" eb="5">
      <t>シュウトク</t>
    </rPh>
    <rPh sb="9" eb="11">
      <t>カイゴ</t>
    </rPh>
    <rPh sb="12" eb="14">
      <t>クンレン</t>
    </rPh>
    <rPh sb="14" eb="16">
      <t>ジッシ</t>
    </rPh>
    <rPh sb="16" eb="18">
      <t>ケイヒ</t>
    </rPh>
    <phoneticPr fontId="3"/>
  </si>
  <si>
    <t>知識等習得コース（デジタル）訓練実施経費</t>
    <rPh sb="14" eb="16">
      <t>クンレン</t>
    </rPh>
    <rPh sb="16" eb="18">
      <t>ジッシ</t>
    </rPh>
    <rPh sb="18" eb="20">
      <t>ケイヒ</t>
    </rPh>
    <phoneticPr fontId="3"/>
  </si>
  <si>
    <t>知識等習得コース（母子）訓練実施経費</t>
    <rPh sb="0" eb="2">
      <t>チシキ</t>
    </rPh>
    <rPh sb="2" eb="3">
      <t>トウ</t>
    </rPh>
    <rPh sb="3" eb="5">
      <t>シュウトク</t>
    </rPh>
    <rPh sb="9" eb="11">
      <t>ボシ</t>
    </rPh>
    <rPh sb="12" eb="14">
      <t>クンレン</t>
    </rPh>
    <rPh sb="14" eb="16">
      <t>ジッシ</t>
    </rPh>
    <rPh sb="16" eb="18">
      <t>ケイヒ</t>
    </rPh>
    <phoneticPr fontId="3"/>
  </si>
  <si>
    <t>準備講習委託費</t>
    <rPh sb="0" eb="7">
      <t>ジュンビコウシュウイタクヒ</t>
    </rPh>
    <phoneticPr fontId="3"/>
  </si>
  <si>
    <t>〇</t>
    <phoneticPr fontId="3"/>
  </si>
  <si>
    <t>日（最大５日）</t>
    <rPh sb="0" eb="1">
      <t>ニチ</t>
    </rPh>
    <rPh sb="2" eb="4">
      <t>サイダイ</t>
    </rPh>
    <rPh sb="5" eb="6">
      <t>ニチ</t>
    </rPh>
    <phoneticPr fontId="3"/>
  </si>
  <si>
    <t>準備講習委託費（Ａ）</t>
    <rPh sb="0" eb="6">
      <t>ジュンビコウシュウイタク</t>
    </rPh>
    <rPh sb="6" eb="7">
      <t>ヒ</t>
    </rPh>
    <phoneticPr fontId="3"/>
  </si>
  <si>
    <t>通信機器貸与費　</t>
    <rPh sb="0" eb="2">
      <t>ツウシン</t>
    </rPh>
    <rPh sb="2" eb="4">
      <t>キキ</t>
    </rPh>
    <rPh sb="4" eb="6">
      <t>タイヨ</t>
    </rPh>
    <rPh sb="6" eb="7">
      <t>ヒ</t>
    </rPh>
    <phoneticPr fontId="3"/>
  </si>
  <si>
    <t>※通信機器貸与費はデジタル資格コースの要件を満たす場合に支給対象となります。
※通信機器貸与費は、パソコン等通信機器のリースまたはレンタルに要した経費の実費とします（貸与した訓練生1人1月当たり15,000円（外税）を上限）。貸与予定機器が経費対象とできるかは、事前に労働政策課に確認してください。</t>
    <rPh sb="1" eb="8">
      <t>ツウシンキキタイヨヒ</t>
    </rPh>
    <rPh sb="13" eb="15">
      <t>シカク</t>
    </rPh>
    <rPh sb="19" eb="21">
      <t>ヨウケン</t>
    </rPh>
    <rPh sb="22" eb="23">
      <t>ミ</t>
    </rPh>
    <rPh sb="25" eb="27">
      <t>バアイ</t>
    </rPh>
    <rPh sb="28" eb="30">
      <t>シキュウ</t>
    </rPh>
    <rPh sb="30" eb="32">
      <t>タイショウ</t>
    </rPh>
    <rPh sb="41" eb="48">
      <t>ツウシンキキタイヨヒ</t>
    </rPh>
    <rPh sb="54" eb="59">
      <t>トウツウシンキキ</t>
    </rPh>
    <rPh sb="71" eb="72">
      <t>ヨウ</t>
    </rPh>
    <rPh sb="74" eb="76">
      <t>ケイヒ</t>
    </rPh>
    <rPh sb="77" eb="79">
      <t>ジッピ</t>
    </rPh>
    <rPh sb="84" eb="86">
      <t>タイヨ</t>
    </rPh>
    <rPh sb="88" eb="91">
      <t>クンレンセイ</t>
    </rPh>
    <rPh sb="92" eb="93">
      <t>ニン</t>
    </rPh>
    <rPh sb="94" eb="95">
      <t>ツキ</t>
    </rPh>
    <rPh sb="95" eb="96">
      <t>ア</t>
    </rPh>
    <rPh sb="104" eb="105">
      <t>エン</t>
    </rPh>
    <rPh sb="106" eb="108">
      <t>ガイゼイ</t>
    </rPh>
    <rPh sb="110" eb="112">
      <t>ジョウゲン</t>
    </rPh>
    <rPh sb="114" eb="116">
      <t>タイヨ</t>
    </rPh>
    <rPh sb="116" eb="118">
      <t>ヨテイ</t>
    </rPh>
    <rPh sb="118" eb="120">
      <t>キキ</t>
    </rPh>
    <rPh sb="121" eb="123">
      <t>ケイヒ</t>
    </rPh>
    <rPh sb="123" eb="125">
      <t>タイショウ</t>
    </rPh>
    <rPh sb="132" eb="134">
      <t>ジゼン</t>
    </rPh>
    <rPh sb="135" eb="140">
      <t>ロウドウセイサクカ</t>
    </rPh>
    <phoneticPr fontId="3"/>
  </si>
  <si>
    <t>デュアルコース訓練実施経費</t>
    <rPh sb="7" eb="9">
      <t>クンレン</t>
    </rPh>
    <rPh sb="9" eb="11">
      <t>ジッシ</t>
    </rPh>
    <rPh sb="11" eb="13">
      <t>ケイヒ</t>
    </rPh>
    <phoneticPr fontId="3"/>
  </si>
  <si>
    <t>訓練導入講習費</t>
    <rPh sb="0" eb="7">
      <t>クンレンドウニュウコウシュウヒ</t>
    </rPh>
    <phoneticPr fontId="3"/>
  </si>
  <si>
    <t>訓練導入講習費（Ａ）</t>
    <rPh sb="0" eb="6">
      <t>クンレンドウニュウコウシュウ</t>
    </rPh>
    <rPh sb="6" eb="7">
      <t>ヒ</t>
    </rPh>
    <phoneticPr fontId="3"/>
  </si>
  <si>
    <t>評価手数料</t>
    <rPh sb="0" eb="5">
      <t>ヒョウカテスウリョウ</t>
    </rPh>
    <phoneticPr fontId="3"/>
  </si>
  <si>
    <t>訓練導入講習費単価（人）</t>
    <rPh sb="0" eb="6">
      <t>クンレンドウニュウコウシュウ</t>
    </rPh>
    <rPh sb="6" eb="7">
      <t>ヒ</t>
    </rPh>
    <rPh sb="7" eb="9">
      <t>タンカ</t>
    </rPh>
    <rPh sb="10" eb="11">
      <t>ヒト</t>
    </rPh>
    <phoneticPr fontId="3"/>
  </si>
  <si>
    <t>評価手数料（人）</t>
    <rPh sb="0" eb="5">
      <t>ヒョウカテスウリョウ</t>
    </rPh>
    <rPh sb="6" eb="7">
      <t>ヒト</t>
    </rPh>
    <phoneticPr fontId="3"/>
  </si>
  <si>
    <t>準備講習委託費（人）</t>
    <rPh sb="0" eb="7">
      <t>ジュンビコウシュウイタクヒ</t>
    </rPh>
    <rPh sb="8" eb="9">
      <t>ヒト</t>
    </rPh>
    <phoneticPr fontId="3"/>
  </si>
  <si>
    <t>職場見学等推進費（人）</t>
    <rPh sb="0" eb="2">
      <t>ショクバ</t>
    </rPh>
    <rPh sb="2" eb="4">
      <t>ケンガク</t>
    </rPh>
    <rPh sb="4" eb="5">
      <t>トウ</t>
    </rPh>
    <rPh sb="5" eb="7">
      <t>スイシン</t>
    </rPh>
    <rPh sb="7" eb="8">
      <t>ヒ</t>
    </rPh>
    <rPh sb="9" eb="10">
      <t>ヒト</t>
    </rPh>
    <phoneticPr fontId="3"/>
  </si>
  <si>
    <t>評価手数料（Ａ）</t>
    <rPh sb="0" eb="5">
      <t>ヒョウカテスウリョウ</t>
    </rPh>
    <phoneticPr fontId="3"/>
  </si>
  <si>
    <t>大型自動車訓練実施経費</t>
    <rPh sb="0" eb="5">
      <t>オオガタジドウシャ</t>
    </rPh>
    <rPh sb="5" eb="7">
      <t>クンレン</t>
    </rPh>
    <rPh sb="7" eb="9">
      <t>ジッシ</t>
    </rPh>
    <rPh sb="9" eb="11">
      <t>ケイヒ</t>
    </rPh>
    <phoneticPr fontId="3"/>
  </si>
  <si>
    <t>自動車教習経費</t>
    <rPh sb="0" eb="7">
      <t>ジドウシャキョウシュウケイヒ</t>
    </rPh>
    <phoneticPr fontId="3"/>
  </si>
  <si>
    <t>諸経費計（B）</t>
    <rPh sb="0" eb="3">
      <t>ショケイヒ</t>
    </rPh>
    <rPh sb="3" eb="4">
      <t>ケイ</t>
    </rPh>
    <phoneticPr fontId="3"/>
  </si>
  <si>
    <t>事務経費（C）</t>
    <rPh sb="0" eb="2">
      <t>ジム</t>
    </rPh>
    <rPh sb="2" eb="4">
      <t>ケイヒ</t>
    </rPh>
    <phoneticPr fontId="3"/>
  </si>
  <si>
    <t>小　　計　（D）</t>
    <rPh sb="0" eb="1">
      <t>ショウ</t>
    </rPh>
    <rPh sb="3" eb="4">
      <t>ケイ</t>
    </rPh>
    <phoneticPr fontId="3"/>
  </si>
  <si>
    <r>
      <t>（B）×10％</t>
    </r>
    <r>
      <rPr>
        <sz val="11"/>
        <color rgb="FFFF0000"/>
        <rFont val="ＭＳ Ｐ明朝"/>
        <family val="1"/>
        <charset val="128"/>
      </rPr>
      <t>以内</t>
    </r>
    <rPh sb="7" eb="9">
      <t>イナイ</t>
    </rPh>
    <phoneticPr fontId="3"/>
  </si>
  <si>
    <t>消費税　 （E）</t>
    <rPh sb="0" eb="3">
      <t>ショウヒゼイ</t>
    </rPh>
    <phoneticPr fontId="3"/>
  </si>
  <si>
    <t>（D）×10％</t>
    <phoneticPr fontId="3"/>
  </si>
  <si>
    <t>（A）＋（B）＋（C）</t>
    <phoneticPr fontId="3"/>
  </si>
  <si>
    <t>（D）＋（E）</t>
    <phoneticPr fontId="3"/>
  </si>
  <si>
    <t>自動車教習経費計（A）</t>
    <rPh sb="0" eb="3">
      <t>ジドウシャ</t>
    </rPh>
    <rPh sb="3" eb="5">
      <t>キョウシュウ</t>
    </rPh>
    <rPh sb="5" eb="7">
      <t>ケイヒ</t>
    </rPh>
    <rPh sb="7" eb="8">
      <t>ケイ</t>
    </rPh>
    <phoneticPr fontId="3"/>
  </si>
  <si>
    <t>学科教習料金</t>
    <rPh sb="0" eb="6">
      <t>ガッカキョウシュウリョウキン</t>
    </rPh>
    <phoneticPr fontId="3"/>
  </si>
  <si>
    <t>技能教習料金</t>
    <rPh sb="0" eb="6">
      <t>ギノウキョウシュウリョウキン</t>
    </rPh>
    <phoneticPr fontId="3"/>
  </si>
  <si>
    <t>修了検定料金</t>
    <rPh sb="0" eb="6">
      <t>シュウリョウケンテイリョウキン</t>
    </rPh>
    <phoneticPr fontId="3"/>
  </si>
  <si>
    <t>仮免許検定料金</t>
    <rPh sb="0" eb="3">
      <t>カリメンキョ</t>
    </rPh>
    <rPh sb="3" eb="5">
      <t>ケンテイ</t>
    </rPh>
    <rPh sb="5" eb="7">
      <t>リョウキン</t>
    </rPh>
    <phoneticPr fontId="3"/>
  </si>
  <si>
    <t>※自動車教習施設における訓練費用は一般の教習受講者と同額であること</t>
    <phoneticPr fontId="3"/>
  </si>
  <si>
    <t>※指定教習所において法定の教習時間を超える教習が必要となった場合、当該超過時間に要する費用は訓練生負担とする（訓練生募集時に明記すること）。また、教習に要する費用のうち、修了（卒業）検定の再検定料、仮免許の再検定料、写真代及び教本代については訓練生の負担、適性検査料については選考を受ける者の負担とすることとし、必ず訓練生募集時に明記すること。なお、訓練生が中途退校したことにより委託費の対象の者とならなかった場合においても、教習費用を当該中途退校した訓練生に請求しないこと。</t>
    <phoneticPr fontId="3"/>
  </si>
  <si>
    <t>コマ×</t>
    <phoneticPr fontId="3"/>
  </si>
  <si>
    <t>※デジタル資格コースとして実施する場合、デジタル訓練促進費の単価は10,000円となる。</t>
    <rPh sb="5" eb="7">
      <t>シカク</t>
    </rPh>
    <rPh sb="13" eb="15">
      <t>ジッシ</t>
    </rPh>
    <rPh sb="17" eb="19">
      <t>バアイ</t>
    </rPh>
    <rPh sb="24" eb="29">
      <t>クンレンソクシンヒ</t>
    </rPh>
    <rPh sb="30" eb="32">
      <t>タンカ</t>
    </rPh>
    <rPh sb="39" eb="40">
      <t>エン</t>
    </rPh>
    <phoneticPr fontId="3"/>
  </si>
  <si>
    <t>④</t>
    <phoneticPr fontId="3"/>
  </si>
  <si>
    <t>デジタル職場実習推進費</t>
    <rPh sb="4" eb="11">
      <t>ショクバジッシュウスイシンヒ</t>
    </rPh>
    <phoneticPr fontId="3"/>
  </si>
  <si>
    <t>デジタル職場実習推進費（人/月）</t>
    <rPh sb="4" eb="11">
      <t>ショクバジッシュウスイシンヒ</t>
    </rPh>
    <rPh sb="12" eb="13">
      <t>ニン</t>
    </rPh>
    <rPh sb="14" eb="15">
      <t>ツキ</t>
    </rPh>
    <phoneticPr fontId="3"/>
  </si>
  <si>
    <t>デジタル職場実習推進費（Ａ）</t>
    <rPh sb="4" eb="6">
      <t>ショクバ</t>
    </rPh>
    <rPh sb="6" eb="8">
      <t>ジッシュウ</t>
    </rPh>
    <rPh sb="8" eb="10">
      <t>スイシン</t>
    </rPh>
    <rPh sb="10" eb="11">
      <t>ヒ</t>
    </rPh>
    <phoneticPr fontId="3"/>
  </si>
  <si>
    <t>①合計　＋　②合計　＋　③合計　＋　④合計</t>
    <rPh sb="1" eb="3">
      <t>ゴウケイ</t>
    </rPh>
    <rPh sb="7" eb="9">
      <t>ゴウケイ</t>
    </rPh>
    <phoneticPr fontId="3"/>
  </si>
  <si>
    <t>④合　　　　計</t>
    <rPh sb="1" eb="2">
      <t>ア</t>
    </rPh>
    <rPh sb="6" eb="7">
      <t>ケイ</t>
    </rPh>
    <phoneticPr fontId="3"/>
  </si>
  <si>
    <t>※デジタル分野の訓練に関する職場実習を組み込む場合、デジタル職場実習推進費の単価は10,000円となる。</t>
    <rPh sb="5" eb="7">
      <t>ブンヤ</t>
    </rPh>
    <rPh sb="8" eb="10">
      <t>クンレン</t>
    </rPh>
    <rPh sb="11" eb="12">
      <t>カン</t>
    </rPh>
    <rPh sb="14" eb="16">
      <t>ショクバ</t>
    </rPh>
    <rPh sb="16" eb="18">
      <t>ジッシュウ</t>
    </rPh>
    <rPh sb="19" eb="20">
      <t>ク</t>
    </rPh>
    <rPh sb="21" eb="22">
      <t>コ</t>
    </rPh>
    <rPh sb="23" eb="25">
      <t>バアイ</t>
    </rPh>
    <rPh sb="30" eb="37">
      <t>ショクバジッシュウスイシンヒ</t>
    </rPh>
    <rPh sb="38" eb="40">
      <t>タンカ</t>
    </rPh>
    <rPh sb="47" eb="4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</si>
</sst>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General&quot;名、&quot;"/>
    <numFmt numFmtId="179" formatCode="General&quot;ヵ月)&quot;"/>
    <numFmt numFmtId="180" formatCode="000,000&quot;円&quot;&quot;＝&quot;"/>
    <numFmt numFmtId="181" formatCode="000,000&quot;円&quot;&quot;÷&quot;"/>
    <numFmt numFmtId="182" formatCode="0&quot;年&quot;"/>
    <numFmt numFmtId="183" formatCode="0&quot;月&quot;"/>
    <numFmt numFmtId="184" formatCode="0&quot;日&quot;"/>
    <numFmt numFmtId="185" formatCode="#,##0_ &quot;円&quot;"/>
    <numFmt numFmtId="186" formatCode="[$-411]ggge&quot;年&quot;m&quot;月&quot;d&quot;日&quot;;@"/>
    <numFmt numFmtId="187" formatCode="#,##0.00_ "/>
  </numFmts>
  <fonts count="23">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8"/>
      <name val="ＭＳ Ｐ明朝"/>
      <family val="1"/>
      <charset val="128"/>
    </font>
    <font>
      <sz val="11"/>
      <color theme="1"/>
      <name val="ＭＳ Ｐゴシック"/>
      <family val="3"/>
      <charset val="128"/>
      <scheme val="minor"/>
    </font>
    <font>
      <sz val="18"/>
      <color indexed="8"/>
      <name val="ＭＳ Ｐ明朝"/>
      <family val="1"/>
      <charset val="128"/>
    </font>
    <font>
      <sz val="11"/>
      <color indexed="8"/>
      <name val="ＭＳ Ｐ明朝"/>
      <family val="1"/>
      <charset val="128"/>
    </font>
    <font>
      <sz val="11"/>
      <color rgb="FFFF0000"/>
      <name val="ＭＳ Ｐ明朝"/>
      <family val="1"/>
      <charset val="128"/>
    </font>
    <font>
      <sz val="10"/>
      <name val="ＭＳ Ｐ明朝"/>
      <family val="1"/>
      <charset val="128"/>
    </font>
    <font>
      <sz val="6"/>
      <name val="ＭＳ Ｐゴシック"/>
      <family val="2"/>
      <charset val="128"/>
      <scheme val="minor"/>
    </font>
    <font>
      <sz val="6"/>
      <name val="メイリオ"/>
      <family val="2"/>
      <charset val="128"/>
    </font>
    <font>
      <sz val="11"/>
      <color theme="1"/>
      <name val="ＭＳ Ｐ明朝"/>
      <family val="1"/>
      <charset val="128"/>
    </font>
    <font>
      <b/>
      <sz val="14"/>
      <color rgb="FF0070C0"/>
      <name val="ＭＳ Ｐ明朝"/>
      <family val="1"/>
      <charset val="128"/>
    </font>
    <font>
      <b/>
      <sz val="12"/>
      <name val="ＭＳ Ｐ明朝"/>
      <family val="1"/>
      <charset val="128"/>
    </font>
    <font>
      <b/>
      <sz val="14"/>
      <color rgb="FFFF0000"/>
      <name val="ＭＳ Ｐ明朝"/>
      <family val="1"/>
      <charset val="128"/>
    </font>
    <font>
      <b/>
      <sz val="9"/>
      <color indexed="10"/>
      <name val="MS P ゴシック"/>
      <family val="3"/>
      <charset val="128"/>
    </font>
    <font>
      <b/>
      <sz val="8"/>
      <color indexed="10"/>
      <name val="MS P ゴシック"/>
      <family val="3"/>
      <charset val="128"/>
    </font>
    <font>
      <b/>
      <sz val="9"/>
      <color indexed="10"/>
      <name val="ＭＳ Ｐゴシック"/>
      <family val="3"/>
      <charset val="128"/>
    </font>
    <font>
      <b/>
      <sz val="11"/>
      <name val="ＭＳ Ｐ明朝"/>
      <family val="1"/>
      <charset val="128"/>
    </font>
    <font>
      <sz val="11"/>
      <color theme="1" tint="4.9989318521683403E-2"/>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7" fillId="0" borderId="0">
      <alignment vertical="center"/>
    </xf>
    <xf numFmtId="0" fontId="1" fillId="0" borderId="0">
      <alignment vertical="center"/>
    </xf>
    <xf numFmtId="0" fontId="2" fillId="0" borderId="0">
      <alignment vertical="center"/>
    </xf>
    <xf numFmtId="0" fontId="7"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85">
    <xf numFmtId="0" fontId="0" fillId="0" borderId="0" xfId="0">
      <alignment vertical="center"/>
    </xf>
    <xf numFmtId="0" fontId="9" fillId="0" borderId="0" xfId="7" applyFont="1">
      <alignment vertical="center"/>
    </xf>
    <xf numFmtId="0" fontId="9" fillId="0" borderId="10" xfId="7" applyFont="1" applyBorder="1">
      <alignment vertical="center"/>
    </xf>
    <xf numFmtId="178" fontId="9" fillId="0" borderId="0" xfId="7" applyNumberFormat="1" applyFont="1">
      <alignment vertical="center"/>
    </xf>
    <xf numFmtId="0" fontId="9" fillId="0" borderId="0" xfId="7" applyFont="1" applyAlignment="1">
      <alignment horizontal="right" vertical="center"/>
    </xf>
    <xf numFmtId="0" fontId="4" fillId="0" borderId="10" xfId="0" applyFont="1" applyBorder="1">
      <alignment vertical="center"/>
    </xf>
    <xf numFmtId="0" fontId="4" fillId="0" borderId="0" xfId="0" applyFont="1">
      <alignment vertical="center"/>
    </xf>
    <xf numFmtId="0" fontId="8" fillId="0" borderId="0" xfId="7" applyFont="1" applyAlignment="1">
      <alignment horizontal="center" vertical="center"/>
    </xf>
    <xf numFmtId="0" fontId="4" fillId="0" borderId="0" xfId="7" applyFont="1">
      <alignment vertical="center"/>
    </xf>
    <xf numFmtId="0" fontId="4" fillId="0" borderId="0" xfId="7" applyFont="1" applyAlignment="1">
      <alignment horizontal="right" vertical="center"/>
    </xf>
    <xf numFmtId="0" fontId="10" fillId="0" borderId="0" xfId="7"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lignment vertical="center"/>
    </xf>
    <xf numFmtId="0" fontId="4" fillId="0" borderId="5" xfId="0" applyFont="1" applyBorder="1" applyAlignment="1">
      <alignment horizontal="left" vertical="center"/>
    </xf>
    <xf numFmtId="3" fontId="4" fillId="0" borderId="10" xfId="0" applyNumberFormat="1" applyFont="1" applyBorder="1">
      <alignment vertical="center"/>
    </xf>
    <xf numFmtId="3" fontId="4" fillId="0" borderId="10" xfId="0" applyNumberFormat="1" applyFont="1" applyBorder="1" applyAlignment="1">
      <alignment horizontal="center" vertical="center"/>
    </xf>
    <xf numFmtId="177" fontId="4" fillId="0" borderId="10" xfId="0" applyNumberFormat="1" applyFont="1" applyBorder="1">
      <alignment vertical="center"/>
    </xf>
    <xf numFmtId="0" fontId="4" fillId="0" borderId="4" xfId="0" applyFont="1" applyBorder="1">
      <alignment vertical="center"/>
    </xf>
    <xf numFmtId="0" fontId="4" fillId="0" borderId="0" xfId="0" applyFont="1" applyAlignment="1">
      <alignment horizontal="left" vertical="center"/>
    </xf>
    <xf numFmtId="177" fontId="4" fillId="0" borderId="0" xfId="0" applyNumberFormat="1" applyFont="1" applyAlignment="1">
      <alignment horizontal="center" vertical="center"/>
    </xf>
    <xf numFmtId="0" fontId="4" fillId="0" borderId="13" xfId="0" applyFont="1" applyBorder="1">
      <alignment vertical="center"/>
    </xf>
    <xf numFmtId="0" fontId="4" fillId="0" borderId="14" xfId="0" applyFont="1" applyBorder="1">
      <alignment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11" fillId="0" borderId="0" xfId="0" applyFont="1" applyAlignment="1">
      <alignment horizontal="right" vertical="center"/>
    </xf>
    <xf numFmtId="0" fontId="10" fillId="2" borderId="0" xfId="7" applyFont="1" applyFill="1" applyAlignment="1">
      <alignment horizontal="center" vertical="center"/>
    </xf>
    <xf numFmtId="0" fontId="4" fillId="0" borderId="10" xfId="7" applyFont="1" applyBorder="1">
      <alignment vertical="center"/>
    </xf>
    <xf numFmtId="0" fontId="4" fillId="2" borderId="0" xfId="7" applyFont="1" applyFill="1">
      <alignment vertical="center"/>
    </xf>
    <xf numFmtId="178" fontId="4" fillId="0" borderId="0" xfId="7" applyNumberFormat="1" applyFont="1">
      <alignment vertical="center"/>
    </xf>
    <xf numFmtId="0" fontId="4" fillId="2" borderId="0" xfId="7" applyFont="1" applyFill="1" applyAlignment="1">
      <alignment horizontal="center" vertical="center"/>
    </xf>
    <xf numFmtId="0" fontId="4" fillId="0" borderId="0" xfId="9" applyFont="1">
      <alignment vertical="center"/>
    </xf>
    <xf numFmtId="0" fontId="4" fillId="0" borderId="0" xfId="7" applyFont="1" applyAlignment="1">
      <alignment horizontal="center" vertical="center"/>
    </xf>
    <xf numFmtId="183" fontId="4" fillId="0" borderId="0" xfId="7" applyNumberFormat="1" applyFont="1" applyAlignment="1">
      <alignment horizontal="right" vertical="center"/>
    </xf>
    <xf numFmtId="184" fontId="4" fillId="0" borderId="0" xfId="7" applyNumberFormat="1" applyFont="1" applyAlignment="1">
      <alignment horizontal="right" vertical="center"/>
    </xf>
    <xf numFmtId="182" fontId="4" fillId="0" borderId="0" xfId="7" applyNumberFormat="1" applyFont="1" applyAlignment="1">
      <alignment horizontal="right" vertical="center"/>
    </xf>
    <xf numFmtId="0" fontId="10" fillId="2" borderId="0" xfId="7" applyFont="1" applyFill="1">
      <alignment vertical="center"/>
    </xf>
    <xf numFmtId="0" fontId="9" fillId="2" borderId="0" xfId="7" applyFont="1" applyFill="1">
      <alignment vertical="center"/>
    </xf>
    <xf numFmtId="0" fontId="4" fillId="0" borderId="10" xfId="9" applyFont="1" applyBorder="1">
      <alignment vertical="center"/>
    </xf>
    <xf numFmtId="0" fontId="4" fillId="2" borderId="10" xfId="9" applyFont="1" applyFill="1" applyBorder="1" applyAlignment="1">
      <alignment horizontal="center" vertical="center"/>
    </xf>
    <xf numFmtId="176" fontId="4" fillId="0" borderId="10" xfId="9" applyNumberFormat="1" applyFont="1" applyBorder="1" applyAlignment="1">
      <alignment horizontal="left" vertical="center"/>
    </xf>
    <xf numFmtId="0" fontId="4" fillId="0" borderId="10" xfId="9" applyFont="1" applyBorder="1" applyAlignment="1">
      <alignment horizontal="center" vertical="center"/>
    </xf>
    <xf numFmtId="0" fontId="10" fillId="0" borderId="10" xfId="9" applyFont="1" applyBorder="1">
      <alignment vertical="center"/>
    </xf>
    <xf numFmtId="0" fontId="4" fillId="2" borderId="0" xfId="9" applyFont="1" applyFill="1" applyAlignment="1">
      <alignment horizontal="center" vertical="center"/>
    </xf>
    <xf numFmtId="176" fontId="4" fillId="0" borderId="0" xfId="9" applyNumberFormat="1" applyFont="1" applyAlignment="1">
      <alignment horizontal="left" vertical="center"/>
    </xf>
    <xf numFmtId="0" fontId="4" fillId="0" borderId="0" xfId="9" applyFont="1" applyAlignment="1">
      <alignment horizontal="center" vertical="center"/>
    </xf>
    <xf numFmtId="0" fontId="10" fillId="0" borderId="0" xfId="9" applyFont="1" applyAlignment="1">
      <alignment horizontal="center" vertical="center"/>
    </xf>
    <xf numFmtId="0" fontId="4" fillId="0" borderId="0" xfId="9" applyFont="1" applyAlignment="1">
      <alignment horizontal="left" vertical="center"/>
    </xf>
    <xf numFmtId="0" fontId="10" fillId="0" borderId="0" xfId="9" applyFont="1">
      <alignment vertical="center"/>
    </xf>
    <xf numFmtId="0" fontId="14" fillId="0" borderId="0" xfId="9" applyFont="1">
      <alignment vertical="center"/>
    </xf>
    <xf numFmtId="0" fontId="14" fillId="2" borderId="0" xfId="9" applyFont="1" applyFill="1" applyAlignment="1">
      <alignment horizontal="center" vertical="center"/>
    </xf>
    <xf numFmtId="176" fontId="14" fillId="0" borderId="0" xfId="9" applyNumberFormat="1" applyFont="1" applyAlignment="1">
      <alignment horizontal="left" vertical="center"/>
    </xf>
    <xf numFmtId="9" fontId="14" fillId="2" borderId="0" xfId="9" applyNumberFormat="1" applyFont="1" applyFill="1" applyAlignment="1">
      <alignment horizontal="center" vertical="center"/>
    </xf>
    <xf numFmtId="0" fontId="14" fillId="0" borderId="0" xfId="9" applyFont="1" applyAlignment="1">
      <alignment horizontal="center" vertical="center"/>
    </xf>
    <xf numFmtId="0" fontId="4" fillId="0" borderId="5" xfId="9" applyFont="1" applyBorder="1">
      <alignment vertical="center"/>
    </xf>
    <xf numFmtId="0" fontId="4" fillId="0" borderId="5" xfId="9" applyFont="1" applyBorder="1" applyAlignment="1">
      <alignment horizontal="left" vertical="center"/>
    </xf>
    <xf numFmtId="0" fontId="4" fillId="3" borderId="0" xfId="7" applyFont="1" applyFill="1">
      <alignment vertical="center"/>
    </xf>
    <xf numFmtId="3" fontId="4" fillId="0" borderId="10" xfId="9" applyNumberFormat="1" applyFont="1" applyBorder="1">
      <alignment vertical="center"/>
    </xf>
    <xf numFmtId="3" fontId="4" fillId="0" borderId="10" xfId="9" applyNumberFormat="1" applyFont="1" applyBorder="1" applyAlignment="1">
      <alignment horizontal="center" vertical="center"/>
    </xf>
    <xf numFmtId="177" fontId="4" fillId="0" borderId="10" xfId="9" applyNumberFormat="1" applyFont="1" applyBorder="1">
      <alignment vertical="center"/>
    </xf>
    <xf numFmtId="0" fontId="4" fillId="0" borderId="4" xfId="9" applyFont="1" applyBorder="1">
      <alignment vertical="center"/>
    </xf>
    <xf numFmtId="177" fontId="4" fillId="0" borderId="0" xfId="9" applyNumberFormat="1" applyFont="1" applyAlignment="1">
      <alignment horizontal="center" vertical="center"/>
    </xf>
    <xf numFmtId="0" fontId="4" fillId="0" borderId="13" xfId="9" applyFont="1" applyBorder="1">
      <alignment vertical="center"/>
    </xf>
    <xf numFmtId="0" fontId="4" fillId="0" borderId="14" xfId="9" applyFont="1" applyBorder="1">
      <alignment vertical="center"/>
    </xf>
    <xf numFmtId="0" fontId="4" fillId="0" borderId="14" xfId="9" applyFont="1" applyBorder="1" applyAlignment="1">
      <alignment horizontal="left" vertical="center"/>
    </xf>
    <xf numFmtId="0" fontId="4" fillId="0" borderId="14" xfId="9" applyFont="1" applyBorder="1" applyAlignment="1">
      <alignment horizontal="center" vertical="center"/>
    </xf>
    <xf numFmtId="0" fontId="11" fillId="0" borderId="0" xfId="9" applyFont="1" applyAlignment="1">
      <alignment horizontal="right" vertical="center"/>
    </xf>
    <xf numFmtId="0" fontId="11" fillId="0" borderId="10" xfId="9" applyFont="1" applyBorder="1">
      <alignment vertical="center"/>
    </xf>
    <xf numFmtId="180" fontId="4" fillId="0" borderId="0" xfId="9" applyNumberFormat="1" applyFont="1" applyAlignment="1">
      <alignment horizontal="center" vertical="center"/>
    </xf>
    <xf numFmtId="3" fontId="4" fillId="0" borderId="0" xfId="9" applyNumberFormat="1" applyFont="1" applyAlignment="1">
      <alignment horizontal="right" vertical="center"/>
    </xf>
    <xf numFmtId="0" fontId="10" fillId="2" borderId="0" xfId="0" applyFont="1" applyFill="1" applyAlignment="1">
      <alignment horizontal="center" vertical="center"/>
    </xf>
    <xf numFmtId="0" fontId="10" fillId="2" borderId="0" xfId="0" applyFont="1" applyFill="1">
      <alignment vertical="center"/>
    </xf>
    <xf numFmtId="0" fontId="10" fillId="2" borderId="10" xfId="0" applyFont="1" applyFill="1" applyBorder="1">
      <alignment vertical="center"/>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0" xfId="0" applyFont="1" applyAlignment="1">
      <alignment horizontal="center" vertical="center" shrinkToFit="1"/>
    </xf>
    <xf numFmtId="0" fontId="15" fillId="0" borderId="0" xfId="0" applyFont="1">
      <alignment vertical="center"/>
    </xf>
    <xf numFmtId="0" fontId="11" fillId="0" borderId="0" xfId="0" applyFont="1" applyAlignment="1">
      <alignment horizontal="left" vertical="center"/>
    </xf>
    <xf numFmtId="176" fontId="4" fillId="2" borderId="0" xfId="7" applyNumberFormat="1" applyFont="1" applyFill="1">
      <alignment vertical="center"/>
    </xf>
    <xf numFmtId="0" fontId="4" fillId="2" borderId="0" xfId="9" applyFont="1" applyFill="1">
      <alignment vertical="center"/>
    </xf>
    <xf numFmtId="0" fontId="16" fillId="0" borderId="0" xfId="0" applyFont="1">
      <alignment vertical="center"/>
    </xf>
    <xf numFmtId="177" fontId="17" fillId="0" borderId="0" xfId="0" applyNumberFormat="1" applyFont="1">
      <alignment vertical="center"/>
    </xf>
    <xf numFmtId="0" fontId="10" fillId="0" borderId="0" xfId="0" applyFont="1">
      <alignment vertical="center"/>
    </xf>
    <xf numFmtId="0" fontId="17" fillId="0" borderId="0" xfId="0" applyFont="1">
      <alignment vertical="center"/>
    </xf>
    <xf numFmtId="0" fontId="9" fillId="0" borderId="2" xfId="7" applyFont="1" applyBorder="1">
      <alignment vertical="center"/>
    </xf>
    <xf numFmtId="0" fontId="9" fillId="0" borderId="11" xfId="7" applyFont="1" applyBorder="1">
      <alignment vertical="center"/>
    </xf>
    <xf numFmtId="0" fontId="9" fillId="0" borderId="3" xfId="7" applyFont="1" applyBorder="1">
      <alignment vertical="center"/>
    </xf>
    <xf numFmtId="0" fontId="9" fillId="0" borderId="12" xfId="7" applyFont="1" applyBorder="1">
      <alignment vertical="center"/>
    </xf>
    <xf numFmtId="0" fontId="4" fillId="0" borderId="3" xfId="0" applyFont="1" applyBorder="1">
      <alignment vertical="center"/>
    </xf>
    <xf numFmtId="0" fontId="4" fillId="0" borderId="12" xfId="0" applyFont="1" applyBorder="1">
      <alignment vertical="center"/>
    </xf>
    <xf numFmtId="0" fontId="11" fillId="0" borderId="5" xfId="0" applyFont="1" applyBorder="1" applyAlignment="1">
      <alignment horizontal="right" vertical="center"/>
    </xf>
    <xf numFmtId="0" fontId="4" fillId="0" borderId="6" xfId="0" applyFont="1" applyBorder="1">
      <alignment vertical="center"/>
    </xf>
    <xf numFmtId="0" fontId="9" fillId="0" borderId="0" xfId="7" applyFont="1" applyAlignment="1">
      <alignment horizontal="left" vertical="center"/>
    </xf>
    <xf numFmtId="0" fontId="4" fillId="2" borderId="10" xfId="7" applyFont="1" applyFill="1" applyBorder="1" applyAlignment="1">
      <alignment horizontal="left" vertical="center"/>
    </xf>
    <xf numFmtId="0" fontId="4" fillId="2" borderId="11" xfId="7" applyFont="1" applyFill="1" applyBorder="1" applyAlignment="1">
      <alignment horizontal="left" vertical="center"/>
    </xf>
    <xf numFmtId="0" fontId="4" fillId="2" borderId="5" xfId="7" applyFont="1" applyFill="1" applyBorder="1" applyAlignment="1">
      <alignment horizontal="left" vertical="center"/>
    </xf>
    <xf numFmtId="0" fontId="4" fillId="2" borderId="6" xfId="7" applyFont="1" applyFill="1" applyBorder="1" applyAlignment="1">
      <alignment horizontal="left" vertical="center"/>
    </xf>
    <xf numFmtId="0" fontId="4" fillId="2" borderId="0" xfId="7" applyFont="1" applyFill="1" applyAlignment="1">
      <alignment horizontal="left" vertical="center"/>
    </xf>
    <xf numFmtId="0" fontId="4" fillId="2" borderId="12" xfId="7" applyFont="1" applyFill="1" applyBorder="1" applyAlignment="1">
      <alignment horizontal="left" vertical="center"/>
    </xf>
    <xf numFmtId="0" fontId="14" fillId="0" borderId="0" xfId="9" applyFont="1" applyAlignment="1">
      <alignment horizontal="left" vertical="center"/>
    </xf>
    <xf numFmtId="9" fontId="14" fillId="0" borderId="0" xfId="9" applyNumberFormat="1" applyFont="1" applyAlignment="1">
      <alignment horizontal="center" vertical="center"/>
    </xf>
    <xf numFmtId="0" fontId="4" fillId="0" borderId="13" xfId="0" applyFont="1" applyBorder="1" applyAlignment="1">
      <alignment horizontal="left" vertical="center"/>
    </xf>
    <xf numFmtId="0" fontId="4" fillId="0" borderId="11" xfId="9" applyFont="1" applyBorder="1" applyAlignment="1">
      <alignment horizontal="center" vertical="center"/>
    </xf>
    <xf numFmtId="0" fontId="4" fillId="0" borderId="12" xfId="9" applyFont="1" applyBorder="1" applyAlignment="1">
      <alignment horizontal="center" vertical="center"/>
    </xf>
    <xf numFmtId="0" fontId="4" fillId="0" borderId="6" xfId="9" applyFont="1" applyBorder="1" applyAlignment="1">
      <alignment horizontal="center" vertical="center"/>
    </xf>
    <xf numFmtId="176" fontId="4" fillId="0" borderId="0" xfId="7" applyNumberFormat="1" applyFont="1">
      <alignment vertical="center"/>
    </xf>
    <xf numFmtId="0" fontId="4" fillId="0" borderId="13" xfId="7" applyFont="1" applyBorder="1" applyAlignment="1">
      <alignment horizontal="left" vertical="center"/>
    </xf>
    <xf numFmtId="0" fontId="4" fillId="0" borderId="14" xfId="7" applyFont="1" applyBorder="1" applyAlignment="1">
      <alignment horizontal="left" vertical="center"/>
    </xf>
    <xf numFmtId="185" fontId="10" fillId="0" borderId="14" xfId="0" applyNumberFormat="1" applyFont="1" applyBorder="1" applyAlignment="1">
      <alignment horizontal="right" vertical="center" shrinkToFit="1"/>
    </xf>
    <xf numFmtId="0" fontId="10" fillId="0" borderId="14" xfId="0" applyFont="1" applyBorder="1" applyAlignment="1">
      <alignment horizontal="center" vertical="center"/>
    </xf>
    <xf numFmtId="0" fontId="4" fillId="0" borderId="14" xfId="0" applyFont="1" applyBorder="1" applyAlignment="1">
      <alignment horizontal="center" vertical="center" shrinkToFit="1"/>
    </xf>
    <xf numFmtId="0" fontId="11" fillId="0" borderId="9" xfId="0" applyFont="1" applyBorder="1" applyAlignment="1">
      <alignment horizontal="left" vertical="center"/>
    </xf>
    <xf numFmtId="176" fontId="4" fillId="0" borderId="5" xfId="9" applyNumberFormat="1" applyFont="1" applyBorder="1" applyAlignment="1">
      <alignment horizontal="left" vertical="center"/>
    </xf>
    <xf numFmtId="0" fontId="4" fillId="0" borderId="5" xfId="9" applyFont="1" applyBorder="1" applyAlignment="1">
      <alignment horizontal="center" vertical="center"/>
    </xf>
    <xf numFmtId="0" fontId="10" fillId="0" borderId="5" xfId="9" applyFont="1" applyBorder="1">
      <alignment vertical="center"/>
    </xf>
    <xf numFmtId="0" fontId="22" fillId="0" borderId="0" xfId="9" applyFont="1">
      <alignment vertical="center"/>
    </xf>
    <xf numFmtId="0" fontId="4" fillId="0" borderId="2" xfId="0" applyFont="1" applyBorder="1">
      <alignment vertical="center"/>
    </xf>
    <xf numFmtId="0" fontId="11" fillId="0" borderId="0" xfId="0" applyFont="1" applyAlignment="1">
      <alignment horizontal="left" vertical="center"/>
    </xf>
    <xf numFmtId="0" fontId="11" fillId="0" borderId="5" xfId="0" applyFont="1" applyBorder="1" applyAlignment="1">
      <alignment horizontal="left" vertical="center"/>
    </xf>
    <xf numFmtId="3" fontId="4" fillId="0" borderId="2" xfId="0" applyNumberFormat="1" applyFont="1" applyBorder="1" applyAlignment="1">
      <alignment horizontal="right" vertical="center"/>
    </xf>
    <xf numFmtId="3" fontId="4" fillId="0" borderId="11" xfId="0" applyNumberFormat="1" applyFont="1" applyBorder="1" applyAlignment="1">
      <alignment horizontal="right" vertical="center"/>
    </xf>
    <xf numFmtId="0" fontId="4" fillId="0" borderId="5" xfId="0" applyFont="1" applyBorder="1" applyAlignment="1">
      <alignment horizontal="center"/>
    </xf>
    <xf numFmtId="0" fontId="4" fillId="0" borderId="6" xfId="0" applyFont="1" applyBorder="1" applyAlignment="1">
      <alignment horizontal="center"/>
    </xf>
    <xf numFmtId="3" fontId="4" fillId="0" borderId="3" xfId="0" applyNumberFormat="1" applyFont="1" applyBorder="1" applyAlignment="1">
      <alignment horizontal="right" vertical="center"/>
    </xf>
    <xf numFmtId="3" fontId="4" fillId="0" borderId="12" xfId="0" applyNumberFormat="1" applyFont="1" applyBorder="1" applyAlignment="1">
      <alignment horizontal="right" vertical="center"/>
    </xf>
    <xf numFmtId="180" fontId="4" fillId="0" borderId="10" xfId="0" applyNumberFormat="1" applyFont="1" applyBorder="1" applyAlignment="1">
      <alignment horizontal="center" vertical="center"/>
    </xf>
    <xf numFmtId="180" fontId="4" fillId="0" borderId="11" xfId="0" applyNumberFormat="1" applyFont="1" applyBorder="1" applyAlignment="1">
      <alignment horizontal="center" vertical="center"/>
    </xf>
    <xf numFmtId="3" fontId="4" fillId="0" borderId="13" xfId="0" applyNumberFormat="1" applyFont="1" applyBorder="1" applyAlignment="1">
      <alignment horizontal="right" vertical="center"/>
    </xf>
    <xf numFmtId="3" fontId="4" fillId="0" borderId="15"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1" xfId="0" applyFont="1" applyBorder="1" applyAlignment="1">
      <alignment horizontal="center" vertical="center"/>
    </xf>
    <xf numFmtId="181" fontId="4" fillId="0" borderId="8" xfId="0" applyNumberFormat="1" applyFont="1" applyBorder="1" applyAlignment="1">
      <alignment horizontal="center" vertical="center" textRotation="255"/>
    </xf>
    <xf numFmtId="181" fontId="4" fillId="0" borderId="9" xfId="0" applyNumberFormat="1" applyFont="1" applyBorder="1" applyAlignment="1">
      <alignment horizontal="center" vertical="center" textRotation="255"/>
    </xf>
    <xf numFmtId="181" fontId="4" fillId="0" borderId="7" xfId="0" applyNumberFormat="1" applyFont="1" applyBorder="1" applyAlignment="1">
      <alignment horizontal="center" vertical="center" textRotation="255"/>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181" fontId="4" fillId="0" borderId="10" xfId="0" applyNumberFormat="1" applyFont="1" applyBorder="1" applyAlignment="1">
      <alignment horizontal="center"/>
    </xf>
    <xf numFmtId="181" fontId="4" fillId="0" borderId="11" xfId="0" applyNumberFormat="1" applyFont="1" applyBorder="1" applyAlignment="1">
      <alignment horizontal="center"/>
    </xf>
    <xf numFmtId="3" fontId="4" fillId="2" borderId="2"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0" fontId="4" fillId="0" borderId="10" xfId="0" applyFont="1" applyBorder="1" applyAlignment="1">
      <alignment horizontal="right" vertical="center"/>
    </xf>
    <xf numFmtId="0" fontId="9" fillId="0" borderId="0" xfId="7" applyFont="1" applyAlignment="1">
      <alignment horizontal="left" vertical="center"/>
    </xf>
    <xf numFmtId="0" fontId="4" fillId="0" borderId="10" xfId="7" applyFont="1" applyBorder="1" applyAlignment="1">
      <alignment horizontal="left" vertical="center"/>
    </xf>
    <xf numFmtId="0" fontId="9" fillId="0" borderId="0" xfId="7" applyFont="1" applyAlignment="1">
      <alignment horizontal="right" vertical="center"/>
    </xf>
    <xf numFmtId="0" fontId="4" fillId="0" borderId="0" xfId="7" applyFont="1" applyAlignment="1">
      <alignment horizontal="left" vertical="center"/>
    </xf>
    <xf numFmtId="0" fontId="4" fillId="0" borderId="5" xfId="7" applyFont="1" applyBorder="1" applyAlignment="1">
      <alignment horizontal="left" vertical="center"/>
    </xf>
    <xf numFmtId="176" fontId="4" fillId="4" borderId="5" xfId="7" applyNumberFormat="1" applyFont="1" applyFill="1" applyBorder="1" applyAlignment="1">
      <alignment horizontal="center" vertical="center"/>
    </xf>
    <xf numFmtId="0" fontId="4" fillId="4" borderId="5" xfId="0" applyFont="1" applyFill="1" applyBorder="1" applyAlignment="1">
      <alignment horizontal="center" vertical="center"/>
    </xf>
    <xf numFmtId="0" fontId="4" fillId="0" borderId="5" xfId="7" applyFont="1" applyBorder="1" applyAlignment="1">
      <alignment horizontal="center" vertical="center"/>
    </xf>
    <xf numFmtId="0" fontId="4" fillId="0" borderId="3" xfId="7" applyFont="1" applyBorder="1" applyAlignment="1">
      <alignment horizontal="left" vertical="center"/>
    </xf>
    <xf numFmtId="185" fontId="10" fillId="2" borderId="0" xfId="0" applyNumberFormat="1" applyFont="1" applyFill="1" applyAlignment="1">
      <alignment horizontal="right" vertical="center" shrinkToFi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38" fontId="4" fillId="0" borderId="3" xfId="1" applyFont="1" applyFill="1" applyBorder="1" applyAlignment="1">
      <alignment horizontal="right" vertical="center"/>
    </xf>
    <xf numFmtId="38" fontId="4" fillId="0" borderId="12" xfId="1" applyFont="1" applyFill="1" applyBorder="1" applyAlignment="1">
      <alignment horizontal="right" vertical="center"/>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7" xfId="0" applyFont="1" applyBorder="1" applyAlignment="1">
      <alignment horizontal="center" vertical="center" textRotation="255"/>
    </xf>
    <xf numFmtId="38" fontId="4" fillId="0" borderId="2" xfId="1" applyFont="1" applyFill="1" applyBorder="1" applyAlignment="1">
      <alignment horizontal="right" vertical="center"/>
    </xf>
    <xf numFmtId="38" fontId="4" fillId="0" borderId="11" xfId="1" applyFont="1" applyFill="1" applyBorder="1" applyAlignment="1">
      <alignment horizontal="right" vertical="center"/>
    </xf>
    <xf numFmtId="0" fontId="4" fillId="0" borderId="4" xfId="7" applyFont="1" applyBorder="1" applyAlignment="1">
      <alignment horizontal="left" vertical="center"/>
    </xf>
    <xf numFmtId="38" fontId="4" fillId="0" borderId="4" xfId="1" applyFont="1" applyFill="1" applyBorder="1" applyAlignment="1">
      <alignment horizontal="right" vertical="center"/>
    </xf>
    <xf numFmtId="38" fontId="4" fillId="0" borderId="6" xfId="1" applyFont="1" applyFill="1" applyBorder="1" applyAlignment="1">
      <alignment horizontal="right" vertical="center"/>
    </xf>
    <xf numFmtId="0" fontId="4" fillId="0" borderId="2"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38" fontId="4" fillId="0" borderId="13" xfId="1" applyFont="1" applyFill="1" applyBorder="1" applyAlignment="1">
      <alignment horizontal="right" vertical="center"/>
    </xf>
    <xf numFmtId="38" fontId="4" fillId="0" borderId="15" xfId="1" applyFont="1" applyFill="1" applyBorder="1" applyAlignment="1">
      <alignment horizontal="righ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179" fontId="9" fillId="0" borderId="0" xfId="7" applyNumberFormat="1" applyFont="1" applyAlignment="1">
      <alignment horizontal="left" vertical="center"/>
    </xf>
    <xf numFmtId="185" fontId="10" fillId="2" borderId="10" xfId="0" applyNumberFormat="1" applyFont="1" applyFill="1" applyBorder="1" applyAlignment="1">
      <alignment horizontal="right" vertical="center" shrinkToFit="1"/>
    </xf>
    <xf numFmtId="0" fontId="9" fillId="0" borderId="0" xfId="7" applyFont="1" applyAlignment="1">
      <alignment horizontal="center" vertical="center"/>
    </xf>
    <xf numFmtId="176" fontId="4" fillId="0" borderId="0" xfId="7" applyNumberFormat="1" applyFont="1" applyAlignment="1">
      <alignment horizontal="center" vertical="center"/>
    </xf>
    <xf numFmtId="0" fontId="4" fillId="0" borderId="0" xfId="0" applyFont="1" applyAlignment="1">
      <alignment horizontal="center" vertical="center"/>
    </xf>
    <xf numFmtId="0" fontId="4" fillId="0" borderId="0" xfId="7" applyFont="1" applyAlignment="1">
      <alignment horizontal="center" vertical="center"/>
    </xf>
    <xf numFmtId="0" fontId="16" fillId="0" borderId="0" xfId="0" applyFont="1" applyAlignment="1">
      <alignment horizontal="left" vertical="center"/>
    </xf>
    <xf numFmtId="0" fontId="16" fillId="0" borderId="12" xfId="0" applyFont="1" applyBorder="1" applyAlignment="1">
      <alignment horizontal="left" vertical="center"/>
    </xf>
    <xf numFmtId="38" fontId="16" fillId="0" borderId="1" xfId="1" applyFont="1" applyFill="1" applyBorder="1" applyAlignment="1">
      <alignment horizontal="center" vertical="center"/>
    </xf>
    <xf numFmtId="0" fontId="10" fillId="2" borderId="0" xfId="7" applyFont="1" applyFill="1" applyAlignment="1">
      <alignment horizontal="right" vertical="center" shrinkToFit="1"/>
    </xf>
    <xf numFmtId="0" fontId="4" fillId="0" borderId="0" xfId="7" applyFont="1" applyAlignment="1">
      <alignment horizontal="right" vertical="center"/>
    </xf>
    <xf numFmtId="187" fontId="4" fillId="4" borderId="5" xfId="7" applyNumberFormat="1" applyFont="1" applyFill="1" applyBorder="1" applyAlignment="1">
      <alignment horizontal="center" vertical="center"/>
    </xf>
    <xf numFmtId="187" fontId="4" fillId="4" borderId="5" xfId="9" applyNumberFormat="1" applyFont="1" applyFill="1" applyBorder="1" applyAlignment="1">
      <alignment horizontal="center" vertical="center"/>
    </xf>
    <xf numFmtId="186" fontId="10" fillId="2" borderId="0" xfId="7" applyNumberFormat="1" applyFont="1" applyFill="1" applyAlignment="1">
      <alignment horizontal="left" vertical="center"/>
    </xf>
    <xf numFmtId="0" fontId="4" fillId="2" borderId="0" xfId="7" applyFont="1" applyFill="1" applyAlignment="1">
      <alignment horizontal="left" vertical="center"/>
    </xf>
    <xf numFmtId="0" fontId="4" fillId="2" borderId="2" xfId="7" applyFont="1" applyFill="1" applyBorder="1" applyAlignment="1">
      <alignment horizontal="distributed" vertical="center"/>
    </xf>
    <xf numFmtId="0" fontId="4" fillId="2" borderId="10" xfId="7" applyFont="1" applyFill="1" applyBorder="1" applyAlignment="1">
      <alignment horizontal="distributed" vertical="center"/>
    </xf>
    <xf numFmtId="0" fontId="4" fillId="2" borderId="3" xfId="7" applyFont="1" applyFill="1" applyBorder="1" applyAlignment="1">
      <alignment horizontal="distributed" vertical="center"/>
    </xf>
    <xf numFmtId="0" fontId="4" fillId="2" borderId="0" xfId="7" applyFont="1" applyFill="1" applyAlignment="1">
      <alignment horizontal="distributed" vertical="center"/>
    </xf>
    <xf numFmtId="0" fontId="4" fillId="2" borderId="4" xfId="7" applyFont="1" applyFill="1" applyBorder="1" applyAlignment="1">
      <alignment horizontal="distributed" vertical="center"/>
    </xf>
    <xf numFmtId="0" fontId="4" fillId="2" borderId="5" xfId="7" applyFont="1" applyFill="1" applyBorder="1" applyAlignment="1">
      <alignment horizontal="distributed" vertical="center"/>
    </xf>
    <xf numFmtId="0" fontId="8" fillId="0" borderId="10" xfId="7" applyFont="1" applyBorder="1" applyAlignment="1">
      <alignment horizontal="center" vertical="center"/>
    </xf>
    <xf numFmtId="0" fontId="4" fillId="0" borderId="10" xfId="0" applyFont="1" applyBorder="1">
      <alignment vertical="center"/>
    </xf>
    <xf numFmtId="0" fontId="4" fillId="2" borderId="0" xfId="7" applyFont="1" applyFill="1" applyAlignment="1">
      <alignment horizontal="center" vertical="center"/>
    </xf>
    <xf numFmtId="0" fontId="4" fillId="2" borderId="0" xfId="7" applyFont="1" applyFill="1" applyAlignment="1">
      <alignment horizontal="left" vertical="center" wrapText="1"/>
    </xf>
    <xf numFmtId="0" fontId="4" fillId="2" borderId="0" xfId="7" applyFont="1" applyFill="1" applyAlignment="1">
      <alignment horizontal="right" vertical="center" shrinkToFit="1"/>
    </xf>
    <xf numFmtId="186" fontId="9" fillId="2" borderId="0" xfId="7" applyNumberFormat="1" applyFont="1" applyFill="1" applyAlignment="1">
      <alignment horizontal="left" vertical="center"/>
    </xf>
    <xf numFmtId="0" fontId="8" fillId="0" borderId="0" xfId="7" applyFont="1" applyAlignment="1">
      <alignment horizontal="center" vertical="center"/>
    </xf>
    <xf numFmtId="0" fontId="4" fillId="0" borderId="0" xfId="0" applyFont="1">
      <alignment vertical="center"/>
    </xf>
    <xf numFmtId="181" fontId="4" fillId="0" borderId="1" xfId="0" applyNumberFormat="1" applyFont="1" applyBorder="1" applyAlignment="1">
      <alignment horizontal="center" vertical="center" textRotation="255"/>
    </xf>
    <xf numFmtId="0" fontId="4" fillId="0" borderId="5" xfId="0" applyFont="1" applyBorder="1" applyAlignment="1">
      <alignment horizontal="center" vertical="center"/>
    </xf>
    <xf numFmtId="181" fontId="11" fillId="0" borderId="10" xfId="0" applyNumberFormat="1" applyFont="1" applyBorder="1" applyAlignment="1">
      <alignment horizontal="center"/>
    </xf>
    <xf numFmtId="181" fontId="11" fillId="0" borderId="11" xfId="0" applyNumberFormat="1" applyFont="1" applyBorder="1" applyAlignment="1">
      <alignment horizontal="center"/>
    </xf>
    <xf numFmtId="180" fontId="4" fillId="0" borderId="14" xfId="0" applyNumberFormat="1" applyFont="1" applyBorder="1" applyAlignment="1">
      <alignment horizontal="center" vertical="center"/>
    </xf>
    <xf numFmtId="180" fontId="4" fillId="0" borderId="15" xfId="0" applyNumberFormat="1" applyFont="1" applyBorder="1" applyAlignment="1">
      <alignment horizontal="center" vertical="center"/>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top"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181" fontId="4" fillId="0" borderId="3" xfId="0" applyNumberFormat="1" applyFont="1" applyBorder="1" applyAlignment="1">
      <alignment horizontal="center" vertical="center" textRotation="255"/>
    </xf>
    <xf numFmtId="0" fontId="4" fillId="0" borderId="13" xfId="7" applyFont="1" applyBorder="1" applyAlignment="1">
      <alignment horizontal="left" vertical="center"/>
    </xf>
    <xf numFmtId="0" fontId="4" fillId="0" borderId="14" xfId="7" applyFont="1" applyBorder="1" applyAlignment="1">
      <alignment horizontal="left" vertical="center"/>
    </xf>
    <xf numFmtId="38" fontId="4" fillId="2" borderId="2" xfId="2" applyFont="1" applyFill="1" applyBorder="1" applyAlignment="1">
      <alignment horizontal="right" vertical="center"/>
    </xf>
    <xf numFmtId="38" fontId="4" fillId="2" borderId="10" xfId="2" applyFont="1" applyFill="1" applyBorder="1" applyAlignment="1">
      <alignment horizontal="right" vertical="center"/>
    </xf>
    <xf numFmtId="0" fontId="4" fillId="0" borderId="10" xfId="9" applyFont="1" applyBorder="1" applyAlignment="1">
      <alignment horizontal="left" vertical="center"/>
    </xf>
    <xf numFmtId="38" fontId="4" fillId="2" borderId="3" xfId="2" applyFont="1" applyFill="1" applyBorder="1" applyAlignment="1">
      <alignment horizontal="right" vertical="center"/>
    </xf>
    <xf numFmtId="38" fontId="4" fillId="2" borderId="0" xfId="2" applyFont="1" applyFill="1" applyBorder="1" applyAlignment="1">
      <alignment horizontal="right" vertical="center"/>
    </xf>
    <xf numFmtId="0" fontId="4" fillId="0" borderId="0" xfId="9" applyFont="1" applyAlignment="1">
      <alignment horizontal="left" vertical="center"/>
    </xf>
    <xf numFmtId="38" fontId="4" fillId="2" borderId="4" xfId="2" applyFont="1" applyFill="1" applyBorder="1" applyAlignment="1">
      <alignment horizontal="right" vertical="center"/>
    </xf>
    <xf numFmtId="38" fontId="4" fillId="2" borderId="5" xfId="2" applyFont="1" applyFill="1" applyBorder="1" applyAlignment="1">
      <alignment horizontal="right" vertical="center"/>
    </xf>
    <xf numFmtId="0" fontId="4" fillId="0" borderId="5" xfId="9" applyFont="1" applyBorder="1" applyAlignment="1">
      <alignment horizontal="left" vertical="center"/>
    </xf>
    <xf numFmtId="0" fontId="4" fillId="0" borderId="13" xfId="9" applyFont="1" applyBorder="1" applyAlignment="1">
      <alignment horizontal="center" vertical="center"/>
    </xf>
    <xf numFmtId="0" fontId="4" fillId="0" borderId="14" xfId="9" applyFont="1" applyBorder="1" applyAlignment="1">
      <alignment horizontal="center" vertical="center"/>
    </xf>
    <xf numFmtId="0" fontId="4" fillId="0" borderId="15" xfId="9" applyFont="1" applyBorder="1" applyAlignment="1">
      <alignment horizontal="center" vertical="center"/>
    </xf>
    <xf numFmtId="3" fontId="4" fillId="0" borderId="1" xfId="9" applyNumberFormat="1" applyFont="1" applyBorder="1" applyAlignment="1">
      <alignment horizontal="right" vertical="center"/>
    </xf>
    <xf numFmtId="0" fontId="11" fillId="0" borderId="0" xfId="9" applyFont="1" applyAlignment="1">
      <alignment horizontal="left" vertical="center"/>
    </xf>
    <xf numFmtId="181" fontId="4" fillId="0" borderId="2" xfId="9" applyNumberFormat="1" applyFont="1" applyBorder="1" applyAlignment="1">
      <alignment horizontal="center"/>
    </xf>
    <xf numFmtId="181" fontId="4" fillId="0" borderId="10" xfId="9" applyNumberFormat="1" applyFont="1" applyBorder="1" applyAlignment="1">
      <alignment horizontal="center"/>
    </xf>
    <xf numFmtId="181" fontId="4" fillId="0" borderId="11" xfId="9" applyNumberFormat="1" applyFont="1" applyBorder="1" applyAlignment="1">
      <alignment horizontal="center"/>
    </xf>
    <xf numFmtId="3" fontId="4" fillId="2" borderId="2" xfId="9" applyNumberFormat="1" applyFont="1" applyFill="1" applyBorder="1" applyAlignment="1">
      <alignment horizontal="center" vertical="center"/>
    </xf>
    <xf numFmtId="3" fontId="4" fillId="2" borderId="10" xfId="9" applyNumberFormat="1" applyFont="1" applyFill="1" applyBorder="1" applyAlignment="1">
      <alignment horizontal="center" vertical="center"/>
    </xf>
    <xf numFmtId="3" fontId="4" fillId="0" borderId="2" xfId="9" applyNumberFormat="1" applyFont="1" applyBorder="1" applyAlignment="1">
      <alignment horizontal="right" vertical="center"/>
    </xf>
    <xf numFmtId="3" fontId="4" fillId="0" borderId="11" xfId="9" applyNumberFormat="1" applyFont="1" applyBorder="1" applyAlignment="1">
      <alignment horizontal="right" vertical="center"/>
    </xf>
    <xf numFmtId="0" fontId="4" fillId="0" borderId="4" xfId="9" applyFont="1" applyBorder="1" applyAlignment="1">
      <alignment horizontal="center"/>
    </xf>
    <xf numFmtId="0" fontId="4" fillId="0" borderId="5" xfId="9" applyFont="1" applyBorder="1" applyAlignment="1">
      <alignment horizontal="center"/>
    </xf>
    <xf numFmtId="0" fontId="4" fillId="0" borderId="6" xfId="9" applyFont="1" applyBorder="1" applyAlignment="1">
      <alignment horizontal="center"/>
    </xf>
    <xf numFmtId="3" fontId="4" fillId="0" borderId="3" xfId="9" applyNumberFormat="1" applyFont="1" applyBorder="1" applyAlignment="1">
      <alignment horizontal="right" vertical="center"/>
    </xf>
    <xf numFmtId="3" fontId="4" fillId="0" borderId="12" xfId="9" applyNumberFormat="1" applyFont="1" applyBorder="1" applyAlignment="1">
      <alignment horizontal="right" vertical="center"/>
    </xf>
    <xf numFmtId="180" fontId="4" fillId="0" borderId="4" xfId="9" applyNumberFormat="1" applyFont="1" applyBorder="1" applyAlignment="1">
      <alignment horizontal="center" vertical="center"/>
    </xf>
    <xf numFmtId="180" fontId="4" fillId="0" borderId="5" xfId="9" applyNumberFormat="1" applyFont="1" applyBorder="1" applyAlignment="1">
      <alignment horizontal="center" vertical="center"/>
    </xf>
    <xf numFmtId="180" fontId="4" fillId="0" borderId="6" xfId="9" applyNumberFormat="1" applyFont="1" applyBorder="1" applyAlignment="1">
      <alignment horizontal="center" vertical="center"/>
    </xf>
    <xf numFmtId="3" fontId="4" fillId="0" borderId="13" xfId="9" applyNumberFormat="1" applyFont="1" applyBorder="1" applyAlignment="1">
      <alignment horizontal="right" vertical="center"/>
    </xf>
    <xf numFmtId="3" fontId="4" fillId="0" borderId="15" xfId="9" applyNumberFormat="1" applyFont="1" applyBorder="1" applyAlignment="1">
      <alignment horizontal="right" vertical="center"/>
    </xf>
    <xf numFmtId="0" fontId="4" fillId="0" borderId="2" xfId="9" applyFont="1" applyBorder="1" applyAlignment="1">
      <alignment horizontal="center" vertical="center"/>
    </xf>
    <xf numFmtId="0" fontId="4" fillId="0" borderId="10" xfId="9" applyFont="1" applyBorder="1" applyAlignment="1">
      <alignment horizontal="center" vertical="center"/>
    </xf>
    <xf numFmtId="0" fontId="4" fillId="0" borderId="11" xfId="9" applyFont="1" applyBorder="1" applyAlignment="1">
      <alignment horizontal="center" vertical="center"/>
    </xf>
    <xf numFmtId="0" fontId="4" fillId="0" borderId="4" xfId="9" applyFont="1" applyBorder="1" applyAlignment="1">
      <alignment horizontal="center" vertical="center"/>
    </xf>
    <xf numFmtId="0" fontId="4" fillId="0" borderId="6" xfId="9" applyFont="1" applyBorder="1" applyAlignment="1">
      <alignment horizontal="center" vertical="center"/>
    </xf>
    <xf numFmtId="0" fontId="4" fillId="0" borderId="13" xfId="9" applyFont="1" applyBorder="1" applyAlignment="1">
      <alignment horizontal="left" vertical="center"/>
    </xf>
    <xf numFmtId="0" fontId="4" fillId="0" borderId="14" xfId="9" applyFont="1" applyBorder="1" applyAlignment="1">
      <alignment horizontal="left" vertical="center"/>
    </xf>
    <xf numFmtId="38" fontId="4" fillId="0" borderId="13" xfId="2" applyFont="1" applyBorder="1" applyAlignment="1">
      <alignment horizontal="right" vertical="center"/>
    </xf>
    <xf numFmtId="38" fontId="4" fillId="0" borderId="15" xfId="2" applyFont="1" applyBorder="1" applyAlignment="1">
      <alignment horizontal="right" vertical="center"/>
    </xf>
    <xf numFmtId="0" fontId="4" fillId="4" borderId="5" xfId="9" applyFont="1" applyFill="1" applyBorder="1" applyAlignment="1">
      <alignment horizontal="center" vertical="center"/>
    </xf>
    <xf numFmtId="0" fontId="4" fillId="0" borderId="3" xfId="9" applyFont="1" applyBorder="1" applyAlignment="1">
      <alignment horizontal="center" vertical="center"/>
    </xf>
    <xf numFmtId="0" fontId="4" fillId="0" borderId="12" xfId="9" applyFont="1" applyBorder="1" applyAlignment="1">
      <alignment horizontal="center" vertical="center"/>
    </xf>
    <xf numFmtId="0" fontId="4" fillId="0" borderId="2" xfId="9" applyFont="1" applyBorder="1" applyAlignment="1">
      <alignment horizontal="left" vertical="center"/>
    </xf>
    <xf numFmtId="38" fontId="4" fillId="0" borderId="2" xfId="2" applyFont="1" applyBorder="1" applyAlignment="1">
      <alignment horizontal="right" vertical="center"/>
    </xf>
    <xf numFmtId="38" fontId="4" fillId="0" borderId="11" xfId="2" applyFont="1" applyBorder="1" applyAlignment="1">
      <alignment horizontal="right" vertical="center"/>
    </xf>
    <xf numFmtId="0" fontId="4" fillId="0" borderId="4" xfId="9" applyFont="1" applyBorder="1" applyAlignment="1">
      <alignment horizontal="left" vertical="center"/>
    </xf>
    <xf numFmtId="38" fontId="4" fillId="0" borderId="4" xfId="2" applyFont="1" applyBorder="1" applyAlignment="1">
      <alignment horizontal="right" vertical="center"/>
    </xf>
    <xf numFmtId="38" fontId="4" fillId="0" borderId="6" xfId="2" applyFont="1" applyBorder="1" applyAlignment="1">
      <alignment horizontal="right" vertical="center"/>
    </xf>
    <xf numFmtId="0" fontId="4" fillId="0" borderId="3" xfId="9" applyFont="1" applyBorder="1" applyAlignment="1">
      <alignment horizontal="left" vertical="center"/>
    </xf>
    <xf numFmtId="0" fontId="4" fillId="0" borderId="12" xfId="9" applyFont="1" applyBorder="1" applyAlignment="1">
      <alignment horizontal="left" vertical="center"/>
    </xf>
    <xf numFmtId="38" fontId="4" fillId="0" borderId="3" xfId="2" applyFont="1" applyBorder="1" applyAlignment="1">
      <alignment horizontal="right" vertical="center"/>
    </xf>
    <xf numFmtId="38" fontId="4" fillId="0" borderId="12" xfId="2" applyFont="1" applyBorder="1" applyAlignment="1">
      <alignment horizontal="right" vertical="center"/>
    </xf>
    <xf numFmtId="38" fontId="14" fillId="2" borderId="0" xfId="2" applyFont="1" applyFill="1" applyBorder="1" applyAlignment="1">
      <alignment horizontal="right" vertical="center"/>
    </xf>
    <xf numFmtId="0" fontId="14" fillId="0" borderId="0" xfId="9" applyFont="1" applyAlignment="1">
      <alignment horizontal="left" vertical="center"/>
    </xf>
    <xf numFmtId="0" fontId="4" fillId="0" borderId="11" xfId="9" applyFont="1" applyBorder="1" applyAlignment="1">
      <alignment horizontal="left" vertical="center"/>
    </xf>
    <xf numFmtId="179" fontId="4" fillId="0" borderId="0" xfId="7" applyNumberFormat="1" applyFont="1" applyAlignment="1">
      <alignment horizontal="left" vertical="center"/>
    </xf>
    <xf numFmtId="0" fontId="4" fillId="0" borderId="0" xfId="9" applyFont="1">
      <alignment vertical="center"/>
    </xf>
    <xf numFmtId="49" fontId="4" fillId="2" borderId="0" xfId="7" applyNumberFormat="1" applyFont="1" applyFill="1" applyAlignment="1">
      <alignment horizontal="left" vertical="center"/>
    </xf>
  </cellXfs>
  <cellStyles count="17">
    <cellStyle name="桁区切り" xfId="1" builtinId="6"/>
    <cellStyle name="桁区切り 2" xfId="2" xr:uid="{00000000-0005-0000-0000-000001000000}"/>
    <cellStyle name="桁区切り 3" xfId="3" xr:uid="{00000000-0005-0000-0000-000002000000}"/>
    <cellStyle name="標準" xfId="0" builtinId="0"/>
    <cellStyle name="標準 10" xfId="4" xr:uid="{00000000-0005-0000-0000-000004000000}"/>
    <cellStyle name="標準 11" xfId="5" xr:uid="{00000000-0005-0000-0000-000005000000}"/>
    <cellStyle name="標準 12" xfId="6" xr:uid="{00000000-0005-0000-0000-000006000000}"/>
    <cellStyle name="標準 12_見積書(H24様式）" xfId="7" xr:uid="{00000000-0005-0000-0000-000007000000}"/>
    <cellStyle name="標準 13" xfId="8" xr:uid="{00000000-0005-0000-0000-000008000000}"/>
    <cellStyle name="標準 2" xfId="9" xr:uid="{00000000-0005-0000-0000-000009000000}"/>
    <cellStyle name="標準 3" xfId="10" xr:uid="{00000000-0005-0000-0000-00000A000000}"/>
    <cellStyle name="標準 4" xfId="11" xr:uid="{00000000-0005-0000-0000-00000B000000}"/>
    <cellStyle name="標準 5" xfId="12" xr:uid="{00000000-0005-0000-0000-00000C000000}"/>
    <cellStyle name="標準 6" xfId="13" xr:uid="{00000000-0005-0000-0000-00000D000000}"/>
    <cellStyle name="標準 7" xfId="14" xr:uid="{00000000-0005-0000-0000-00000E000000}"/>
    <cellStyle name="標準 8" xfId="15" xr:uid="{00000000-0005-0000-0000-00000F000000}"/>
    <cellStyle name="標準 9" xfId="16" xr:uid="{00000000-0005-0000-0000-000010000000}"/>
  </cellStyles>
  <dxfs count="32">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
      <fill>
        <patternFill>
          <bgColor rgb="FFFF0000"/>
        </patternFill>
      </fill>
    </dxf>
    <dxf>
      <fill>
        <patternFill>
          <bgColor rgb="FFFF0000"/>
        </patternFill>
      </fill>
    </dxf>
    <dxf>
      <numFmt numFmtId="3" formatCode="#,##0"/>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85725</xdr:colOff>
      <xdr:row>0</xdr:row>
      <xdr:rowOff>104775</xdr:rowOff>
    </xdr:from>
    <xdr:to>
      <xdr:col>17</xdr:col>
      <xdr:colOff>428625</xdr:colOff>
      <xdr:row>1</xdr:row>
      <xdr:rowOff>0</xdr:rowOff>
    </xdr:to>
    <xdr:sp macro="" textlink="">
      <xdr:nvSpPr>
        <xdr:cNvPr id="2" name="角丸四角形 1">
          <a:extLst>
            <a:ext uri="{FF2B5EF4-FFF2-40B4-BE49-F238E27FC236}">
              <a16:creationId xmlns:a16="http://schemas.microsoft.com/office/drawing/2014/main" id="{657A9AC9-E02D-46EA-B8F3-7DE40B8DEC6A}"/>
            </a:ext>
          </a:extLst>
        </xdr:cNvPr>
        <xdr:cNvSpPr/>
      </xdr:nvSpPr>
      <xdr:spPr>
        <a:xfrm>
          <a:off x="6105525" y="104775"/>
          <a:ext cx="1419225" cy="314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t>記入例</a:t>
          </a:r>
          <a:endParaRPr kumimoji="1" lang="en-US" altLang="ja-JP" sz="1800" b="1"/>
        </a:p>
      </xdr:txBody>
    </xdr:sp>
    <xdr:clientData/>
  </xdr:twoCellAnchor>
  <xdr:twoCellAnchor>
    <xdr:from>
      <xdr:col>19</xdr:col>
      <xdr:colOff>85725</xdr:colOff>
      <xdr:row>0</xdr:row>
      <xdr:rowOff>114297</xdr:rowOff>
    </xdr:from>
    <xdr:to>
      <xdr:col>35</xdr:col>
      <xdr:colOff>200025</xdr:colOff>
      <xdr:row>10</xdr:row>
      <xdr:rowOff>9525</xdr:rowOff>
    </xdr:to>
    <xdr:sp macro="" textlink="">
      <xdr:nvSpPr>
        <xdr:cNvPr id="3" name="テキスト ボックス 2">
          <a:extLst>
            <a:ext uri="{FF2B5EF4-FFF2-40B4-BE49-F238E27FC236}">
              <a16:creationId xmlns:a16="http://schemas.microsoft.com/office/drawing/2014/main" id="{590718C2-AA28-4305-945B-562650D1A1E9}"/>
            </a:ext>
          </a:extLst>
        </xdr:cNvPr>
        <xdr:cNvSpPr txBox="1"/>
      </xdr:nvSpPr>
      <xdr:spPr>
        <a:xfrm>
          <a:off x="7905750" y="114297"/>
          <a:ext cx="4781550" cy="2181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a:t>
          </a:r>
          <a:endParaRPr kumimoji="1" lang="en-US" altLang="ja-JP" sz="1200">
            <a:latin typeface="HGSｺﾞｼｯｸM" panose="020B0600000000000000" pitchFamily="50" charset="-128"/>
            <a:ea typeface="HGSｺﾞｼｯｸM" panose="020B0600000000000000" pitchFamily="50" charset="-128"/>
          </a:endParaRPr>
        </a:p>
        <a:p>
          <a:r>
            <a:rPr kumimoji="1" lang="ja-JP" altLang="en-US" sz="1200">
              <a:latin typeface="HGSｺﾞｼｯｸM" panose="020B0600000000000000" pitchFamily="50" charset="-128"/>
              <a:ea typeface="HGSｺﾞｼｯｸM" panose="020B0600000000000000" pitchFamily="50" charset="-128"/>
            </a:rPr>
            <a:t>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twoCellAnchor>
    <xdr:from>
      <xdr:col>26</xdr:col>
      <xdr:colOff>219075</xdr:colOff>
      <xdr:row>27</xdr:row>
      <xdr:rowOff>200025</xdr:rowOff>
    </xdr:from>
    <xdr:to>
      <xdr:col>28</xdr:col>
      <xdr:colOff>95250</xdr:colOff>
      <xdr:row>39</xdr:row>
      <xdr:rowOff>57150</xdr:rowOff>
    </xdr:to>
    <xdr:sp macro="" textlink="">
      <xdr:nvSpPr>
        <xdr:cNvPr id="4" name="右中かっこ 3">
          <a:extLst>
            <a:ext uri="{FF2B5EF4-FFF2-40B4-BE49-F238E27FC236}">
              <a16:creationId xmlns:a16="http://schemas.microsoft.com/office/drawing/2014/main" id="{582B9F94-B732-446E-8598-F50B858D73FA}"/>
            </a:ext>
          </a:extLst>
        </xdr:cNvPr>
        <xdr:cNvSpPr/>
      </xdr:nvSpPr>
      <xdr:spPr>
        <a:xfrm>
          <a:off x="10220325" y="6696075"/>
          <a:ext cx="428625" cy="2524125"/>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247651</xdr:colOff>
      <xdr:row>32</xdr:row>
      <xdr:rowOff>0</xdr:rowOff>
    </xdr:from>
    <xdr:to>
      <xdr:col>35</xdr:col>
      <xdr:colOff>180975</xdr:colOff>
      <xdr:row>35</xdr:row>
      <xdr:rowOff>171449</xdr:rowOff>
    </xdr:to>
    <xdr:sp macro="" textlink="">
      <xdr:nvSpPr>
        <xdr:cNvPr id="5" name="テキスト ボックス 4">
          <a:extLst>
            <a:ext uri="{FF2B5EF4-FFF2-40B4-BE49-F238E27FC236}">
              <a16:creationId xmlns:a16="http://schemas.microsoft.com/office/drawing/2014/main" id="{47E1BBA0-1D1E-4872-BD60-B19D4034CE34}"/>
            </a:ext>
          </a:extLst>
        </xdr:cNvPr>
        <xdr:cNvSpPr txBox="1"/>
      </xdr:nvSpPr>
      <xdr:spPr>
        <a:xfrm>
          <a:off x="10801351" y="7658100"/>
          <a:ext cx="1866899" cy="685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エラーメッセージがないか確認してください。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85725</xdr:colOff>
      <xdr:row>0</xdr:row>
      <xdr:rowOff>104775</xdr:rowOff>
    </xdr:from>
    <xdr:to>
      <xdr:col>16</xdr:col>
      <xdr:colOff>428625</xdr:colOff>
      <xdr:row>1</xdr:row>
      <xdr:rowOff>0</xdr:rowOff>
    </xdr:to>
    <xdr:sp macro="" textlink="">
      <xdr:nvSpPr>
        <xdr:cNvPr id="2" name="角丸四角形 1">
          <a:extLst>
            <a:ext uri="{FF2B5EF4-FFF2-40B4-BE49-F238E27FC236}">
              <a16:creationId xmlns:a16="http://schemas.microsoft.com/office/drawing/2014/main" id="{1652A641-1569-421B-97D9-1925614A35BB}"/>
            </a:ext>
          </a:extLst>
        </xdr:cNvPr>
        <xdr:cNvSpPr/>
      </xdr:nvSpPr>
      <xdr:spPr>
        <a:xfrm>
          <a:off x="9001125" y="104775"/>
          <a:ext cx="2400300" cy="666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ｅラーニングコース</a:t>
          </a:r>
          <a:endParaRPr kumimoji="1" lang="en-US" altLang="ja-JP" sz="1100"/>
        </a:p>
      </xdr:txBody>
    </xdr:sp>
    <xdr:clientData/>
  </xdr:twoCellAnchor>
  <xdr:twoCellAnchor>
    <xdr:from>
      <xdr:col>17</xdr:col>
      <xdr:colOff>142875</xdr:colOff>
      <xdr:row>0</xdr:row>
      <xdr:rowOff>76200</xdr:rowOff>
    </xdr:from>
    <xdr:to>
      <xdr:col>33</xdr:col>
      <xdr:colOff>19051</xdr:colOff>
      <xdr:row>10</xdr:row>
      <xdr:rowOff>190503</xdr:rowOff>
    </xdr:to>
    <xdr:sp macro="" textlink="">
      <xdr:nvSpPr>
        <xdr:cNvPr id="3" name="テキスト ボックス 2">
          <a:extLst>
            <a:ext uri="{FF2B5EF4-FFF2-40B4-BE49-F238E27FC236}">
              <a16:creationId xmlns:a16="http://schemas.microsoft.com/office/drawing/2014/main" id="{A1AF84DA-9675-4AB5-84EB-3C7C8B012E77}"/>
            </a:ext>
          </a:extLst>
        </xdr:cNvPr>
        <xdr:cNvSpPr txBox="1"/>
      </xdr:nvSpPr>
      <xdr:spPr>
        <a:xfrm>
          <a:off x="11801475" y="76200"/>
          <a:ext cx="10848976" cy="1809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a:t>
          </a:r>
          <a:r>
            <a:rPr kumimoji="1" lang="ja-JP" altLang="ja-JP" sz="1200">
              <a:solidFill>
                <a:schemeClr val="dk1"/>
              </a:solidFill>
              <a:effectLst/>
              <a:latin typeface="HGSｺﾞｼｯｸM" panose="020B0600000000000000" pitchFamily="50" charset="-128"/>
              <a:ea typeface="HGSｺﾞｼｯｸM" panose="020B0600000000000000" pitchFamily="50" charset="-128"/>
              <a:cs typeface="+mn-cs"/>
            </a:rPr>
            <a:t>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123825</xdr:colOff>
      <xdr:row>0</xdr:row>
      <xdr:rowOff>38100</xdr:rowOff>
    </xdr:from>
    <xdr:to>
      <xdr:col>16</xdr:col>
      <xdr:colOff>466725</xdr:colOff>
      <xdr:row>1</xdr:row>
      <xdr:rowOff>123825</xdr:rowOff>
    </xdr:to>
    <xdr:sp macro="" textlink="">
      <xdr:nvSpPr>
        <xdr:cNvPr id="6" name="角丸四角形 5">
          <a:extLst>
            <a:ext uri="{FF2B5EF4-FFF2-40B4-BE49-F238E27FC236}">
              <a16:creationId xmlns:a16="http://schemas.microsoft.com/office/drawing/2014/main" id="{00000000-0008-0000-0700-000006000000}"/>
            </a:ext>
          </a:extLst>
        </xdr:cNvPr>
        <xdr:cNvSpPr/>
      </xdr:nvSpPr>
      <xdr:spPr>
        <a:xfrm>
          <a:off x="6229350" y="38100"/>
          <a:ext cx="1419225" cy="3524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長期コース</a:t>
          </a:r>
          <a:endParaRPr kumimoji="1" lang="en-US" altLang="ja-JP" sz="1100"/>
        </a:p>
      </xdr:txBody>
    </xdr:sp>
    <xdr:clientData/>
  </xdr:twoCellAnchor>
  <xdr:twoCellAnchor>
    <xdr:from>
      <xdr:col>17</xdr:col>
      <xdr:colOff>171450</xdr:colOff>
      <xdr:row>0</xdr:row>
      <xdr:rowOff>104774</xdr:rowOff>
    </xdr:from>
    <xdr:to>
      <xdr:col>33</xdr:col>
      <xdr:colOff>47626</xdr:colOff>
      <xdr:row>12</xdr:row>
      <xdr:rowOff>266699</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896225" y="104774"/>
          <a:ext cx="4543426"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人件費は実際の給与を単価としてください。本見積の時に明細書の提出を求めます。</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その他経費はパンフレット等本科生の単価が分かる資料を添付してください。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0</xdr:row>
      <xdr:rowOff>101600</xdr:rowOff>
    </xdr:from>
    <xdr:to>
      <xdr:col>16</xdr:col>
      <xdr:colOff>425450</xdr:colOff>
      <xdr:row>1</xdr:row>
      <xdr:rowOff>0</xdr:rowOff>
    </xdr:to>
    <xdr:sp macro="" textlink="">
      <xdr:nvSpPr>
        <xdr:cNvPr id="2" name="角丸四角形 1">
          <a:extLst>
            <a:ext uri="{FF2B5EF4-FFF2-40B4-BE49-F238E27FC236}">
              <a16:creationId xmlns:a16="http://schemas.microsoft.com/office/drawing/2014/main" id="{CF444F09-CDBF-49F7-AD30-660C13F61B20}"/>
            </a:ext>
          </a:extLst>
        </xdr:cNvPr>
        <xdr:cNvSpPr/>
      </xdr:nvSpPr>
      <xdr:spPr>
        <a:xfrm>
          <a:off x="5248275" y="101600"/>
          <a:ext cx="2073275"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知識等習得コース（その他）</a:t>
          </a:r>
          <a:endParaRPr kumimoji="1" lang="en-US" altLang="ja-JP" sz="1100"/>
        </a:p>
      </xdr:txBody>
    </xdr:sp>
    <xdr:clientData/>
  </xdr:twoCellAnchor>
  <xdr:twoCellAnchor>
    <xdr:from>
      <xdr:col>17</xdr:col>
      <xdr:colOff>85725</xdr:colOff>
      <xdr:row>0</xdr:row>
      <xdr:rowOff>114297</xdr:rowOff>
    </xdr:from>
    <xdr:to>
      <xdr:col>32</xdr:col>
      <xdr:colOff>238126</xdr:colOff>
      <xdr:row>10</xdr:row>
      <xdr:rowOff>228600</xdr:rowOff>
    </xdr:to>
    <xdr:sp macro="" textlink="">
      <xdr:nvSpPr>
        <xdr:cNvPr id="3" name="テキスト ボックス 2">
          <a:extLst>
            <a:ext uri="{FF2B5EF4-FFF2-40B4-BE49-F238E27FC236}">
              <a16:creationId xmlns:a16="http://schemas.microsoft.com/office/drawing/2014/main" id="{3EB06EEA-AA50-4FAC-9E18-A976D5134429}"/>
            </a:ext>
          </a:extLst>
        </xdr:cNvPr>
        <xdr:cNvSpPr txBox="1"/>
      </xdr:nvSpPr>
      <xdr:spPr>
        <a:xfrm>
          <a:off x="7524750" y="114297"/>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152400</xdr:colOff>
      <xdr:row>0</xdr:row>
      <xdr:rowOff>104775</xdr:rowOff>
    </xdr:from>
    <xdr:to>
      <xdr:col>16</xdr:col>
      <xdr:colOff>390525</xdr:colOff>
      <xdr:row>1</xdr:row>
      <xdr:rowOff>0</xdr:rowOff>
    </xdr:to>
    <xdr:sp macro="" textlink="">
      <xdr:nvSpPr>
        <xdr:cNvPr id="2" name="角丸四角形 1">
          <a:extLst>
            <a:ext uri="{FF2B5EF4-FFF2-40B4-BE49-F238E27FC236}">
              <a16:creationId xmlns:a16="http://schemas.microsoft.com/office/drawing/2014/main" id="{8315AC8F-D561-49B4-A16C-EAF3516B2051}"/>
            </a:ext>
          </a:extLst>
        </xdr:cNvPr>
        <xdr:cNvSpPr/>
      </xdr:nvSpPr>
      <xdr:spPr>
        <a:xfrm>
          <a:off x="5324475" y="104775"/>
          <a:ext cx="1962150" cy="314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100">
              <a:solidFill>
                <a:schemeClr val="dk1"/>
              </a:solidFill>
              <a:effectLst/>
              <a:latin typeface="+mn-lt"/>
              <a:ea typeface="+mn-ea"/>
              <a:cs typeface="+mn-cs"/>
            </a:rPr>
            <a:t>知識等習得コース（</a:t>
          </a:r>
          <a:r>
            <a:rPr kumimoji="1" lang="ja-JP" altLang="en-US" sz="1100">
              <a:solidFill>
                <a:schemeClr val="dk1"/>
              </a:solidFill>
              <a:effectLst/>
              <a:latin typeface="+mn-lt"/>
              <a:ea typeface="+mn-ea"/>
              <a:cs typeface="+mn-cs"/>
            </a:rPr>
            <a:t>介護</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17</xdr:col>
      <xdr:colOff>180975</xdr:colOff>
      <xdr:row>0</xdr:row>
      <xdr:rowOff>114300</xdr:rowOff>
    </xdr:from>
    <xdr:to>
      <xdr:col>33</xdr:col>
      <xdr:colOff>57151</xdr:colOff>
      <xdr:row>10</xdr:row>
      <xdr:rowOff>228603</xdr:rowOff>
    </xdr:to>
    <xdr:sp macro="" textlink="">
      <xdr:nvSpPr>
        <xdr:cNvPr id="3" name="テキスト ボックス 2">
          <a:extLst>
            <a:ext uri="{FF2B5EF4-FFF2-40B4-BE49-F238E27FC236}">
              <a16:creationId xmlns:a16="http://schemas.microsoft.com/office/drawing/2014/main" id="{05AD23A9-907C-4AE2-84DB-3271DA301FE4}"/>
            </a:ext>
          </a:extLst>
        </xdr:cNvPr>
        <xdr:cNvSpPr txBox="1"/>
      </xdr:nvSpPr>
      <xdr:spPr>
        <a:xfrm>
          <a:off x="7620000" y="114300"/>
          <a:ext cx="4543426" cy="240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323850</xdr:colOff>
      <xdr:row>0</xdr:row>
      <xdr:rowOff>101600</xdr:rowOff>
    </xdr:from>
    <xdr:to>
      <xdr:col>16</xdr:col>
      <xdr:colOff>425450</xdr:colOff>
      <xdr:row>1</xdr:row>
      <xdr:rowOff>0</xdr:rowOff>
    </xdr:to>
    <xdr:sp macro="" textlink="">
      <xdr:nvSpPr>
        <xdr:cNvPr id="2" name="角丸四角形 1">
          <a:extLst>
            <a:ext uri="{FF2B5EF4-FFF2-40B4-BE49-F238E27FC236}">
              <a16:creationId xmlns:a16="http://schemas.microsoft.com/office/drawing/2014/main" id="{D4ECC765-4B15-4219-8239-FF0F29733AD5}"/>
            </a:ext>
          </a:extLst>
        </xdr:cNvPr>
        <xdr:cNvSpPr/>
      </xdr:nvSpPr>
      <xdr:spPr>
        <a:xfrm>
          <a:off x="7181850" y="101600"/>
          <a:ext cx="4216400" cy="698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知識等習得コース（デジタル）</a:t>
          </a:r>
          <a:endParaRPr kumimoji="1" lang="en-US" altLang="ja-JP" sz="1100"/>
        </a:p>
      </xdr:txBody>
    </xdr:sp>
    <xdr:clientData/>
  </xdr:twoCellAnchor>
  <xdr:twoCellAnchor>
    <xdr:from>
      <xdr:col>17</xdr:col>
      <xdr:colOff>123825</xdr:colOff>
      <xdr:row>0</xdr:row>
      <xdr:rowOff>114300</xdr:rowOff>
    </xdr:from>
    <xdr:to>
      <xdr:col>33</xdr:col>
      <xdr:colOff>1</xdr:colOff>
      <xdr:row>10</xdr:row>
      <xdr:rowOff>228603</xdr:rowOff>
    </xdr:to>
    <xdr:sp macro="" textlink="">
      <xdr:nvSpPr>
        <xdr:cNvPr id="3" name="テキスト ボックス 2">
          <a:extLst>
            <a:ext uri="{FF2B5EF4-FFF2-40B4-BE49-F238E27FC236}">
              <a16:creationId xmlns:a16="http://schemas.microsoft.com/office/drawing/2014/main" id="{FDDAF1EF-960F-4C61-8F03-5995D4864097}"/>
            </a:ext>
          </a:extLst>
        </xdr:cNvPr>
        <xdr:cNvSpPr txBox="1"/>
      </xdr:nvSpPr>
      <xdr:spPr>
        <a:xfrm>
          <a:off x="11782425" y="114300"/>
          <a:ext cx="10848976" cy="1771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161925</xdr:colOff>
      <xdr:row>0</xdr:row>
      <xdr:rowOff>101600</xdr:rowOff>
    </xdr:from>
    <xdr:to>
      <xdr:col>16</xdr:col>
      <xdr:colOff>425450</xdr:colOff>
      <xdr:row>1</xdr:row>
      <xdr:rowOff>0</xdr:rowOff>
    </xdr:to>
    <xdr:sp macro="" textlink="">
      <xdr:nvSpPr>
        <xdr:cNvPr id="2" name="角丸四角形 1">
          <a:extLst>
            <a:ext uri="{FF2B5EF4-FFF2-40B4-BE49-F238E27FC236}">
              <a16:creationId xmlns:a16="http://schemas.microsoft.com/office/drawing/2014/main" id="{B5F22CDB-E566-4BC3-BFBC-CCF6F0EB3E31}"/>
            </a:ext>
          </a:extLst>
        </xdr:cNvPr>
        <xdr:cNvSpPr/>
      </xdr:nvSpPr>
      <xdr:spPr>
        <a:xfrm>
          <a:off x="7705725" y="101600"/>
          <a:ext cx="3692525" cy="698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100">
              <a:solidFill>
                <a:schemeClr val="dk1"/>
              </a:solidFill>
              <a:effectLst/>
              <a:latin typeface="+mn-lt"/>
              <a:ea typeface="+mn-ea"/>
              <a:cs typeface="+mn-cs"/>
            </a:rPr>
            <a:t>知識等習得コース（</a:t>
          </a:r>
          <a:r>
            <a:rPr kumimoji="1" lang="ja-JP" altLang="en-US" sz="1100">
              <a:solidFill>
                <a:schemeClr val="dk1"/>
              </a:solidFill>
              <a:effectLst/>
              <a:latin typeface="+mn-lt"/>
              <a:ea typeface="+mn-ea"/>
              <a:cs typeface="+mn-cs"/>
            </a:rPr>
            <a:t>母子</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17</xdr:col>
      <xdr:colOff>180975</xdr:colOff>
      <xdr:row>0</xdr:row>
      <xdr:rowOff>114300</xdr:rowOff>
    </xdr:from>
    <xdr:to>
      <xdr:col>33</xdr:col>
      <xdr:colOff>57151</xdr:colOff>
      <xdr:row>10</xdr:row>
      <xdr:rowOff>228603</xdr:rowOff>
    </xdr:to>
    <xdr:sp macro="" textlink="">
      <xdr:nvSpPr>
        <xdr:cNvPr id="3" name="テキスト ボックス 2">
          <a:extLst>
            <a:ext uri="{FF2B5EF4-FFF2-40B4-BE49-F238E27FC236}">
              <a16:creationId xmlns:a16="http://schemas.microsoft.com/office/drawing/2014/main" id="{48ADEA8C-6D83-4DEC-AF17-CFD54AEE2056}"/>
            </a:ext>
          </a:extLst>
        </xdr:cNvPr>
        <xdr:cNvSpPr txBox="1"/>
      </xdr:nvSpPr>
      <xdr:spPr>
        <a:xfrm>
          <a:off x="11839575" y="114300"/>
          <a:ext cx="10848976" cy="1771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85725</xdr:colOff>
      <xdr:row>0</xdr:row>
      <xdr:rowOff>104775</xdr:rowOff>
    </xdr:from>
    <xdr:to>
      <xdr:col>16</xdr:col>
      <xdr:colOff>428625</xdr:colOff>
      <xdr:row>1</xdr:row>
      <xdr:rowOff>0</xdr:rowOff>
    </xdr:to>
    <xdr:sp macro="" textlink="">
      <xdr:nvSpPr>
        <xdr:cNvPr id="2" name="角丸四角形 1">
          <a:extLst>
            <a:ext uri="{FF2B5EF4-FFF2-40B4-BE49-F238E27FC236}">
              <a16:creationId xmlns:a16="http://schemas.microsoft.com/office/drawing/2014/main" id="{E7ACE07E-A341-4F8A-ACC4-0B1BED5854E2}"/>
            </a:ext>
          </a:extLst>
        </xdr:cNvPr>
        <xdr:cNvSpPr/>
      </xdr:nvSpPr>
      <xdr:spPr>
        <a:xfrm>
          <a:off x="5426075" y="101600"/>
          <a:ext cx="1314450"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デュアルコース</a:t>
          </a:r>
          <a:endParaRPr kumimoji="1" lang="en-US" altLang="ja-JP" sz="1100"/>
        </a:p>
      </xdr:txBody>
    </xdr:sp>
    <xdr:clientData/>
  </xdr:twoCellAnchor>
  <xdr:twoCellAnchor>
    <xdr:from>
      <xdr:col>17</xdr:col>
      <xdr:colOff>142875</xdr:colOff>
      <xdr:row>0</xdr:row>
      <xdr:rowOff>76200</xdr:rowOff>
    </xdr:from>
    <xdr:to>
      <xdr:col>33</xdr:col>
      <xdr:colOff>19051</xdr:colOff>
      <xdr:row>10</xdr:row>
      <xdr:rowOff>190503</xdr:rowOff>
    </xdr:to>
    <xdr:sp macro="" textlink="">
      <xdr:nvSpPr>
        <xdr:cNvPr id="3" name="テキスト ボックス 2">
          <a:extLst>
            <a:ext uri="{FF2B5EF4-FFF2-40B4-BE49-F238E27FC236}">
              <a16:creationId xmlns:a16="http://schemas.microsoft.com/office/drawing/2014/main" id="{91194A9A-F23B-45FE-941A-55BC72CBCEB7}"/>
            </a:ext>
          </a:extLst>
        </xdr:cNvPr>
        <xdr:cNvSpPr txBox="1"/>
      </xdr:nvSpPr>
      <xdr:spPr>
        <a:xfrm>
          <a:off x="6950075" y="76200"/>
          <a:ext cx="4222751" cy="2343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a:t>
          </a:r>
          <a:r>
            <a:rPr kumimoji="1" lang="ja-JP" altLang="ja-JP" sz="1200">
              <a:solidFill>
                <a:schemeClr val="dk1"/>
              </a:solidFill>
              <a:effectLst/>
              <a:latin typeface="HGSｺﾞｼｯｸM" panose="020B0600000000000000" pitchFamily="50" charset="-128"/>
              <a:ea typeface="HGSｺﾞｼｯｸM" panose="020B0600000000000000" pitchFamily="50" charset="-128"/>
              <a:cs typeface="+mn-cs"/>
            </a:rPr>
            <a:t>整してください。</a:t>
          </a:r>
          <a:endParaRPr kumimoji="1" lang="en-US" altLang="ja-JP" sz="1200">
            <a:latin typeface="HGSｺﾞｼｯｸM" panose="020B0600000000000000" pitchFamily="50" charset="-128"/>
            <a:ea typeface="HGSｺﾞｼｯｸM" panose="020B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85725</xdr:colOff>
      <xdr:row>0</xdr:row>
      <xdr:rowOff>104775</xdr:rowOff>
    </xdr:from>
    <xdr:to>
      <xdr:col>16</xdr:col>
      <xdr:colOff>428625</xdr:colOff>
      <xdr:row>1</xdr:row>
      <xdr:rowOff>0</xdr:rowOff>
    </xdr:to>
    <xdr:sp macro="" textlink="">
      <xdr:nvSpPr>
        <xdr:cNvPr id="2" name="角丸四角形 1">
          <a:extLst>
            <a:ext uri="{FF2B5EF4-FFF2-40B4-BE49-F238E27FC236}">
              <a16:creationId xmlns:a16="http://schemas.microsoft.com/office/drawing/2014/main" id="{B99F36E1-1670-4FDD-8DC1-F7AB4FDD4A58}"/>
            </a:ext>
          </a:extLst>
        </xdr:cNvPr>
        <xdr:cNvSpPr/>
      </xdr:nvSpPr>
      <xdr:spPr>
        <a:xfrm>
          <a:off x="5426075" y="101600"/>
          <a:ext cx="1314450" cy="317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大型自動車コース</a:t>
          </a:r>
          <a:endParaRPr kumimoji="1" lang="en-US" altLang="ja-JP" sz="1100"/>
        </a:p>
      </xdr:txBody>
    </xdr:sp>
    <xdr:clientData/>
  </xdr:twoCellAnchor>
  <xdr:twoCellAnchor>
    <xdr:from>
      <xdr:col>17</xdr:col>
      <xdr:colOff>95250</xdr:colOff>
      <xdr:row>0</xdr:row>
      <xdr:rowOff>95250</xdr:rowOff>
    </xdr:from>
    <xdr:to>
      <xdr:col>32</xdr:col>
      <xdr:colOff>247651</xdr:colOff>
      <xdr:row>10</xdr:row>
      <xdr:rowOff>209553</xdr:rowOff>
    </xdr:to>
    <xdr:sp macro="" textlink="">
      <xdr:nvSpPr>
        <xdr:cNvPr id="3" name="テキスト ボックス 2">
          <a:extLst>
            <a:ext uri="{FF2B5EF4-FFF2-40B4-BE49-F238E27FC236}">
              <a16:creationId xmlns:a16="http://schemas.microsoft.com/office/drawing/2014/main" id="{2043772E-C9E4-418C-87FD-FF5D47B80150}"/>
            </a:ext>
          </a:extLst>
        </xdr:cNvPr>
        <xdr:cNvSpPr txBox="1"/>
      </xdr:nvSpPr>
      <xdr:spPr>
        <a:xfrm>
          <a:off x="6905625" y="95250"/>
          <a:ext cx="4238626" cy="2343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85725</xdr:colOff>
      <xdr:row>0</xdr:row>
      <xdr:rowOff>104775</xdr:rowOff>
    </xdr:from>
    <xdr:to>
      <xdr:col>16</xdr:col>
      <xdr:colOff>428625</xdr:colOff>
      <xdr:row>1</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905500" y="104775"/>
          <a:ext cx="1419225" cy="314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定住外国人コース</a:t>
          </a:r>
          <a:endParaRPr kumimoji="1" lang="en-US" altLang="ja-JP" sz="1100"/>
        </a:p>
      </xdr:txBody>
    </xdr:sp>
    <xdr:clientData/>
  </xdr:twoCellAnchor>
  <xdr:twoCellAnchor>
    <xdr:from>
      <xdr:col>17</xdr:col>
      <xdr:colOff>95250</xdr:colOff>
      <xdr:row>0</xdr:row>
      <xdr:rowOff>95250</xdr:rowOff>
    </xdr:from>
    <xdr:to>
      <xdr:col>32</xdr:col>
      <xdr:colOff>247651</xdr:colOff>
      <xdr:row>10</xdr:row>
      <xdr:rowOff>209553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534275" y="95250"/>
          <a:ext cx="4543426" cy="1885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85725</xdr:colOff>
      <xdr:row>0</xdr:row>
      <xdr:rowOff>104775</xdr:rowOff>
    </xdr:from>
    <xdr:to>
      <xdr:col>16</xdr:col>
      <xdr:colOff>428625</xdr:colOff>
      <xdr:row>1</xdr:row>
      <xdr:rowOff>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905500" y="104775"/>
          <a:ext cx="1419225" cy="3143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高齢求職者コース</a:t>
          </a:r>
          <a:endParaRPr kumimoji="1" lang="en-US" altLang="ja-JP" sz="1100"/>
        </a:p>
      </xdr:txBody>
    </xdr:sp>
    <xdr:clientData/>
  </xdr:twoCellAnchor>
  <xdr:twoCellAnchor>
    <xdr:from>
      <xdr:col>17</xdr:col>
      <xdr:colOff>142875</xdr:colOff>
      <xdr:row>0</xdr:row>
      <xdr:rowOff>123825</xdr:rowOff>
    </xdr:from>
    <xdr:to>
      <xdr:col>33</xdr:col>
      <xdr:colOff>19051</xdr:colOff>
      <xdr:row>10</xdr:row>
      <xdr:rowOff>238128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581900" y="123825"/>
          <a:ext cx="4543426" cy="1885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SｺﾞｼｯｸM" panose="020B0600000000000000" pitchFamily="50" charset="-128"/>
              <a:ea typeface="HGSｺﾞｼｯｸM" panose="020B0600000000000000" pitchFamily="50" charset="-128"/>
            </a:rPr>
            <a:t>【</a:t>
          </a:r>
          <a:r>
            <a:rPr kumimoji="1" lang="ja-JP" altLang="en-US" sz="1200">
              <a:latin typeface="HGSｺﾞｼｯｸM" panose="020B0600000000000000" pitchFamily="50" charset="-128"/>
              <a:ea typeface="HGSｺﾞｼｯｸM" panose="020B0600000000000000" pitchFamily="50" charset="-128"/>
            </a:rPr>
            <a:t>留意事項</a:t>
          </a:r>
          <a:r>
            <a:rPr kumimoji="1" lang="en-US" altLang="ja-JP" sz="1200">
              <a:latin typeface="HGSｺﾞｼｯｸM" panose="020B0600000000000000" pitchFamily="50" charset="-128"/>
              <a:ea typeface="HGSｺﾞｼｯｸM" panose="020B0600000000000000" pitchFamily="50" charset="-128"/>
            </a:rPr>
            <a:t>】</a:t>
          </a: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Ｒ８年度様式です。毎年最新の様式を使用してください。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黄色のセルのみ入力してください。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訓練実施経費の科目及び単位は編集して構いません。</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人件費等の訓練時間数、月数、回数は訓練計画を上回らないようにしてください。</a:t>
          </a:r>
          <a:endParaRPr kumimoji="1" lang="en-US" altLang="ja-JP" sz="1200">
            <a:latin typeface="HGSｺﾞｼｯｸM" panose="020B0600000000000000" pitchFamily="50" charset="-128"/>
            <a:ea typeface="HGSｺﾞｼｯｸM" panose="020B0600000000000000" pitchFamily="50" charset="-128"/>
          </a:endParaRPr>
        </a:p>
        <a:p>
          <a:r>
            <a:rPr kumimoji="1" lang="en-US" altLang="ja-JP" sz="1200">
              <a:latin typeface="HGSｺﾞｼｯｸM" panose="020B0600000000000000" pitchFamily="50" charset="-128"/>
              <a:ea typeface="HGSｺﾞｼｯｸM" panose="020B0600000000000000" pitchFamily="50" charset="-128"/>
            </a:rPr>
            <a:t>※ </a:t>
          </a:r>
          <a:r>
            <a:rPr kumimoji="1" lang="ja-JP" altLang="en-US" sz="1200">
              <a:latin typeface="HGSｺﾞｼｯｸM" panose="020B0600000000000000" pitchFamily="50" charset="-128"/>
              <a:ea typeface="HGSｺﾞｼｯｸM" panose="020B0600000000000000" pitchFamily="50" charset="-128"/>
            </a:rPr>
            <a:t>上限額オーバーし、エラーメッセージが出た場合は金額を調整してください。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AA72-8B19-4365-8873-15175147F286}">
  <sheetPr>
    <tabColor rgb="FFFFFF00"/>
    <pageSetUpPr fitToPage="1"/>
  </sheetPr>
  <dimension ref="A1:AJ44"/>
  <sheetViews>
    <sheetView view="pageBreakPreview" zoomScaleNormal="100" zoomScaleSheetLayoutView="100" workbookViewId="0">
      <selection activeCell="I27" sqref="I27:J27"/>
    </sheetView>
  </sheetViews>
  <sheetFormatPr defaultColWidth="9" defaultRowHeight="20.100000000000001" customHeight="1"/>
  <cols>
    <col min="1" max="1" width="2.625" style="6" customWidth="1"/>
    <col min="2" max="2" width="6.25" style="6" bestFit="1" customWidth="1"/>
    <col min="3" max="3" width="13.875" style="6" bestFit="1" customWidth="1"/>
    <col min="4" max="7" width="6.375" style="6" customWidth="1"/>
    <col min="8" max="9" width="5.25" style="6" bestFit="1" customWidth="1"/>
    <col min="10" max="10" width="2.5" style="6" bestFit="1" customWidth="1"/>
    <col min="11" max="11" width="3.5" style="6" bestFit="1" customWidth="1"/>
    <col min="12" max="12" width="5.75" style="6" customWidth="1"/>
    <col min="13" max="14" width="4.25" style="6" customWidth="1"/>
    <col min="15" max="16" width="3.5" style="6" bestFit="1" customWidth="1"/>
    <col min="17" max="18" width="7.125" style="6" customWidth="1"/>
    <col min="19" max="19" width="2.375" style="6" customWidth="1"/>
    <col min="20" max="20" width="6.875" style="6" customWidth="1"/>
    <col min="21" max="43" width="3.625" style="6" customWidth="1"/>
    <col min="44" max="16384" width="9" style="6"/>
  </cols>
  <sheetData>
    <row r="1" spans="1:36" s="1" customFormat="1" ht="33" customHeight="1">
      <c r="A1" s="91"/>
      <c r="B1" s="204" t="s">
        <v>133</v>
      </c>
      <c r="C1" s="205"/>
      <c r="D1" s="205"/>
      <c r="E1" s="205"/>
      <c r="F1" s="205"/>
      <c r="G1" s="205"/>
      <c r="H1" s="205"/>
      <c r="I1" s="205"/>
      <c r="J1" s="205"/>
      <c r="K1" s="205"/>
      <c r="L1" s="205"/>
      <c r="M1" s="205"/>
      <c r="N1" s="205"/>
      <c r="O1" s="205"/>
      <c r="P1" s="205"/>
      <c r="Q1" s="205"/>
      <c r="R1" s="205"/>
      <c r="S1" s="92"/>
      <c r="T1" s="6"/>
    </row>
    <row r="2" spans="1:36" s="1" customFormat="1" ht="33" customHeight="1">
      <c r="A2" s="93"/>
      <c r="B2" s="7"/>
      <c r="C2" s="6"/>
      <c r="D2" s="6"/>
      <c r="E2" s="6"/>
      <c r="F2" s="6"/>
      <c r="G2" s="6"/>
      <c r="H2" s="6"/>
      <c r="I2" s="6"/>
      <c r="J2" s="6"/>
      <c r="K2" s="6"/>
      <c r="L2" s="6"/>
      <c r="M2" s="6"/>
      <c r="N2" s="6"/>
      <c r="O2" s="6"/>
      <c r="P2" s="6"/>
      <c r="Q2" s="6"/>
      <c r="R2" s="6"/>
      <c r="S2" s="94"/>
      <c r="T2" s="6"/>
    </row>
    <row r="3" spans="1:36" s="1" customFormat="1" ht="20.100000000000001" customHeight="1">
      <c r="A3" s="93"/>
      <c r="B3" s="152" t="s">
        <v>134</v>
      </c>
      <c r="C3" s="152"/>
      <c r="D3" s="152"/>
      <c r="E3" s="152"/>
      <c r="F3" s="152"/>
      <c r="G3" s="152"/>
      <c r="H3" s="152"/>
      <c r="I3" s="152"/>
      <c r="S3" s="94"/>
    </row>
    <row r="4" spans="1:36" s="1" customFormat="1" ht="13.5">
      <c r="A4" s="93"/>
      <c r="K4" s="8" t="s">
        <v>39</v>
      </c>
      <c r="L4" s="206" t="s">
        <v>118</v>
      </c>
      <c r="M4" s="206"/>
      <c r="N4" s="39" t="s">
        <v>74</v>
      </c>
      <c r="O4" s="197" t="s">
        <v>119</v>
      </c>
      <c r="P4" s="197"/>
      <c r="Q4" s="197"/>
      <c r="R4" s="8"/>
      <c r="S4" s="94"/>
    </row>
    <row r="5" spans="1:36" s="1" customFormat="1" ht="13.5" customHeight="1">
      <c r="A5" s="93"/>
      <c r="K5" s="207" t="s">
        <v>75</v>
      </c>
      <c r="L5" s="207"/>
      <c r="M5" s="207"/>
      <c r="N5" s="207"/>
      <c r="O5" s="207"/>
      <c r="P5" s="207"/>
      <c r="Q5" s="207"/>
      <c r="R5" s="207"/>
      <c r="S5" s="94"/>
    </row>
    <row r="6" spans="1:36" s="1" customFormat="1" ht="13.5">
      <c r="A6" s="93"/>
      <c r="K6" s="197" t="s">
        <v>76</v>
      </c>
      <c r="L6" s="197"/>
      <c r="M6" s="197"/>
      <c r="N6" s="197"/>
      <c r="O6" s="197"/>
      <c r="P6" s="197"/>
      <c r="Q6" s="197"/>
      <c r="R6" s="197"/>
      <c r="S6" s="94"/>
    </row>
    <row r="7" spans="1:36" s="1" customFormat="1" ht="13.5">
      <c r="A7" s="93"/>
      <c r="K7" s="197" t="s">
        <v>77</v>
      </c>
      <c r="L7" s="197"/>
      <c r="M7" s="197"/>
      <c r="N7" s="197"/>
      <c r="O7" s="197"/>
      <c r="P7" s="197"/>
      <c r="Q7" s="197"/>
      <c r="R7" s="197"/>
      <c r="S7" s="94"/>
    </row>
    <row r="8" spans="1:36" s="1" customFormat="1" ht="13.5" customHeight="1">
      <c r="A8" s="93"/>
      <c r="K8" s="198" t="s">
        <v>121</v>
      </c>
      <c r="L8" s="199"/>
      <c r="M8" s="100" t="s">
        <v>122</v>
      </c>
      <c r="N8" s="100"/>
      <c r="O8" s="100"/>
      <c r="P8" s="100"/>
      <c r="Q8" s="100"/>
      <c r="R8" s="101"/>
      <c r="S8" s="94"/>
    </row>
    <row r="9" spans="1:36" s="1" customFormat="1" ht="13.5" customHeight="1">
      <c r="A9" s="93"/>
      <c r="K9" s="200" t="s">
        <v>125</v>
      </c>
      <c r="L9" s="201"/>
      <c r="M9" s="104"/>
      <c r="N9" s="104"/>
      <c r="O9" s="104"/>
      <c r="P9" s="104"/>
      <c r="Q9" s="104"/>
      <c r="R9" s="105"/>
      <c r="S9" s="94"/>
    </row>
    <row r="10" spans="1:36" s="1" customFormat="1" ht="13.5" customHeight="1">
      <c r="A10" s="93"/>
      <c r="K10" s="202" t="s">
        <v>126</v>
      </c>
      <c r="L10" s="203"/>
      <c r="M10" s="102" t="s">
        <v>123</v>
      </c>
      <c r="N10" s="102"/>
      <c r="O10" s="102"/>
      <c r="P10" s="102"/>
      <c r="Q10" s="102"/>
      <c r="R10" s="103"/>
      <c r="S10" s="94"/>
    </row>
    <row r="11" spans="1:36" s="1" customFormat="1" ht="20.100000000000001" customHeight="1">
      <c r="A11" s="93"/>
      <c r="C11" s="149" t="s">
        <v>0</v>
      </c>
      <c r="D11" s="149"/>
      <c r="E11" s="149"/>
      <c r="F11" s="149"/>
      <c r="G11" s="149"/>
      <c r="H11" s="149"/>
      <c r="I11" s="149"/>
      <c r="J11" s="149"/>
      <c r="K11" s="149"/>
      <c r="L11" s="149"/>
      <c r="M11" s="149"/>
      <c r="N11" s="149"/>
      <c r="O11" s="149"/>
      <c r="P11" s="149"/>
      <c r="Q11" s="149"/>
      <c r="R11" s="149"/>
      <c r="S11" s="94"/>
    </row>
    <row r="12" spans="1:36" s="1" customFormat="1" ht="20.100000000000001" customHeight="1">
      <c r="A12" s="93"/>
      <c r="B12" s="151" t="s">
        <v>53</v>
      </c>
      <c r="C12" s="151"/>
      <c r="D12" s="196">
        <v>45992</v>
      </c>
      <c r="E12" s="196"/>
      <c r="F12" s="196"/>
      <c r="G12" s="196"/>
      <c r="H12" s="41"/>
      <c r="S12" s="94"/>
      <c r="T12" s="6"/>
      <c r="U12" s="149"/>
      <c r="V12" s="149"/>
      <c r="W12" s="149"/>
    </row>
    <row r="13" spans="1:36" s="1" customFormat="1" ht="20.100000000000001" customHeight="1">
      <c r="A13" s="93"/>
      <c r="B13" s="9" t="s">
        <v>46</v>
      </c>
      <c r="C13" s="192" t="s">
        <v>127</v>
      </c>
      <c r="D13" s="192"/>
      <c r="E13" s="193" t="s">
        <v>60</v>
      </c>
      <c r="F13" s="193"/>
      <c r="G13" s="33">
        <v>6</v>
      </c>
      <c r="H13" s="8" t="s">
        <v>52</v>
      </c>
      <c r="I13" s="10"/>
      <c r="J13" s="10"/>
      <c r="K13" s="10"/>
      <c r="L13" s="10"/>
      <c r="M13" s="10"/>
      <c r="N13" s="10"/>
      <c r="O13" s="10"/>
      <c r="P13" s="10"/>
      <c r="Q13" s="10"/>
      <c r="R13" s="10"/>
      <c r="S13" s="94"/>
      <c r="T13" s="6"/>
      <c r="U13" s="99"/>
      <c r="V13" s="99"/>
      <c r="W13" s="99"/>
    </row>
    <row r="14" spans="1:36" s="1" customFormat="1" ht="20.100000000000001" customHeight="1">
      <c r="A14" s="93"/>
      <c r="B14" s="4" t="s">
        <v>40</v>
      </c>
      <c r="C14" s="149" t="s">
        <v>44</v>
      </c>
      <c r="D14" s="149"/>
      <c r="E14" s="149"/>
      <c r="F14" s="4"/>
      <c r="S14" s="94"/>
      <c r="T14" s="6"/>
      <c r="U14" s="99"/>
      <c r="V14" s="99"/>
      <c r="W14" s="99"/>
    </row>
    <row r="15" spans="1:36" s="1" customFormat="1" ht="20.100000000000001" customHeight="1">
      <c r="A15" s="93"/>
      <c r="C15" s="153" t="s">
        <v>36</v>
      </c>
      <c r="D15" s="153"/>
      <c r="E15" s="153"/>
      <c r="F15" s="153"/>
      <c r="G15" s="194">
        <f>ROUNDDOWN(Q30/K17/O17,0)</f>
        <v>53000</v>
      </c>
      <c r="H15" s="195"/>
      <c r="I15" s="156" t="s">
        <v>10</v>
      </c>
      <c r="J15" s="156"/>
      <c r="K15" s="156"/>
      <c r="L15" s="8"/>
      <c r="S15" s="94"/>
      <c r="T15" s="189" t="s">
        <v>107</v>
      </c>
      <c r="U15" s="189"/>
      <c r="V15" s="189"/>
      <c r="W15" s="189"/>
      <c r="X15" s="189"/>
      <c r="Y15" s="189"/>
      <c r="Z15" s="189"/>
      <c r="AA15" s="186"/>
      <c r="AB15" s="187"/>
      <c r="AC15" s="8"/>
      <c r="AD15" s="8"/>
      <c r="AE15" s="188"/>
      <c r="AF15" s="188"/>
      <c r="AG15" s="188"/>
    </row>
    <row r="16" spans="1:36" ht="20.100000000000001" customHeight="1">
      <c r="A16" s="93"/>
      <c r="B16" s="1"/>
      <c r="C16" s="150" t="s">
        <v>11</v>
      </c>
      <c r="D16" s="150"/>
      <c r="E16" s="150"/>
      <c r="F16" s="150"/>
      <c r="G16" s="150"/>
      <c r="H16" s="150"/>
      <c r="I16" s="150"/>
      <c r="J16" s="150"/>
      <c r="K16" s="150"/>
      <c r="L16" s="150"/>
      <c r="M16" s="150"/>
      <c r="N16" s="150"/>
      <c r="O16" s="2"/>
      <c r="P16" s="2"/>
      <c r="Q16" s="1"/>
      <c r="R16" s="1"/>
      <c r="S16" s="94"/>
      <c r="T16" s="189" t="s">
        <v>106</v>
      </c>
      <c r="U16" s="189"/>
      <c r="V16" s="190"/>
      <c r="W16" s="191">
        <v>53000</v>
      </c>
      <c r="X16" s="191"/>
      <c r="Y16" s="191"/>
      <c r="Z16" s="191"/>
      <c r="AA16" s="8"/>
      <c r="AB16" s="8"/>
      <c r="AC16" s="8"/>
      <c r="AD16" s="8"/>
      <c r="AE16" s="8"/>
      <c r="AF16" s="8"/>
      <c r="AG16" s="1"/>
      <c r="AH16" s="1"/>
      <c r="AI16" s="1"/>
      <c r="AJ16" s="1"/>
    </row>
    <row r="17" spans="1:36" ht="20.100000000000001" customHeight="1">
      <c r="A17" s="93"/>
      <c r="B17" s="1"/>
      <c r="C17" s="1"/>
      <c r="D17" s="1"/>
      <c r="E17" s="1"/>
      <c r="F17" s="1"/>
      <c r="G17" s="1"/>
      <c r="H17" s="1"/>
      <c r="I17" s="151" t="s">
        <v>34</v>
      </c>
      <c r="J17" s="151"/>
      <c r="K17" s="43">
        <v>20</v>
      </c>
      <c r="L17" s="3" t="s">
        <v>38</v>
      </c>
      <c r="M17" s="185" t="s">
        <v>35</v>
      </c>
      <c r="N17" s="185"/>
      <c r="O17" s="43">
        <v>6</v>
      </c>
      <c r="P17" s="183" t="s">
        <v>58</v>
      </c>
      <c r="Q17" s="183"/>
      <c r="R17" s="1"/>
      <c r="S17" s="94"/>
      <c r="U17" s="1"/>
      <c r="V17" s="1"/>
      <c r="W17" s="1"/>
      <c r="X17" s="1"/>
      <c r="Y17" s="1"/>
      <c r="Z17" s="1"/>
      <c r="AA17" s="151"/>
      <c r="AB17" s="151"/>
      <c r="AC17" s="1"/>
      <c r="AD17" s="3"/>
      <c r="AE17" s="185"/>
      <c r="AF17" s="185"/>
      <c r="AG17" s="1"/>
      <c r="AH17" s="183"/>
      <c r="AI17" s="183"/>
      <c r="AJ17" s="1"/>
    </row>
    <row r="18" spans="1:36" ht="20.100000000000001" customHeight="1">
      <c r="A18" s="95"/>
      <c r="B18" s="11"/>
      <c r="C18" s="12" t="s">
        <v>1</v>
      </c>
      <c r="D18" s="141" t="s">
        <v>12</v>
      </c>
      <c r="E18" s="143"/>
      <c r="F18" s="143"/>
      <c r="G18" s="143"/>
      <c r="H18" s="143"/>
      <c r="I18" s="143"/>
      <c r="J18" s="143"/>
      <c r="K18" s="143"/>
      <c r="L18" s="143"/>
      <c r="M18" s="143"/>
      <c r="N18" s="143"/>
      <c r="O18" s="143"/>
      <c r="P18" s="143"/>
      <c r="Q18" s="141" t="s">
        <v>2</v>
      </c>
      <c r="R18" s="142"/>
      <c r="S18" s="96"/>
    </row>
    <row r="19" spans="1:36" ht="20.100000000000001" customHeight="1">
      <c r="A19" s="95"/>
      <c r="B19" s="165" t="s">
        <v>37</v>
      </c>
      <c r="C19" s="13" t="s">
        <v>3</v>
      </c>
      <c r="D19" s="173" t="s">
        <v>13</v>
      </c>
      <c r="E19" s="174"/>
      <c r="F19" s="174"/>
      <c r="G19" s="174"/>
      <c r="H19" s="14" t="s">
        <v>14</v>
      </c>
      <c r="I19" s="184">
        <v>2500</v>
      </c>
      <c r="J19" s="184"/>
      <c r="K19" s="14" t="s">
        <v>15</v>
      </c>
      <c r="L19" s="79">
        <v>725</v>
      </c>
      <c r="M19" s="80" t="s">
        <v>16</v>
      </c>
      <c r="N19" s="14"/>
      <c r="O19" s="77"/>
      <c r="P19" s="14"/>
      <c r="Q19" s="168">
        <f>PRODUCT(I19,L19,O19)</f>
        <v>1812500</v>
      </c>
      <c r="R19" s="169"/>
      <c r="S19" s="96"/>
    </row>
    <row r="20" spans="1:36" ht="20.100000000000001" customHeight="1">
      <c r="A20" s="95"/>
      <c r="B20" s="166"/>
      <c r="C20" s="15"/>
      <c r="D20" s="179" t="s">
        <v>17</v>
      </c>
      <c r="E20" s="180"/>
      <c r="F20" s="180"/>
      <c r="G20" s="180"/>
      <c r="H20" s="16" t="s">
        <v>14</v>
      </c>
      <c r="I20" s="158">
        <v>2000</v>
      </c>
      <c r="J20" s="158"/>
      <c r="K20" s="16" t="s">
        <v>15</v>
      </c>
      <c r="L20" s="78">
        <v>725</v>
      </c>
      <c r="M20" s="81" t="s">
        <v>16</v>
      </c>
      <c r="N20" s="16"/>
      <c r="O20" s="77"/>
      <c r="P20" s="16"/>
      <c r="Q20" s="163">
        <f t="shared" ref="Q20:Q27" si="0">PRODUCT(I20,L20,O20)</f>
        <v>1450000</v>
      </c>
      <c r="R20" s="164"/>
      <c r="S20" s="96"/>
    </row>
    <row r="21" spans="1:36" ht="20.100000000000001" customHeight="1">
      <c r="A21" s="95"/>
      <c r="B21" s="166"/>
      <c r="C21" s="15"/>
      <c r="D21" s="179" t="s">
        <v>4</v>
      </c>
      <c r="E21" s="180"/>
      <c r="F21" s="180"/>
      <c r="G21" s="180"/>
      <c r="H21" s="16" t="s">
        <v>14</v>
      </c>
      <c r="I21" s="158">
        <v>1680</v>
      </c>
      <c r="J21" s="158"/>
      <c r="K21" s="16" t="s">
        <v>15</v>
      </c>
      <c r="L21" s="78">
        <v>725</v>
      </c>
      <c r="M21" s="81" t="s">
        <v>16</v>
      </c>
      <c r="N21" s="16"/>
      <c r="O21" s="77"/>
      <c r="P21" s="16"/>
      <c r="Q21" s="163">
        <f t="shared" si="0"/>
        <v>1218000</v>
      </c>
      <c r="R21" s="164"/>
      <c r="S21" s="96"/>
    </row>
    <row r="22" spans="1:36" ht="20.100000000000001" customHeight="1">
      <c r="A22" s="95"/>
      <c r="B22" s="166"/>
      <c r="C22" s="15" t="s">
        <v>18</v>
      </c>
      <c r="D22" s="179" t="s">
        <v>19</v>
      </c>
      <c r="E22" s="180"/>
      <c r="F22" s="180"/>
      <c r="G22" s="180"/>
      <c r="H22" s="16" t="s">
        <v>20</v>
      </c>
      <c r="I22" s="158">
        <v>4000</v>
      </c>
      <c r="J22" s="158"/>
      <c r="K22" s="16" t="s">
        <v>15</v>
      </c>
      <c r="L22" s="77">
        <v>6</v>
      </c>
      <c r="M22" s="82" t="s">
        <v>57</v>
      </c>
      <c r="N22" s="16" t="s">
        <v>15</v>
      </c>
      <c r="O22" s="77">
        <v>20</v>
      </c>
      <c r="P22" s="16" t="s">
        <v>22</v>
      </c>
      <c r="Q22" s="163">
        <f t="shared" si="0"/>
        <v>480000</v>
      </c>
      <c r="R22" s="164"/>
      <c r="S22" s="96"/>
    </row>
    <row r="23" spans="1:36" ht="20.100000000000001" customHeight="1">
      <c r="A23" s="95"/>
      <c r="B23" s="166"/>
      <c r="C23" s="15"/>
      <c r="D23" s="179" t="s">
        <v>23</v>
      </c>
      <c r="E23" s="180"/>
      <c r="F23" s="180"/>
      <c r="G23" s="180"/>
      <c r="H23" s="16" t="s">
        <v>20</v>
      </c>
      <c r="I23" s="158">
        <v>10000</v>
      </c>
      <c r="J23" s="158"/>
      <c r="K23" s="16" t="s">
        <v>15</v>
      </c>
      <c r="L23" s="77">
        <v>6</v>
      </c>
      <c r="M23" s="82" t="s">
        <v>57</v>
      </c>
      <c r="N23" s="16"/>
      <c r="O23" s="77"/>
      <c r="P23" s="16"/>
      <c r="Q23" s="163">
        <f t="shared" si="0"/>
        <v>60000</v>
      </c>
      <c r="R23" s="164"/>
      <c r="S23" s="96"/>
    </row>
    <row r="24" spans="1:36" ht="20.100000000000001" customHeight="1">
      <c r="A24" s="95"/>
      <c r="B24" s="166"/>
      <c r="C24" s="15"/>
      <c r="D24" s="179" t="s">
        <v>24</v>
      </c>
      <c r="E24" s="180"/>
      <c r="F24" s="180"/>
      <c r="G24" s="180"/>
      <c r="H24" s="16"/>
      <c r="I24" s="158">
        <v>60000</v>
      </c>
      <c r="J24" s="158"/>
      <c r="K24" s="16" t="s">
        <v>15</v>
      </c>
      <c r="L24" s="77">
        <v>6</v>
      </c>
      <c r="M24" s="82" t="s">
        <v>57</v>
      </c>
      <c r="N24" s="16"/>
      <c r="O24" s="77"/>
      <c r="P24" s="16"/>
      <c r="Q24" s="163">
        <f t="shared" si="0"/>
        <v>360000</v>
      </c>
      <c r="R24" s="164"/>
      <c r="S24" s="96"/>
    </row>
    <row r="25" spans="1:36" ht="20.100000000000001" customHeight="1">
      <c r="A25" s="95"/>
      <c r="B25" s="166"/>
      <c r="C25" s="15"/>
      <c r="D25" s="179" t="s">
        <v>120</v>
      </c>
      <c r="E25" s="180"/>
      <c r="F25" s="180"/>
      <c r="G25" s="180"/>
      <c r="H25" s="16"/>
      <c r="I25" s="158">
        <v>1000</v>
      </c>
      <c r="J25" s="158"/>
      <c r="K25" s="16" t="s">
        <v>15</v>
      </c>
      <c r="L25" s="77">
        <v>6</v>
      </c>
      <c r="M25" s="82" t="s">
        <v>57</v>
      </c>
      <c r="N25" s="16" t="s">
        <v>15</v>
      </c>
      <c r="O25" s="77">
        <v>20</v>
      </c>
      <c r="P25" s="16" t="s">
        <v>27</v>
      </c>
      <c r="Q25" s="163">
        <f t="shared" si="0"/>
        <v>120000</v>
      </c>
      <c r="R25" s="164"/>
      <c r="S25" s="96"/>
    </row>
    <row r="26" spans="1:36" ht="20.100000000000001" customHeight="1">
      <c r="A26" s="95"/>
      <c r="B26" s="166"/>
      <c r="C26" s="15" t="s">
        <v>28</v>
      </c>
      <c r="D26" s="181"/>
      <c r="E26" s="182"/>
      <c r="F26" s="182"/>
      <c r="G26" s="182"/>
      <c r="I26" s="158">
        <v>20000</v>
      </c>
      <c r="J26" s="158"/>
      <c r="K26" s="16" t="s">
        <v>15</v>
      </c>
      <c r="L26" s="77">
        <v>6</v>
      </c>
      <c r="M26" s="81" t="s">
        <v>57</v>
      </c>
      <c r="N26" s="16"/>
      <c r="O26" s="77"/>
      <c r="P26" s="16"/>
      <c r="Q26" s="163">
        <f t="shared" si="0"/>
        <v>120000</v>
      </c>
      <c r="R26" s="164"/>
      <c r="S26" s="96"/>
    </row>
    <row r="27" spans="1:36" ht="20.100000000000001" customHeight="1">
      <c r="A27" s="95"/>
      <c r="B27" s="166"/>
      <c r="C27" s="15" t="s">
        <v>5</v>
      </c>
      <c r="D27" s="157" t="s">
        <v>6</v>
      </c>
      <c r="E27" s="152"/>
      <c r="F27" s="152"/>
      <c r="G27" s="152"/>
      <c r="I27" s="158">
        <v>183000</v>
      </c>
      <c r="J27" s="158"/>
      <c r="K27" s="16"/>
      <c r="L27" s="77"/>
      <c r="M27" s="82"/>
      <c r="N27" s="16"/>
      <c r="O27" s="77"/>
      <c r="P27" s="16"/>
      <c r="Q27" s="163">
        <f t="shared" si="0"/>
        <v>183000</v>
      </c>
      <c r="R27" s="164"/>
      <c r="S27" s="96"/>
    </row>
    <row r="28" spans="1:36" ht="20.100000000000001" customHeight="1">
      <c r="A28" s="95"/>
      <c r="B28" s="165" t="s">
        <v>7</v>
      </c>
      <c r="C28" s="13" t="s">
        <v>29</v>
      </c>
      <c r="D28" s="17"/>
      <c r="E28" s="18"/>
      <c r="F28" s="18"/>
      <c r="G28" s="18"/>
      <c r="H28" s="5"/>
      <c r="I28" s="5"/>
      <c r="J28" s="5"/>
      <c r="K28" s="5"/>
      <c r="L28" s="5"/>
      <c r="M28" s="5"/>
      <c r="N28" s="5"/>
      <c r="O28" s="5"/>
      <c r="P28" s="5"/>
      <c r="Q28" s="168">
        <f>SUM(Q19:R27)</f>
        <v>5803500</v>
      </c>
      <c r="R28" s="169"/>
      <c r="S28" s="96"/>
    </row>
    <row r="29" spans="1:36" ht="20.100000000000001" customHeight="1">
      <c r="A29" s="95"/>
      <c r="B29" s="166"/>
      <c r="C29" s="15" t="s">
        <v>8</v>
      </c>
      <c r="D29" s="170" t="s">
        <v>105</v>
      </c>
      <c r="E29" s="153"/>
      <c r="F29" s="153"/>
      <c r="G29" s="153"/>
      <c r="H29" s="153"/>
      <c r="I29" s="153"/>
      <c r="J29" s="153"/>
      <c r="K29" s="153"/>
      <c r="L29" s="153"/>
      <c r="M29" s="153"/>
      <c r="N29" s="153"/>
      <c r="O29" s="153"/>
      <c r="Q29" s="171">
        <f>544500+12000</f>
        <v>556500</v>
      </c>
      <c r="R29" s="172"/>
      <c r="S29" s="96"/>
      <c r="T29" s="88" t="str">
        <f>IF(Q29&lt;=(Q28*0.1),"←ＯＫ（上限"&amp;INT(Q28*0.1)&amp;"円以内）","←×事務経費（Ｂ）は１０％以内に調整してください。")</f>
        <v>←ＯＫ（上限580350円以内）</v>
      </c>
      <c r="U29" s="89"/>
    </row>
    <row r="30" spans="1:36" ht="20.100000000000001" customHeight="1">
      <c r="A30" s="95"/>
      <c r="B30" s="166"/>
      <c r="C30" s="13" t="s">
        <v>30</v>
      </c>
      <c r="D30" s="173" t="s">
        <v>31</v>
      </c>
      <c r="E30" s="174"/>
      <c r="F30" s="174"/>
      <c r="G30" s="174"/>
      <c r="H30" s="174"/>
      <c r="I30" s="174"/>
      <c r="J30" s="174"/>
      <c r="K30" s="174"/>
      <c r="L30" s="174"/>
      <c r="M30" s="174"/>
      <c r="N30" s="174"/>
      <c r="O30" s="174"/>
      <c r="P30" s="5"/>
      <c r="Q30" s="168">
        <f>+Q28+Q29</f>
        <v>6360000</v>
      </c>
      <c r="R30" s="169"/>
      <c r="S30" s="96"/>
      <c r="T30" s="88" t="str">
        <f>IF(Q30&lt;=(W16*K17*O17),"←ＯＫ（上限"&amp;(K17*O17*W16)&amp;"円以内）","←小計が上限額（"&amp;(K17*O17*W16)&amp;"円）を超えています。科目単価、調整額または事務経費で減額して調整してください。")</f>
        <v>←ＯＫ（上限6360000円以内）</v>
      </c>
      <c r="U30" s="89"/>
    </row>
    <row r="31" spans="1:36" ht="20.100000000000001" customHeight="1">
      <c r="A31" s="95"/>
      <c r="B31" s="167"/>
      <c r="C31" s="19" t="s">
        <v>32</v>
      </c>
      <c r="D31" s="175" t="s">
        <v>66</v>
      </c>
      <c r="E31" s="176"/>
      <c r="F31" s="176"/>
      <c r="G31" s="176"/>
      <c r="H31" s="176"/>
      <c r="I31" s="176"/>
      <c r="J31" s="176"/>
      <c r="K31" s="176"/>
      <c r="L31" s="176"/>
      <c r="M31" s="176"/>
      <c r="N31" s="176"/>
      <c r="O31" s="176"/>
      <c r="P31" s="20"/>
      <c r="Q31" s="171">
        <f>INT(Q30*0.1)</f>
        <v>636000</v>
      </c>
      <c r="R31" s="172"/>
      <c r="S31" s="96"/>
      <c r="T31" s="89"/>
      <c r="U31" s="89"/>
    </row>
    <row r="32" spans="1:36" ht="13.5">
      <c r="A32" s="95"/>
      <c r="B32" s="159" t="s">
        <v>55</v>
      </c>
      <c r="C32" s="160"/>
      <c r="D32" s="161" t="s">
        <v>33</v>
      </c>
      <c r="E32" s="162"/>
      <c r="F32" s="162"/>
      <c r="G32" s="162"/>
      <c r="H32" s="162"/>
      <c r="I32" s="162"/>
      <c r="J32" s="162"/>
      <c r="K32" s="162"/>
      <c r="L32" s="162"/>
      <c r="M32" s="162"/>
      <c r="N32" s="21"/>
      <c r="O32" s="21"/>
      <c r="P32" s="21"/>
      <c r="Q32" s="177">
        <f>SUM(Q30:R31)</f>
        <v>6996000</v>
      </c>
      <c r="R32" s="178"/>
      <c r="S32" s="96"/>
      <c r="T32" s="89"/>
      <c r="U32" s="89"/>
    </row>
    <row r="33" spans="1:21" ht="13.5">
      <c r="A33" s="95"/>
      <c r="S33" s="96"/>
      <c r="T33" s="89"/>
      <c r="U33" s="89"/>
    </row>
    <row r="34" spans="1:21" ht="13.5">
      <c r="A34" s="95"/>
      <c r="B34" s="4" t="s">
        <v>41</v>
      </c>
      <c r="C34" s="149" t="s">
        <v>42</v>
      </c>
      <c r="D34" s="149"/>
      <c r="E34" s="149"/>
      <c r="F34" s="1"/>
      <c r="G34" s="1"/>
      <c r="H34" s="1"/>
      <c r="I34" s="1"/>
      <c r="J34" s="1"/>
      <c r="K34" s="1"/>
      <c r="L34" s="1"/>
      <c r="M34" s="1"/>
      <c r="N34" s="1"/>
      <c r="O34" s="1"/>
      <c r="P34" s="1"/>
      <c r="Q34" s="1"/>
      <c r="R34" s="1"/>
      <c r="S34" s="96"/>
      <c r="T34" s="89"/>
      <c r="U34" s="89"/>
    </row>
    <row r="35" spans="1:21" ht="13.5">
      <c r="A35" s="95"/>
      <c r="C35" s="153" t="s">
        <v>43</v>
      </c>
      <c r="D35" s="153"/>
      <c r="E35" s="153"/>
      <c r="F35" s="153"/>
      <c r="G35" s="154">
        <f>INT(Q39/K37/M39)</f>
        <v>20000</v>
      </c>
      <c r="H35" s="155"/>
      <c r="I35" s="156" t="s">
        <v>10</v>
      </c>
      <c r="J35" s="156"/>
      <c r="K35" s="156"/>
      <c r="L35" s="8"/>
      <c r="M35" s="1"/>
      <c r="N35" s="1"/>
      <c r="O35" s="1"/>
      <c r="P35" s="1"/>
      <c r="Q35" s="1"/>
      <c r="S35" s="96"/>
      <c r="T35" s="89"/>
      <c r="U35" s="89"/>
    </row>
    <row r="36" spans="1:21" ht="20.100000000000001" customHeight="1">
      <c r="A36" s="95"/>
      <c r="C36" s="150" t="s">
        <v>47</v>
      </c>
      <c r="D36" s="150"/>
      <c r="E36" s="150"/>
      <c r="F36" s="150"/>
      <c r="G36" s="150"/>
      <c r="H36" s="150"/>
      <c r="I36" s="150"/>
      <c r="J36" s="150"/>
      <c r="K36" s="150"/>
      <c r="L36" s="150"/>
      <c r="M36" s="150"/>
      <c r="N36" s="150"/>
      <c r="O36" s="2"/>
      <c r="P36" s="2"/>
      <c r="Q36" s="1"/>
      <c r="S36" s="96"/>
      <c r="T36" s="89"/>
      <c r="U36" s="89"/>
    </row>
    <row r="37" spans="1:21" ht="20.100000000000001" customHeight="1">
      <c r="A37" s="95"/>
      <c r="C37" s="1"/>
      <c r="D37" s="1"/>
      <c r="E37" s="1"/>
      <c r="F37" s="1"/>
      <c r="G37" s="1"/>
      <c r="H37" s="1"/>
      <c r="I37" s="151" t="s">
        <v>34</v>
      </c>
      <c r="J37" s="151"/>
      <c r="K37" s="8">
        <f>K17</f>
        <v>20</v>
      </c>
      <c r="L37" s="3" t="s">
        <v>98</v>
      </c>
      <c r="M37" s="152"/>
      <c r="N37" s="152"/>
      <c r="O37" s="152"/>
      <c r="P37" s="152"/>
      <c r="Q37" s="152"/>
      <c r="S37" s="96"/>
      <c r="T37" s="89"/>
      <c r="U37" s="89"/>
    </row>
    <row r="38" spans="1:21" ht="20.100000000000001" customHeight="1">
      <c r="A38" s="95"/>
      <c r="B38" s="138" t="s">
        <v>61</v>
      </c>
      <c r="C38" s="141" t="s">
        <v>62</v>
      </c>
      <c r="D38" s="142"/>
      <c r="E38" s="141" t="s">
        <v>63</v>
      </c>
      <c r="F38" s="143"/>
      <c r="G38" s="143"/>
      <c r="H38" s="143"/>
      <c r="I38" s="143"/>
      <c r="J38" s="143"/>
      <c r="K38" s="143"/>
      <c r="L38" s="143"/>
      <c r="M38" s="143"/>
      <c r="N38" s="143"/>
      <c r="O38" s="143"/>
      <c r="P38" s="142"/>
      <c r="Q38" s="143" t="s">
        <v>2</v>
      </c>
      <c r="R38" s="142"/>
      <c r="S38" s="96"/>
      <c r="T38" s="89"/>
      <c r="U38" s="89"/>
    </row>
    <row r="39" spans="1:21" ht="20.100000000000001" customHeight="1">
      <c r="A39" s="95"/>
      <c r="B39" s="139"/>
      <c r="C39" s="144" t="s">
        <v>49</v>
      </c>
      <c r="D39" s="145"/>
      <c r="E39" s="146">
        <v>20000</v>
      </c>
      <c r="F39" s="147"/>
      <c r="G39" s="22" t="s">
        <v>124</v>
      </c>
      <c r="H39" s="23">
        <f>+K37</f>
        <v>20</v>
      </c>
      <c r="I39" s="5" t="s">
        <v>51</v>
      </c>
      <c r="J39" s="148" t="s">
        <v>102</v>
      </c>
      <c r="K39" s="148"/>
      <c r="L39" s="148"/>
      <c r="M39" s="5">
        <f>IF(O17&gt;6,6,O17)</f>
        <v>6</v>
      </c>
      <c r="N39" s="5" t="s">
        <v>104</v>
      </c>
      <c r="O39" s="24"/>
      <c r="P39" s="5"/>
      <c r="Q39" s="126">
        <f>E39*H39*M39</f>
        <v>2400000</v>
      </c>
      <c r="R39" s="127"/>
      <c r="S39" s="96"/>
      <c r="T39" s="90" t="str">
        <f>IF(M39&lt;=6,"←ＯＫ","←×経費対象月は６月が上限です。")</f>
        <v>←ＯＫ</v>
      </c>
      <c r="U39" s="89"/>
    </row>
    <row r="40" spans="1:21" ht="20.100000000000001" customHeight="1">
      <c r="A40" s="95"/>
      <c r="B40" s="139"/>
      <c r="C40" s="128" t="s">
        <v>48</v>
      </c>
      <c r="D40" s="129"/>
      <c r="E40" s="25" t="s">
        <v>9</v>
      </c>
      <c r="F40" s="20"/>
      <c r="G40" s="20"/>
      <c r="H40" s="26"/>
      <c r="I40" s="26"/>
      <c r="J40" s="26"/>
      <c r="K40" s="26"/>
      <c r="L40" s="26"/>
      <c r="M40" s="27"/>
      <c r="N40" s="27"/>
      <c r="O40" s="27"/>
      <c r="P40" s="16"/>
      <c r="Q40" s="130">
        <f>+Q39*10%</f>
        <v>240000</v>
      </c>
      <c r="R40" s="131"/>
      <c r="S40" s="96"/>
    </row>
    <row r="41" spans="1:21" ht="20.100000000000001" customHeight="1">
      <c r="A41" s="95"/>
      <c r="B41" s="140"/>
      <c r="C41" s="132" t="s">
        <v>56</v>
      </c>
      <c r="D41" s="133"/>
      <c r="E41" s="123" t="s">
        <v>50</v>
      </c>
      <c r="F41" s="5"/>
      <c r="G41" s="5"/>
      <c r="H41" s="18"/>
      <c r="I41" s="18"/>
      <c r="J41" s="18"/>
      <c r="K41" s="18"/>
      <c r="L41" s="18"/>
      <c r="M41" s="14"/>
      <c r="N41" s="14"/>
      <c r="O41" s="14"/>
      <c r="P41" s="14"/>
      <c r="Q41" s="134">
        <f>+Q39+Q40</f>
        <v>2640000</v>
      </c>
      <c r="R41" s="135"/>
      <c r="S41" s="96"/>
    </row>
    <row r="42" spans="1:21" ht="20.100000000000001" customHeight="1">
      <c r="A42" s="95"/>
      <c r="B42" s="137" t="s">
        <v>54</v>
      </c>
      <c r="C42" s="137"/>
      <c r="D42" s="137"/>
      <c r="E42" s="137"/>
      <c r="F42" s="137"/>
      <c r="G42" s="137"/>
      <c r="H42" s="137"/>
      <c r="I42" s="137"/>
      <c r="J42" s="137"/>
      <c r="K42" s="137"/>
      <c r="L42" s="137"/>
      <c r="M42" s="137"/>
      <c r="N42" s="137"/>
      <c r="O42" s="137"/>
      <c r="P42" s="137"/>
      <c r="Q42" s="136">
        <f>+Q32+Q41</f>
        <v>9636000</v>
      </c>
      <c r="R42" s="136"/>
      <c r="S42" s="96"/>
    </row>
    <row r="43" spans="1:21" ht="20.100000000000001" customHeight="1">
      <c r="A43" s="95"/>
      <c r="B43" s="32" t="s">
        <v>45</v>
      </c>
      <c r="C43" s="124" t="s">
        <v>59</v>
      </c>
      <c r="D43" s="124"/>
      <c r="E43" s="124"/>
      <c r="F43" s="124"/>
      <c r="G43" s="124"/>
      <c r="H43" s="124"/>
      <c r="I43" s="124"/>
      <c r="J43" s="124"/>
      <c r="K43" s="124"/>
      <c r="L43" s="124"/>
      <c r="M43" s="124"/>
      <c r="N43" s="124"/>
      <c r="O43" s="124"/>
      <c r="P43" s="124"/>
      <c r="Q43" s="124"/>
      <c r="R43" s="124"/>
      <c r="S43" s="96"/>
    </row>
    <row r="44" spans="1:21" ht="20.100000000000001" customHeight="1">
      <c r="A44" s="25"/>
      <c r="B44" s="97" t="s">
        <v>45</v>
      </c>
      <c r="C44" s="125" t="s">
        <v>131</v>
      </c>
      <c r="D44" s="125"/>
      <c r="E44" s="125"/>
      <c r="F44" s="125"/>
      <c r="G44" s="125"/>
      <c r="H44" s="125"/>
      <c r="I44" s="125"/>
      <c r="J44" s="125"/>
      <c r="K44" s="125"/>
      <c r="L44" s="125"/>
      <c r="M44" s="125"/>
      <c r="N44" s="125"/>
      <c r="O44" s="125"/>
      <c r="P44" s="125"/>
      <c r="Q44" s="125"/>
      <c r="R44" s="125"/>
      <c r="S44" s="98"/>
    </row>
  </sheetData>
  <mergeCells count="96">
    <mergeCell ref="K6:R6"/>
    <mergeCell ref="B1:R1"/>
    <mergeCell ref="B3:I3"/>
    <mergeCell ref="L4:M4"/>
    <mergeCell ref="O4:Q4"/>
    <mergeCell ref="K5:R5"/>
    <mergeCell ref="K7:R7"/>
    <mergeCell ref="K8:L8"/>
    <mergeCell ref="K9:L9"/>
    <mergeCell ref="K10:L10"/>
    <mergeCell ref="C11:R11"/>
    <mergeCell ref="U12:W12"/>
    <mergeCell ref="C13:D13"/>
    <mergeCell ref="E13:F13"/>
    <mergeCell ref="C14:E14"/>
    <mergeCell ref="C15:F15"/>
    <mergeCell ref="G15:H15"/>
    <mergeCell ref="I15:K15"/>
    <mergeCell ref="T15:Z15"/>
    <mergeCell ref="B12:C12"/>
    <mergeCell ref="D12:G12"/>
    <mergeCell ref="AA15:AB15"/>
    <mergeCell ref="AE15:AG15"/>
    <mergeCell ref="C16:N16"/>
    <mergeCell ref="T16:V16"/>
    <mergeCell ref="W16:Z16"/>
    <mergeCell ref="AH17:AI17"/>
    <mergeCell ref="D18:P18"/>
    <mergeCell ref="Q18:R18"/>
    <mergeCell ref="B19:B27"/>
    <mergeCell ref="D19:G19"/>
    <mergeCell ref="I19:J19"/>
    <mergeCell ref="Q19:R19"/>
    <mergeCell ref="D20:G20"/>
    <mergeCell ref="I20:J20"/>
    <mergeCell ref="Q20:R20"/>
    <mergeCell ref="I17:J17"/>
    <mergeCell ref="M17:N17"/>
    <mergeCell ref="P17:Q17"/>
    <mergeCell ref="AA17:AB17"/>
    <mergeCell ref="AE17:AF17"/>
    <mergeCell ref="D21:G21"/>
    <mergeCell ref="I21:J21"/>
    <mergeCell ref="Q21:R21"/>
    <mergeCell ref="D22:G22"/>
    <mergeCell ref="I22:J22"/>
    <mergeCell ref="Q22:R22"/>
    <mergeCell ref="D23:G23"/>
    <mergeCell ref="I23:J23"/>
    <mergeCell ref="Q23:R23"/>
    <mergeCell ref="D24:G24"/>
    <mergeCell ref="I24:J24"/>
    <mergeCell ref="Q24:R24"/>
    <mergeCell ref="D25:G25"/>
    <mergeCell ref="I25:J25"/>
    <mergeCell ref="Q25:R25"/>
    <mergeCell ref="D26:G26"/>
    <mergeCell ref="I26:J26"/>
    <mergeCell ref="Q26:R26"/>
    <mergeCell ref="D27:G27"/>
    <mergeCell ref="I27:J27"/>
    <mergeCell ref="B32:C32"/>
    <mergeCell ref="D32:M32"/>
    <mergeCell ref="Q27:R27"/>
    <mergeCell ref="B28:B31"/>
    <mergeCell ref="Q28:R28"/>
    <mergeCell ref="D29:O29"/>
    <mergeCell ref="Q29:R29"/>
    <mergeCell ref="D30:O30"/>
    <mergeCell ref="Q30:R30"/>
    <mergeCell ref="D31:O31"/>
    <mergeCell ref="Q31:R31"/>
    <mergeCell ref="Q32:R32"/>
    <mergeCell ref="C34:E34"/>
    <mergeCell ref="C36:N36"/>
    <mergeCell ref="I37:J37"/>
    <mergeCell ref="M37:Q37"/>
    <mergeCell ref="C35:F35"/>
    <mergeCell ref="G35:H35"/>
    <mergeCell ref="I35:K35"/>
    <mergeCell ref="C43:R43"/>
    <mergeCell ref="C44:R44"/>
    <mergeCell ref="Q39:R39"/>
    <mergeCell ref="C40:D40"/>
    <mergeCell ref="Q40:R40"/>
    <mergeCell ref="C41:D41"/>
    <mergeCell ref="Q41:R41"/>
    <mergeCell ref="Q42:R42"/>
    <mergeCell ref="B42:P42"/>
    <mergeCell ref="B38:B41"/>
    <mergeCell ref="C38:D38"/>
    <mergeCell ref="E38:P38"/>
    <mergeCell ref="Q38:R38"/>
    <mergeCell ref="C39:D39"/>
    <mergeCell ref="E39:F39"/>
    <mergeCell ref="J39:L39"/>
  </mergeCells>
  <phoneticPr fontId="3"/>
  <conditionalFormatting sqref="G15:H15">
    <cfRule type="expression" dxfId="31" priority="1">
      <formula>MOD($G$15,1)=0</formula>
    </cfRule>
  </conditionalFormatting>
  <conditionalFormatting sqref="Q29:R29">
    <cfRule type="expression" dxfId="30" priority="2">
      <formula>Q29&gt;(Q28*0.1)</formula>
    </cfRule>
  </conditionalFormatting>
  <conditionalFormatting sqref="Q30:R30">
    <cfRule type="expression" dxfId="29" priority="3">
      <formula>(Q30&gt;(W16*K17*O17))</formula>
    </cfRule>
  </conditionalFormatting>
  <printOptions horizontalCentered="1"/>
  <pageMargins left="0.70866141732283472" right="0.70866141732283472" top="0.86614173228346458" bottom="0.55118110236220474" header="0.31496062992125984" footer="0.31496062992125984"/>
  <pageSetup paperSize="9" scale="53" orientation="portrait" blackAndWhite="1" cellComments="asDisplayed"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7B00-8735-4AEC-BCBE-0DD1647A30B6}">
  <sheetPr>
    <tabColor theme="9" tint="0.39997558519241921"/>
    <pageSetUpPr fitToPage="1"/>
  </sheetPr>
  <dimension ref="A1:AG54"/>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189" t="s">
        <v>130</v>
      </c>
      <c r="S15" s="189"/>
      <c r="T15" s="189"/>
      <c r="U15" s="189"/>
      <c r="V15" s="189"/>
      <c r="W15" s="189"/>
      <c r="X15" s="189"/>
      <c r="Y15" s="189"/>
      <c r="Z15" s="189"/>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63000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 t="shared" ref="P19:P27" si="0">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si="0"/>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c r="T29" s="89"/>
      <c r="U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c r="T30" s="89"/>
      <c r="U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c r="T31" s="89"/>
      <c r="U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c r="T32" s="89"/>
      <c r="U32" s="89"/>
    </row>
    <row r="33" spans="1:32" ht="20.100000000000001" customHeight="1">
      <c r="R33" s="89"/>
      <c r="S33" s="89"/>
      <c r="T33" s="89"/>
      <c r="U33" s="89"/>
    </row>
    <row r="34" spans="1:32" ht="13.5" customHeight="1">
      <c r="A34" s="4" t="s">
        <v>41</v>
      </c>
      <c r="B34" s="149" t="s">
        <v>144</v>
      </c>
      <c r="C34" s="149"/>
      <c r="D34" s="149"/>
      <c r="E34" s="1"/>
      <c r="F34" s="1"/>
      <c r="G34" s="1"/>
      <c r="H34" s="1"/>
      <c r="I34" s="1"/>
      <c r="J34" s="1"/>
      <c r="K34" s="1"/>
      <c r="L34" s="1"/>
      <c r="M34" s="1"/>
      <c r="N34" s="1"/>
      <c r="O34" s="1"/>
      <c r="P34" s="1"/>
      <c r="Q34" s="1"/>
      <c r="R34" s="220" t="s">
        <v>145</v>
      </c>
      <c r="S34" s="220"/>
      <c r="T34" s="220"/>
      <c r="U34" s="220"/>
      <c r="V34" s="220"/>
      <c r="W34" s="220"/>
      <c r="X34" s="220"/>
      <c r="Y34" s="220"/>
      <c r="Z34" s="220"/>
      <c r="AA34" s="220"/>
      <c r="AB34" s="220"/>
      <c r="AC34" s="220"/>
      <c r="AD34" s="220"/>
      <c r="AE34" s="220"/>
      <c r="AF34" s="220"/>
    </row>
    <row r="35" spans="1:32" ht="13.5">
      <c r="B35" s="153" t="s">
        <v>112</v>
      </c>
      <c r="C35" s="153"/>
      <c r="D35" s="153"/>
      <c r="E35" s="153"/>
      <c r="F35" s="154" t="e">
        <f>INT(P39/G39/L39)</f>
        <v>#VALUE!</v>
      </c>
      <c r="G35" s="155"/>
      <c r="H35" s="156" t="s">
        <v>10</v>
      </c>
      <c r="I35" s="156"/>
      <c r="J35" s="156"/>
      <c r="K35" s="8"/>
      <c r="L35" s="1"/>
      <c r="M35" s="1"/>
      <c r="N35" s="1"/>
      <c r="O35" s="1"/>
      <c r="P35" s="1"/>
      <c r="R35" s="220"/>
      <c r="S35" s="220"/>
      <c r="T35" s="220"/>
      <c r="U35" s="220"/>
      <c r="V35" s="220"/>
      <c r="W35" s="220"/>
      <c r="X35" s="220"/>
      <c r="Y35" s="220"/>
      <c r="Z35" s="220"/>
      <c r="AA35" s="220"/>
      <c r="AB35" s="220"/>
      <c r="AC35" s="220"/>
      <c r="AD35" s="220"/>
      <c r="AE35" s="220"/>
      <c r="AF35" s="220"/>
    </row>
    <row r="36" spans="1:32" ht="13.5">
      <c r="B36" s="150" t="s">
        <v>113</v>
      </c>
      <c r="C36" s="150"/>
      <c r="D36" s="150"/>
      <c r="E36" s="150"/>
      <c r="F36" s="150"/>
      <c r="G36" s="150"/>
      <c r="H36" s="150"/>
      <c r="I36" s="150"/>
      <c r="J36" s="150"/>
      <c r="K36" s="150"/>
      <c r="L36" s="150"/>
      <c r="M36" s="150"/>
      <c r="N36" s="2"/>
      <c r="O36" s="2"/>
      <c r="P36" s="1"/>
      <c r="R36" s="220"/>
      <c r="S36" s="220"/>
      <c r="T36" s="220"/>
      <c r="U36" s="220"/>
      <c r="V36" s="220"/>
      <c r="W36" s="220"/>
      <c r="X36" s="220"/>
      <c r="Y36" s="220"/>
      <c r="Z36" s="220"/>
      <c r="AA36" s="220"/>
      <c r="AB36" s="220"/>
      <c r="AC36" s="220"/>
      <c r="AD36" s="220"/>
      <c r="AE36" s="220"/>
      <c r="AF36" s="220"/>
    </row>
    <row r="37" spans="1:32" ht="13.5">
      <c r="B37" s="1"/>
      <c r="C37" s="1"/>
      <c r="D37" s="1"/>
      <c r="E37" s="1"/>
      <c r="F37" s="1"/>
      <c r="G37" s="1"/>
      <c r="H37" s="151" t="s">
        <v>34</v>
      </c>
      <c r="I37" s="151"/>
      <c r="J37" s="8" t="str">
        <f>J17</f>
        <v>○</v>
      </c>
      <c r="K37" s="3" t="s">
        <v>98</v>
      </c>
      <c r="L37" s="152"/>
      <c r="M37" s="152"/>
      <c r="N37" s="152"/>
      <c r="O37" s="152"/>
      <c r="P37" s="152"/>
      <c r="R37" s="220"/>
      <c r="S37" s="220"/>
      <c r="T37" s="220"/>
      <c r="U37" s="220"/>
      <c r="V37" s="220"/>
      <c r="W37" s="220"/>
      <c r="X37" s="220"/>
      <c r="Y37" s="220"/>
      <c r="Z37" s="220"/>
      <c r="AA37" s="220"/>
      <c r="AB37" s="220"/>
      <c r="AC37" s="220"/>
      <c r="AD37" s="220"/>
      <c r="AE37" s="220"/>
      <c r="AF37" s="220"/>
    </row>
    <row r="38" spans="1:32" ht="20.100000000000001" customHeight="1">
      <c r="A38" s="138" t="s">
        <v>61</v>
      </c>
      <c r="B38" s="141" t="s">
        <v>62</v>
      </c>
      <c r="C38" s="142"/>
      <c r="D38" s="141" t="s">
        <v>63</v>
      </c>
      <c r="E38" s="143"/>
      <c r="F38" s="143"/>
      <c r="G38" s="143"/>
      <c r="H38" s="143"/>
      <c r="I38" s="143"/>
      <c r="J38" s="143"/>
      <c r="K38" s="143"/>
      <c r="L38" s="143"/>
      <c r="M38" s="143"/>
      <c r="N38" s="143"/>
      <c r="O38" s="142"/>
      <c r="P38" s="143" t="s">
        <v>2</v>
      </c>
      <c r="Q38" s="142"/>
      <c r="R38" s="220"/>
      <c r="S38" s="220"/>
      <c r="T38" s="220"/>
      <c r="U38" s="220"/>
      <c r="V38" s="220"/>
      <c r="W38" s="220"/>
      <c r="X38" s="220"/>
      <c r="Y38" s="220"/>
      <c r="Z38" s="220"/>
      <c r="AA38" s="220"/>
      <c r="AB38" s="220"/>
      <c r="AC38" s="220"/>
      <c r="AD38" s="220"/>
      <c r="AE38" s="220"/>
      <c r="AF38" s="220"/>
    </row>
    <row r="39" spans="1:32" ht="20.100000000000001" customHeight="1">
      <c r="A39" s="139"/>
      <c r="B39" s="144" t="s">
        <v>103</v>
      </c>
      <c r="C39" s="145"/>
      <c r="D39" s="146">
        <v>0</v>
      </c>
      <c r="E39" s="147"/>
      <c r="F39" s="22" t="s">
        <v>124</v>
      </c>
      <c r="G39" s="23" t="str">
        <f>+J37</f>
        <v>○</v>
      </c>
      <c r="H39" s="5" t="s">
        <v>51</v>
      </c>
      <c r="I39" s="148" t="s">
        <v>102</v>
      </c>
      <c r="J39" s="148"/>
      <c r="K39" s="148"/>
      <c r="L39" s="5" t="str">
        <f>+N17</f>
        <v>○</v>
      </c>
      <c r="M39" s="5" t="s">
        <v>104</v>
      </c>
      <c r="N39" s="24"/>
      <c r="O39" s="5"/>
      <c r="P39" s="126" t="e">
        <f>D39*G39*L39</f>
        <v>#VALUE!</v>
      </c>
      <c r="Q39" s="127"/>
      <c r="R39" s="220"/>
      <c r="S39" s="220"/>
      <c r="T39" s="220"/>
      <c r="U39" s="220"/>
      <c r="V39" s="220"/>
      <c r="W39" s="220"/>
      <c r="X39" s="220"/>
      <c r="Y39" s="220"/>
      <c r="Z39" s="220"/>
      <c r="AA39" s="220"/>
      <c r="AB39" s="220"/>
      <c r="AC39" s="220"/>
      <c r="AD39" s="220"/>
      <c r="AE39" s="220"/>
      <c r="AF39" s="220"/>
    </row>
    <row r="40" spans="1:32" ht="20.100000000000001" customHeight="1">
      <c r="A40" s="139"/>
      <c r="B40" s="128" t="s">
        <v>48</v>
      </c>
      <c r="C40" s="129"/>
      <c r="D40" s="25" t="s">
        <v>9</v>
      </c>
      <c r="E40" s="20"/>
      <c r="F40" s="20"/>
      <c r="G40" s="26"/>
      <c r="H40" s="26"/>
      <c r="I40" s="26"/>
      <c r="J40" s="26"/>
      <c r="K40" s="26"/>
      <c r="L40" s="27"/>
      <c r="M40" s="27"/>
      <c r="N40" s="27"/>
      <c r="O40" s="16"/>
      <c r="P40" s="130" t="e">
        <f>+P39*10%</f>
        <v>#VALUE!</v>
      </c>
      <c r="Q40" s="131"/>
      <c r="R40" s="89"/>
      <c r="S40" s="89"/>
      <c r="T40" s="89"/>
      <c r="U40" s="89"/>
    </row>
    <row r="41" spans="1:32" ht="20.100000000000001" customHeight="1">
      <c r="A41" s="139"/>
      <c r="B41" s="132" t="s">
        <v>56</v>
      </c>
      <c r="C41" s="133"/>
      <c r="D41" s="123" t="s">
        <v>50</v>
      </c>
      <c r="E41" s="5"/>
      <c r="F41" s="5"/>
      <c r="G41" s="18"/>
      <c r="H41" s="18"/>
      <c r="I41" s="18"/>
      <c r="J41" s="18"/>
      <c r="K41" s="18"/>
      <c r="L41" s="14"/>
      <c r="M41" s="14"/>
      <c r="N41" s="14"/>
      <c r="O41" s="14"/>
      <c r="P41" s="134" t="e">
        <f>+P39+P40</f>
        <v>#VALUE!</v>
      </c>
      <c r="Q41" s="135"/>
      <c r="R41" s="89"/>
      <c r="S41" s="89"/>
      <c r="T41" s="89"/>
      <c r="U41" s="89"/>
    </row>
    <row r="42" spans="1:32" ht="20.100000000000001" customHeight="1">
      <c r="A42" s="137" t="s">
        <v>54</v>
      </c>
      <c r="B42" s="137"/>
      <c r="C42" s="137"/>
      <c r="D42" s="137"/>
      <c r="E42" s="137"/>
      <c r="F42" s="137"/>
      <c r="G42" s="137"/>
      <c r="H42" s="137"/>
      <c r="I42" s="137"/>
      <c r="J42" s="137"/>
      <c r="K42" s="137"/>
      <c r="L42" s="137"/>
      <c r="M42" s="137"/>
      <c r="N42" s="137"/>
      <c r="O42" s="137"/>
      <c r="P42" s="136" t="e">
        <f>+P32+P41</f>
        <v>#VALUE!</v>
      </c>
      <c r="Q42" s="136"/>
      <c r="R42" s="89"/>
      <c r="S42" s="89"/>
      <c r="T42" s="89"/>
      <c r="U42" s="89"/>
    </row>
    <row r="43" spans="1:32" ht="13.5" customHeight="1">
      <c r="A43" s="32"/>
      <c r="B43" s="124"/>
      <c r="C43" s="124"/>
      <c r="D43" s="124"/>
      <c r="E43" s="124"/>
      <c r="F43" s="124"/>
      <c r="G43" s="124"/>
      <c r="H43" s="124"/>
      <c r="I43" s="124"/>
      <c r="J43" s="124"/>
      <c r="K43" s="124"/>
      <c r="L43" s="124"/>
      <c r="M43" s="124"/>
      <c r="N43" s="124"/>
      <c r="O43" s="124"/>
      <c r="P43" s="124"/>
      <c r="Q43" s="124"/>
      <c r="R43" s="89"/>
      <c r="S43" s="89"/>
      <c r="T43" s="89"/>
      <c r="U43" s="89"/>
    </row>
    <row r="44" spans="1:32" ht="13.5" customHeight="1">
      <c r="B44" s="84"/>
      <c r="C44" s="84"/>
      <c r="D44" s="84"/>
      <c r="E44" s="84"/>
      <c r="F44" s="84"/>
      <c r="G44" s="84"/>
      <c r="H44" s="84"/>
      <c r="I44" s="84"/>
      <c r="J44" s="84"/>
      <c r="K44" s="84"/>
      <c r="L44" s="84"/>
      <c r="M44" s="84"/>
      <c r="N44" s="84"/>
      <c r="O44" s="84"/>
      <c r="P44" s="84"/>
      <c r="Q44" s="84"/>
      <c r="R44" s="89"/>
      <c r="S44" s="89"/>
      <c r="T44" s="89"/>
      <c r="U44" s="89"/>
    </row>
    <row r="45" spans="1:32" ht="14.25">
      <c r="A45" s="9" t="s">
        <v>67</v>
      </c>
      <c r="B45" s="152" t="s">
        <v>70</v>
      </c>
      <c r="C45" s="152"/>
      <c r="D45" s="152"/>
      <c r="E45" s="8"/>
      <c r="F45" s="8"/>
      <c r="G45" s="8"/>
      <c r="H45" s="8"/>
      <c r="I45" s="8"/>
      <c r="J45" s="8"/>
      <c r="K45" s="8"/>
      <c r="L45" s="8"/>
      <c r="M45" s="8"/>
      <c r="N45" s="8"/>
      <c r="O45" s="8"/>
      <c r="P45" s="8"/>
      <c r="Q45" s="8"/>
      <c r="R45" s="87"/>
      <c r="S45" s="89"/>
      <c r="T45" s="89"/>
      <c r="U45" s="89"/>
    </row>
    <row r="46" spans="1:32" ht="13.5">
      <c r="B46" s="153" t="s">
        <v>71</v>
      </c>
      <c r="C46" s="153"/>
      <c r="D46" s="153"/>
      <c r="E46" s="153"/>
      <c r="F46" s="154" t="e">
        <f>INT(P50/J48/N17)</f>
        <v>#VALUE!</v>
      </c>
      <c r="G46" s="155"/>
      <c r="H46" s="156" t="s">
        <v>10</v>
      </c>
      <c r="I46" s="156"/>
      <c r="J46" s="156"/>
      <c r="K46" s="8"/>
      <c r="L46" s="8"/>
      <c r="M46" s="8"/>
      <c r="N46" s="8"/>
      <c r="O46" s="8"/>
      <c r="P46" s="8"/>
      <c r="R46" s="89"/>
      <c r="S46" s="89"/>
      <c r="T46" s="89"/>
      <c r="U46" s="89"/>
    </row>
    <row r="47" spans="1:32" ht="13.5">
      <c r="B47" s="150" t="s">
        <v>11</v>
      </c>
      <c r="C47" s="150"/>
      <c r="D47" s="150"/>
      <c r="E47" s="150"/>
      <c r="F47" s="150"/>
      <c r="G47" s="150"/>
      <c r="H47" s="150"/>
      <c r="I47" s="150"/>
      <c r="J47" s="150"/>
      <c r="K47" s="150"/>
      <c r="L47" s="150"/>
      <c r="M47" s="150"/>
      <c r="N47" s="34"/>
      <c r="O47" s="34"/>
      <c r="P47" s="8"/>
      <c r="R47" s="89"/>
      <c r="S47" s="89"/>
      <c r="T47" s="89"/>
      <c r="U47" s="89"/>
    </row>
    <row r="48" spans="1:32" ht="13.5">
      <c r="B48" s="8"/>
      <c r="C48" s="8"/>
      <c r="D48" s="8"/>
      <c r="E48" s="8"/>
      <c r="F48" s="8"/>
      <c r="G48" s="8"/>
      <c r="H48" s="151" t="s">
        <v>34</v>
      </c>
      <c r="I48" s="151"/>
      <c r="J48" s="8" t="str">
        <f>J17</f>
        <v>○</v>
      </c>
      <c r="K48" s="3" t="s">
        <v>98</v>
      </c>
      <c r="L48" s="152"/>
      <c r="M48" s="152"/>
      <c r="N48" s="152"/>
      <c r="O48" s="152"/>
      <c r="P48" s="152"/>
      <c r="R48" s="89"/>
      <c r="S48" s="89"/>
      <c r="T48" s="89"/>
      <c r="U48" s="89"/>
    </row>
    <row r="49" spans="1:33" ht="20.100000000000001" customHeight="1">
      <c r="A49" s="212" t="s">
        <v>61</v>
      </c>
      <c r="B49" s="141" t="s">
        <v>62</v>
      </c>
      <c r="C49" s="142"/>
      <c r="D49" s="141" t="s">
        <v>63</v>
      </c>
      <c r="E49" s="143"/>
      <c r="F49" s="143"/>
      <c r="G49" s="143"/>
      <c r="H49" s="143"/>
      <c r="I49" s="143"/>
      <c r="J49" s="143"/>
      <c r="K49" s="143"/>
      <c r="L49" s="143"/>
      <c r="M49" s="143"/>
      <c r="N49" s="143"/>
      <c r="O49" s="142"/>
      <c r="P49" s="143" t="s">
        <v>2</v>
      </c>
      <c r="Q49" s="142"/>
      <c r="R49" s="89"/>
      <c r="S49" s="89"/>
      <c r="T49" s="89"/>
      <c r="U49" s="89"/>
    </row>
    <row r="50" spans="1:33" ht="20.100000000000001" customHeight="1">
      <c r="A50" s="212"/>
      <c r="B50" s="214" t="s">
        <v>72</v>
      </c>
      <c r="C50" s="215"/>
      <c r="D50" s="146">
        <v>0</v>
      </c>
      <c r="E50" s="147"/>
      <c r="F50" s="22" t="s">
        <v>124</v>
      </c>
      <c r="G50" s="23" t="str">
        <f>+J48</f>
        <v>○</v>
      </c>
      <c r="H50" s="5" t="s">
        <v>51</v>
      </c>
      <c r="I50" s="148" t="s">
        <v>35</v>
      </c>
      <c r="J50" s="148"/>
      <c r="K50" s="148"/>
      <c r="L50" s="5" t="str">
        <f>+N17</f>
        <v>○</v>
      </c>
      <c r="M50" s="5" t="s">
        <v>104</v>
      </c>
      <c r="N50" s="24"/>
      <c r="O50" s="5"/>
      <c r="P50" s="126" t="e">
        <f>D50*G50*N17</f>
        <v>#VALUE!</v>
      </c>
      <c r="Q50" s="127"/>
      <c r="R50" s="218" t="s">
        <v>173</v>
      </c>
      <c r="S50" s="219"/>
      <c r="T50" s="219"/>
      <c r="U50" s="219"/>
      <c r="V50" s="219"/>
      <c r="W50" s="219"/>
      <c r="X50" s="219"/>
      <c r="Y50" s="219"/>
      <c r="Z50" s="219"/>
      <c r="AA50" s="219"/>
      <c r="AB50" s="219"/>
      <c r="AC50" s="219"/>
      <c r="AD50" s="219"/>
      <c r="AE50" s="219"/>
      <c r="AF50" s="219"/>
      <c r="AG50" s="219"/>
    </row>
    <row r="51" spans="1:33" ht="19.5" customHeight="1">
      <c r="A51" s="212"/>
      <c r="B51" s="128" t="s">
        <v>48</v>
      </c>
      <c r="C51" s="129"/>
      <c r="D51" s="25" t="s">
        <v>9</v>
      </c>
      <c r="E51" s="20"/>
      <c r="F51" s="20"/>
      <c r="G51" s="26"/>
      <c r="H51" s="26"/>
      <c r="I51" s="26"/>
      <c r="J51" s="26"/>
      <c r="K51" s="26"/>
      <c r="L51" s="27"/>
      <c r="M51" s="27"/>
      <c r="N51" s="27"/>
      <c r="O51" s="16"/>
      <c r="P51" s="130" t="e">
        <f>+P50*10%</f>
        <v>#VALUE!</v>
      </c>
      <c r="Q51" s="131"/>
      <c r="R51" s="218"/>
      <c r="S51" s="219"/>
      <c r="T51" s="219"/>
      <c r="U51" s="219"/>
      <c r="V51" s="219"/>
      <c r="W51" s="219"/>
      <c r="X51" s="219"/>
      <c r="Y51" s="219"/>
      <c r="Z51" s="219"/>
      <c r="AA51" s="219"/>
      <c r="AB51" s="219"/>
      <c r="AC51" s="219"/>
      <c r="AD51" s="219"/>
      <c r="AE51" s="219"/>
      <c r="AF51" s="219"/>
      <c r="AG51" s="219"/>
    </row>
    <row r="52" spans="1:33" ht="20.100000000000001" customHeight="1">
      <c r="A52" s="212"/>
      <c r="B52" s="216" t="s">
        <v>68</v>
      </c>
      <c r="C52" s="217"/>
      <c r="D52" s="28" t="s">
        <v>50</v>
      </c>
      <c r="E52" s="29"/>
      <c r="F52" s="29"/>
      <c r="G52" s="30"/>
      <c r="H52" s="30"/>
      <c r="I52" s="30"/>
      <c r="J52" s="30"/>
      <c r="K52" s="30"/>
      <c r="L52" s="31"/>
      <c r="M52" s="31"/>
      <c r="N52" s="31"/>
      <c r="O52" s="31"/>
      <c r="P52" s="134" t="e">
        <f>+P50+P51</f>
        <v>#VALUE!</v>
      </c>
      <c r="Q52" s="135"/>
      <c r="R52" s="218"/>
      <c r="S52" s="219"/>
      <c r="T52" s="219"/>
      <c r="U52" s="219"/>
      <c r="V52" s="219"/>
      <c r="W52" s="219"/>
      <c r="X52" s="219"/>
      <c r="Y52" s="219"/>
      <c r="Z52" s="219"/>
      <c r="AA52" s="219"/>
      <c r="AB52" s="219"/>
      <c r="AC52" s="219"/>
      <c r="AD52" s="219"/>
      <c r="AE52" s="219"/>
      <c r="AF52" s="219"/>
      <c r="AG52" s="219"/>
    </row>
    <row r="53" spans="1:33" ht="20.100000000000001" customHeight="1">
      <c r="A53" s="159" t="s">
        <v>69</v>
      </c>
      <c r="B53" s="213"/>
      <c r="C53" s="213"/>
      <c r="D53" s="213"/>
      <c r="E53" s="213"/>
      <c r="F53" s="213"/>
      <c r="G53" s="213"/>
      <c r="H53" s="213"/>
      <c r="I53" s="213"/>
      <c r="J53" s="213"/>
      <c r="K53" s="213"/>
      <c r="L53" s="213"/>
      <c r="M53" s="213"/>
      <c r="N53" s="213"/>
      <c r="O53" s="160"/>
      <c r="P53" s="136" t="e">
        <f>P32+P41+P52</f>
        <v>#VALUE!</v>
      </c>
      <c r="Q53" s="136"/>
      <c r="R53" s="89"/>
      <c r="S53" s="89"/>
      <c r="T53" s="89"/>
      <c r="U53" s="89"/>
    </row>
    <row r="54" spans="1:33" ht="20.100000000000001" customHeight="1">
      <c r="A54" s="32" t="s">
        <v>45</v>
      </c>
      <c r="B54" s="124" t="s">
        <v>73</v>
      </c>
      <c r="C54" s="124"/>
      <c r="D54" s="124"/>
      <c r="E54" s="124"/>
      <c r="F54" s="124"/>
      <c r="G54" s="124"/>
      <c r="H54" s="124"/>
      <c r="I54" s="124"/>
      <c r="J54" s="124"/>
      <c r="K54" s="124"/>
      <c r="L54" s="124"/>
      <c r="M54" s="124"/>
      <c r="N54" s="124"/>
      <c r="O54" s="124"/>
      <c r="P54" s="124"/>
      <c r="Q54" s="124"/>
    </row>
  </sheetData>
  <mergeCells count="121">
    <mergeCell ref="R50:AG52"/>
    <mergeCell ref="B15:E15"/>
    <mergeCell ref="F15:G15"/>
    <mergeCell ref="H15:J15"/>
    <mergeCell ref="B54:Q54"/>
    <mergeCell ref="B51:C51"/>
    <mergeCell ref="P51:Q51"/>
    <mergeCell ref="B52:C52"/>
    <mergeCell ref="P52:Q52"/>
    <mergeCell ref="P53:Q53"/>
    <mergeCell ref="A32:B32"/>
    <mergeCell ref="C32:L32"/>
    <mergeCell ref="P32:Q32"/>
    <mergeCell ref="B34:D34"/>
    <mergeCell ref="B47:M47"/>
    <mergeCell ref="H48:I48"/>
    <mergeCell ref="L48:P48"/>
    <mergeCell ref="D50:E50"/>
    <mergeCell ref="B36:M36"/>
    <mergeCell ref="H37:I37"/>
    <mergeCell ref="L37:P37"/>
    <mergeCell ref="D39:E39"/>
    <mergeCell ref="B49:C49"/>
    <mergeCell ref="D49:O49"/>
    <mergeCell ref="B40:C40"/>
    <mergeCell ref="P40:Q40"/>
    <mergeCell ref="B41:C41"/>
    <mergeCell ref="P41:Q41"/>
    <mergeCell ref="A53:O53"/>
    <mergeCell ref="B38:C38"/>
    <mergeCell ref="D38:O38"/>
    <mergeCell ref="P38:Q38"/>
    <mergeCell ref="B39:C39"/>
    <mergeCell ref="I39:K39"/>
    <mergeCell ref="P39:Q39"/>
    <mergeCell ref="P42:Q42"/>
    <mergeCell ref="A38:A41"/>
    <mergeCell ref="A42:O42"/>
    <mergeCell ref="A49:A52"/>
    <mergeCell ref="P49:Q49"/>
    <mergeCell ref="B50:C50"/>
    <mergeCell ref="I50:K50"/>
    <mergeCell ref="P50:Q50"/>
    <mergeCell ref="B43:Q43"/>
    <mergeCell ref="B45:D45"/>
    <mergeCell ref="B46:E46"/>
    <mergeCell ref="F46:G46"/>
    <mergeCell ref="H46:J46"/>
    <mergeCell ref="C31:N31"/>
    <mergeCell ref="P31:Q31"/>
    <mergeCell ref="C27:F27"/>
    <mergeCell ref="H27:I27"/>
    <mergeCell ref="P27:Q27"/>
    <mergeCell ref="A19:A27"/>
    <mergeCell ref="C25:F25"/>
    <mergeCell ref="H25:I25"/>
    <mergeCell ref="P25:Q25"/>
    <mergeCell ref="C26:F26"/>
    <mergeCell ref="P23:Q23"/>
    <mergeCell ref="C24:F24"/>
    <mergeCell ref="H24:I24"/>
    <mergeCell ref="P24:Q24"/>
    <mergeCell ref="P19:Q19"/>
    <mergeCell ref="P29:Q29"/>
    <mergeCell ref="C30:N30"/>
    <mergeCell ref="P30:Q30"/>
    <mergeCell ref="H26:I26"/>
    <mergeCell ref="P26:Q26"/>
    <mergeCell ref="C23:F23"/>
    <mergeCell ref="R34:AF39"/>
    <mergeCell ref="B14:D14"/>
    <mergeCell ref="S14:U14"/>
    <mergeCell ref="AC15:AE15"/>
    <mergeCell ref="B16:M16"/>
    <mergeCell ref="R16:T16"/>
    <mergeCell ref="U16:X16"/>
    <mergeCell ref="H17:I17"/>
    <mergeCell ref="L17:M17"/>
    <mergeCell ref="O17:P17"/>
    <mergeCell ref="R15:Z15"/>
    <mergeCell ref="C21:F21"/>
    <mergeCell ref="H21:I21"/>
    <mergeCell ref="P21:Q21"/>
    <mergeCell ref="C22:F22"/>
    <mergeCell ref="H22:I22"/>
    <mergeCell ref="P22:Q22"/>
    <mergeCell ref="Y17:Z17"/>
    <mergeCell ref="A30:B30"/>
    <mergeCell ref="A31:B31"/>
    <mergeCell ref="H20:I20"/>
    <mergeCell ref="B35:E35"/>
    <mergeCell ref="F35:G35"/>
    <mergeCell ref="H35:J35"/>
    <mergeCell ref="P28:Q28"/>
    <mergeCell ref="C29:N29"/>
    <mergeCell ref="A1:Q1"/>
    <mergeCell ref="A3:H3"/>
    <mergeCell ref="K4:L4"/>
    <mergeCell ref="N4:P4"/>
    <mergeCell ref="J5:Q5"/>
    <mergeCell ref="AC17:AD17"/>
    <mergeCell ref="H23:I23"/>
    <mergeCell ref="A28:B28"/>
    <mergeCell ref="A29:B29"/>
    <mergeCell ref="AF17:AG17"/>
    <mergeCell ref="C18:O18"/>
    <mergeCell ref="P18:Q18"/>
    <mergeCell ref="C12:F12"/>
    <mergeCell ref="J6:Q6"/>
    <mergeCell ref="J8:K8"/>
    <mergeCell ref="J9:K9"/>
    <mergeCell ref="J10:K10"/>
    <mergeCell ref="C20:F20"/>
    <mergeCell ref="J7:Q7"/>
    <mergeCell ref="B11:Q11"/>
    <mergeCell ref="A12:B12"/>
    <mergeCell ref="B13:C13"/>
    <mergeCell ref="D13:E13"/>
    <mergeCell ref="C19:F19"/>
    <mergeCell ref="H19:I19"/>
    <mergeCell ref="P20:Q20"/>
  </mergeCells>
  <phoneticPr fontId="3"/>
  <conditionalFormatting sqref="F15:G15">
    <cfRule type="expression" dxfId="4" priority="3">
      <formula>MOD($F$15,1)=0</formula>
    </cfRule>
  </conditionalFormatting>
  <conditionalFormatting sqref="P29:Q29">
    <cfRule type="expression" dxfId="3" priority="2">
      <formula>P29&gt;(P28*0.1)</formula>
    </cfRule>
  </conditionalFormatting>
  <conditionalFormatting sqref="P30:Q30">
    <cfRule type="expression" dxfId="2"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81" orientation="portrait"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AG41"/>
  <sheetViews>
    <sheetView view="pageBreakPreview" zoomScaleNormal="100" zoomScaleSheetLayoutView="100" workbookViewId="0">
      <selection activeCell="W18" sqref="W18"/>
    </sheetView>
  </sheetViews>
  <sheetFormatPr defaultColWidth="9" defaultRowHeight="21" customHeight="1"/>
  <cols>
    <col min="1" max="1" width="6.25" style="38" customWidth="1"/>
    <col min="2" max="2" width="13.875" style="38" bestFit="1" customWidth="1"/>
    <col min="3" max="6" width="6.375" style="38" customWidth="1"/>
    <col min="7" max="7" width="7" style="38" customWidth="1"/>
    <col min="8" max="8" width="5.625" style="38" customWidth="1"/>
    <col min="9" max="9" width="4" style="38" customWidth="1"/>
    <col min="10" max="10" width="3.5" style="38" bestFit="1" customWidth="1"/>
    <col min="11" max="11" width="5.75" style="38" customWidth="1"/>
    <col min="12" max="12" width="4.25" style="38" customWidth="1"/>
    <col min="13" max="13" width="4.625" style="38" customWidth="1"/>
    <col min="14" max="15" width="3.5" style="38" bestFit="1" customWidth="1"/>
    <col min="16" max="17" width="7.125" style="38" customWidth="1"/>
    <col min="18" max="18" width="6.875" style="38" customWidth="1"/>
    <col min="19" max="41" width="3.625" style="38" customWidth="1"/>
    <col min="42" max="16384" width="9" style="38"/>
  </cols>
  <sheetData>
    <row r="1" spans="1:31" s="1" customFormat="1" ht="21" customHeight="1">
      <c r="A1" s="210" t="s">
        <v>135</v>
      </c>
      <c r="B1" s="283"/>
      <c r="C1" s="283"/>
      <c r="D1" s="283"/>
      <c r="E1" s="283"/>
      <c r="F1" s="283"/>
      <c r="G1" s="283"/>
      <c r="H1" s="283"/>
      <c r="I1" s="283"/>
      <c r="J1" s="283"/>
      <c r="K1" s="283"/>
      <c r="L1" s="283"/>
      <c r="M1" s="283"/>
      <c r="N1" s="283"/>
      <c r="O1" s="283"/>
      <c r="P1" s="283"/>
      <c r="Q1" s="283"/>
      <c r="R1" s="38"/>
    </row>
    <row r="2" spans="1:31" s="1" customFormat="1" ht="21" customHeight="1">
      <c r="A2" s="7"/>
      <c r="B2" s="38"/>
      <c r="C2" s="38"/>
      <c r="D2" s="38"/>
      <c r="E2" s="38"/>
      <c r="F2" s="38"/>
      <c r="G2" s="38"/>
      <c r="H2" s="38"/>
      <c r="I2" s="38"/>
      <c r="J2" s="38"/>
      <c r="K2" s="38"/>
      <c r="L2" s="38"/>
      <c r="M2" s="38"/>
      <c r="N2" s="38"/>
      <c r="O2" s="38"/>
      <c r="P2" s="38"/>
      <c r="Q2" s="38"/>
      <c r="R2" s="38"/>
    </row>
    <row r="3" spans="1:31" s="1" customFormat="1" ht="21" customHeight="1">
      <c r="A3" s="152" t="s">
        <v>134</v>
      </c>
      <c r="B3" s="152"/>
      <c r="C3" s="152"/>
      <c r="D3" s="152"/>
      <c r="E3" s="152"/>
      <c r="F3" s="152"/>
      <c r="G3" s="152"/>
      <c r="H3" s="152"/>
    </row>
    <row r="4" spans="1:31" s="1" customFormat="1" ht="21" customHeight="1">
      <c r="J4" s="8" t="s">
        <v>39</v>
      </c>
      <c r="K4" s="206"/>
      <c r="L4" s="206"/>
      <c r="M4" s="39" t="s">
        <v>74</v>
      </c>
      <c r="N4" s="284"/>
      <c r="O4" s="284"/>
      <c r="P4" s="284"/>
      <c r="Q4" s="8"/>
    </row>
    <row r="5" spans="1:31" s="1" customFormat="1" ht="21" customHeight="1">
      <c r="J5" s="207" t="s">
        <v>75</v>
      </c>
      <c r="K5" s="207"/>
      <c r="L5" s="207"/>
      <c r="M5" s="207"/>
      <c r="N5" s="207"/>
      <c r="O5" s="207"/>
      <c r="P5" s="207"/>
      <c r="Q5" s="207"/>
    </row>
    <row r="6" spans="1:31" s="1" customFormat="1" ht="21" customHeight="1">
      <c r="J6" s="197" t="s">
        <v>76</v>
      </c>
      <c r="K6" s="197"/>
      <c r="L6" s="197"/>
      <c r="M6" s="197"/>
      <c r="N6" s="197"/>
      <c r="O6" s="197"/>
      <c r="P6" s="197"/>
      <c r="Q6" s="197"/>
    </row>
    <row r="7" spans="1:31" s="1" customFormat="1" ht="21" customHeight="1">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1" customHeight="1">
      <c r="B11" s="149" t="s">
        <v>0</v>
      </c>
      <c r="C11" s="149"/>
      <c r="D11" s="149"/>
      <c r="E11" s="149"/>
      <c r="F11" s="149"/>
      <c r="G11" s="149"/>
      <c r="H11" s="149"/>
      <c r="I11" s="149"/>
      <c r="J11" s="149"/>
      <c r="K11" s="149"/>
      <c r="L11" s="149"/>
      <c r="M11" s="149"/>
      <c r="N11" s="149"/>
      <c r="O11" s="149"/>
      <c r="P11" s="149"/>
      <c r="Q11" s="149"/>
    </row>
    <row r="12" spans="1:31" s="1" customFormat="1" ht="21" customHeight="1">
      <c r="A12" s="151" t="s">
        <v>53</v>
      </c>
      <c r="B12" s="151"/>
      <c r="C12" s="209" t="s">
        <v>116</v>
      </c>
      <c r="D12" s="209"/>
      <c r="E12" s="209"/>
      <c r="F12" s="209"/>
      <c r="G12" s="40"/>
      <c r="I12" s="41"/>
    </row>
    <row r="13" spans="1:31" s="1" customFormat="1" ht="21" customHeight="1">
      <c r="A13" s="4"/>
      <c r="B13" s="4"/>
      <c r="E13" s="42"/>
      <c r="G13" s="40"/>
      <c r="I13" s="41"/>
    </row>
    <row r="14" spans="1:31" s="1" customFormat="1" ht="25.5" customHeight="1">
      <c r="A14" s="9" t="s">
        <v>46</v>
      </c>
      <c r="B14" s="197" t="s">
        <v>127</v>
      </c>
      <c r="C14" s="197"/>
      <c r="D14" s="193" t="s">
        <v>78</v>
      </c>
      <c r="E14" s="193"/>
      <c r="F14" s="1" t="s">
        <v>65</v>
      </c>
      <c r="G14" s="37" t="s">
        <v>79</v>
      </c>
      <c r="H14" s="35" t="s">
        <v>80</v>
      </c>
      <c r="I14" s="43"/>
      <c r="J14" s="10"/>
      <c r="K14" s="10"/>
      <c r="L14" s="10"/>
      <c r="M14" s="10"/>
      <c r="N14" s="10"/>
      <c r="O14" s="10"/>
      <c r="P14" s="10"/>
      <c r="Q14" s="10"/>
    </row>
    <row r="15" spans="1:31" s="1" customFormat="1" ht="25.5" customHeight="1">
      <c r="A15" s="4" t="s">
        <v>40</v>
      </c>
      <c r="B15" s="149" t="s">
        <v>44</v>
      </c>
      <c r="C15" s="149"/>
      <c r="D15" s="149"/>
      <c r="E15" s="4"/>
      <c r="R15" s="38"/>
      <c r="S15" s="149"/>
      <c r="T15" s="149"/>
      <c r="U15" s="149"/>
    </row>
    <row r="16" spans="1:31" s="1" customFormat="1" ht="25.5" customHeight="1">
      <c r="B16" s="153" t="s">
        <v>36</v>
      </c>
      <c r="C16" s="153"/>
      <c r="D16" s="153"/>
      <c r="E16" s="153"/>
      <c r="F16" s="194" t="e">
        <f>P25/J18/N18</f>
        <v>#VALUE!</v>
      </c>
      <c r="G16" s="195"/>
      <c r="H16" s="156" t="s">
        <v>10</v>
      </c>
      <c r="I16" s="156"/>
      <c r="J16" s="156"/>
      <c r="K16" s="8"/>
      <c r="R16" s="87" t="s">
        <v>115</v>
      </c>
      <c r="S16" s="87"/>
      <c r="T16" s="87"/>
      <c r="U16" s="87"/>
      <c r="V16" s="87"/>
      <c r="W16" s="87"/>
      <c r="X16" s="87"/>
      <c r="Y16" s="85"/>
      <c r="Z16" s="86"/>
      <c r="AA16" s="8"/>
      <c r="AB16" s="8"/>
      <c r="AC16" s="8"/>
      <c r="AD16" s="8"/>
      <c r="AE16" s="8"/>
    </row>
    <row r="17" spans="1:33" s="1" customFormat="1" ht="25.5" customHeight="1">
      <c r="B17" s="150" t="s">
        <v>81</v>
      </c>
      <c r="C17" s="150"/>
      <c r="D17" s="150"/>
      <c r="E17" s="150"/>
      <c r="F17" s="150"/>
      <c r="G17" s="150"/>
      <c r="H17" s="150"/>
      <c r="I17" s="150"/>
      <c r="J17" s="150"/>
      <c r="K17" s="150"/>
      <c r="L17" s="150"/>
      <c r="M17" s="150"/>
      <c r="N17" s="2"/>
      <c r="O17" s="2"/>
      <c r="R17" s="189" t="s">
        <v>106</v>
      </c>
      <c r="S17" s="189"/>
      <c r="T17" s="190"/>
      <c r="U17" s="191">
        <v>90000</v>
      </c>
      <c r="V17" s="191"/>
      <c r="W17" s="191"/>
      <c r="X17" s="191"/>
      <c r="Y17" s="8"/>
      <c r="Z17" s="8"/>
      <c r="AA17" s="8"/>
      <c r="AB17" s="8"/>
      <c r="AC17" s="8"/>
      <c r="AD17" s="8"/>
    </row>
    <row r="18" spans="1:33" s="1" customFormat="1" ht="21" customHeight="1">
      <c r="H18" s="151" t="s">
        <v>34</v>
      </c>
      <c r="I18" s="151"/>
      <c r="J18" s="35" t="s">
        <v>141</v>
      </c>
      <c r="K18" s="36" t="s">
        <v>38</v>
      </c>
      <c r="L18" s="188" t="s">
        <v>35</v>
      </c>
      <c r="M18" s="188"/>
      <c r="N18" s="35" t="s">
        <v>141</v>
      </c>
      <c r="O18" s="282" t="s">
        <v>58</v>
      </c>
      <c r="P18" s="282"/>
      <c r="R18" s="38"/>
      <c r="Y18" s="151"/>
      <c r="Z18" s="151"/>
      <c r="AA18" s="44"/>
      <c r="AB18" s="3"/>
      <c r="AC18" s="185"/>
      <c r="AD18" s="185"/>
      <c r="AE18" s="44"/>
      <c r="AF18" s="183"/>
      <c r="AG18" s="183"/>
    </row>
    <row r="19" spans="1:33" ht="21" customHeight="1">
      <c r="A19" s="257" t="s">
        <v>1</v>
      </c>
      <c r="B19" s="259"/>
      <c r="C19" s="235" t="s">
        <v>12</v>
      </c>
      <c r="D19" s="236"/>
      <c r="E19" s="236"/>
      <c r="F19" s="236"/>
      <c r="G19" s="236"/>
      <c r="H19" s="236"/>
      <c r="I19" s="236"/>
      <c r="J19" s="236"/>
      <c r="K19" s="236"/>
      <c r="L19" s="236"/>
      <c r="M19" s="236"/>
      <c r="N19" s="236"/>
      <c r="O19" s="236"/>
      <c r="P19" s="235" t="s">
        <v>2</v>
      </c>
      <c r="Q19" s="237"/>
    </row>
    <row r="20" spans="1:33" ht="21" customHeight="1">
      <c r="A20" s="269" t="s">
        <v>82</v>
      </c>
      <c r="B20" s="281"/>
      <c r="C20" s="227"/>
      <c r="D20" s="227"/>
      <c r="E20" s="45" t="s">
        <v>83</v>
      </c>
      <c r="F20" s="46"/>
      <c r="G20" s="47" t="s">
        <v>27</v>
      </c>
      <c r="H20" s="48"/>
      <c r="I20" s="48"/>
      <c r="J20" s="49"/>
      <c r="K20" s="49"/>
      <c r="L20" s="49"/>
      <c r="M20" s="228"/>
      <c r="N20" s="228"/>
      <c r="O20" s="48"/>
      <c r="P20" s="270">
        <f>PRODUCT(C20,F20,H20,K20)</f>
        <v>0</v>
      </c>
      <c r="Q20" s="271"/>
      <c r="S20" s="38" t="s">
        <v>84</v>
      </c>
    </row>
    <row r="21" spans="1:33" ht="21" customHeight="1">
      <c r="A21" s="275" t="s">
        <v>85</v>
      </c>
      <c r="B21" s="276"/>
      <c r="C21" s="230"/>
      <c r="D21" s="230"/>
      <c r="E21" s="38" t="s">
        <v>83</v>
      </c>
      <c r="F21" s="50"/>
      <c r="G21" s="51" t="s">
        <v>86</v>
      </c>
      <c r="H21" s="50"/>
      <c r="I21" s="52" t="s">
        <v>87</v>
      </c>
      <c r="J21" s="53"/>
      <c r="K21" s="53"/>
      <c r="L21" s="53"/>
      <c r="M21" s="54"/>
      <c r="N21" s="54"/>
      <c r="O21" s="52"/>
      <c r="P21" s="277">
        <f t="shared" ref="P21:P22" si="0">PRODUCT(C21,F21,H21,K21)</f>
        <v>0</v>
      </c>
      <c r="Q21" s="278"/>
    </row>
    <row r="22" spans="1:33" ht="21" customHeight="1">
      <c r="A22" s="275" t="s">
        <v>88</v>
      </c>
      <c r="B22" s="276" t="s">
        <v>88</v>
      </c>
      <c r="C22" s="230"/>
      <c r="D22" s="230"/>
      <c r="E22" s="38" t="s">
        <v>83</v>
      </c>
      <c r="F22" s="50"/>
      <c r="G22" s="51" t="s">
        <v>86</v>
      </c>
      <c r="H22" s="50"/>
      <c r="I22" s="52" t="s">
        <v>87</v>
      </c>
      <c r="J22" s="55"/>
      <c r="K22" s="55"/>
      <c r="L22" s="55"/>
      <c r="M22" s="231"/>
      <c r="N22" s="231"/>
      <c r="O22" s="52"/>
      <c r="P22" s="277">
        <f t="shared" si="0"/>
        <v>0</v>
      </c>
      <c r="Q22" s="278"/>
    </row>
    <row r="23" spans="1:33" ht="21" customHeight="1">
      <c r="A23" s="275" t="s">
        <v>3</v>
      </c>
      <c r="B23" s="276"/>
      <c r="C23" s="279"/>
      <c r="D23" s="279"/>
      <c r="E23" s="56" t="s">
        <v>89</v>
      </c>
      <c r="F23" s="57"/>
      <c r="G23" s="58" t="s">
        <v>86</v>
      </c>
      <c r="H23" s="57"/>
      <c r="I23" s="280" t="s">
        <v>114</v>
      </c>
      <c r="J23" s="280"/>
      <c r="K23" s="59">
        <v>0.3</v>
      </c>
      <c r="L23" s="106" t="s">
        <v>90</v>
      </c>
      <c r="M23" s="106"/>
      <c r="N23" s="106"/>
      <c r="O23" s="60"/>
      <c r="P23" s="277">
        <f>ROUNDDOWN(PRODUCT(C23,F23,H23,K23),0)</f>
        <v>0</v>
      </c>
      <c r="Q23" s="278"/>
    </row>
    <row r="24" spans="1:33" ht="21" customHeight="1">
      <c r="A24" s="275" t="s">
        <v>132</v>
      </c>
      <c r="B24" s="276"/>
      <c r="C24" s="279"/>
      <c r="D24" s="279"/>
      <c r="E24" s="56" t="s">
        <v>129</v>
      </c>
      <c r="F24" s="60"/>
      <c r="G24" s="58"/>
      <c r="H24" s="60"/>
      <c r="I24" s="280"/>
      <c r="J24" s="280"/>
      <c r="K24" s="107"/>
      <c r="L24" s="106"/>
      <c r="M24" s="106"/>
      <c r="N24" s="106"/>
      <c r="O24" s="60"/>
      <c r="P24" s="277">
        <f>ROUNDDOWN(PRODUCT(C24,F24,H24,K24),0)</f>
        <v>0</v>
      </c>
      <c r="Q24" s="278"/>
    </row>
    <row r="25" spans="1:33" ht="21" customHeight="1">
      <c r="A25" s="267" t="s">
        <v>91</v>
      </c>
      <c r="B25" s="268"/>
      <c r="C25" s="269"/>
      <c r="D25" s="228"/>
      <c r="E25" s="228"/>
      <c r="F25" s="228"/>
      <c r="G25" s="228"/>
      <c r="H25" s="228"/>
      <c r="I25" s="228"/>
      <c r="J25" s="228"/>
      <c r="K25" s="228"/>
      <c r="L25" s="228"/>
      <c r="M25" s="228"/>
      <c r="N25" s="228"/>
      <c r="O25" s="45"/>
      <c r="P25" s="270">
        <f>SUM(P20:Q24)</f>
        <v>0</v>
      </c>
      <c r="Q25" s="271"/>
      <c r="R25" s="88" t="e">
        <f>IF(P25&lt;=(U17*J18*N18),"←ＯＫ（上限"&amp;(J18*N18*U17)&amp;"円以内）","←小計が上限額（"&amp;(J18*N18*U17)&amp;"円）を超えています。科目単価または調整額を減額して調整してください。")</f>
        <v>#VALUE!</v>
      </c>
      <c r="S25" s="55"/>
      <c r="T25" s="55"/>
    </row>
    <row r="26" spans="1:33" ht="21" customHeight="1">
      <c r="A26" s="260" t="s">
        <v>92</v>
      </c>
      <c r="B26" s="261"/>
      <c r="C26" s="272" t="s">
        <v>93</v>
      </c>
      <c r="D26" s="234"/>
      <c r="E26" s="234"/>
      <c r="F26" s="234"/>
      <c r="G26" s="234"/>
      <c r="H26" s="234"/>
      <c r="I26" s="234"/>
      <c r="J26" s="234"/>
      <c r="K26" s="234"/>
      <c r="L26" s="234"/>
      <c r="M26" s="234"/>
      <c r="N26" s="234"/>
      <c r="O26" s="61"/>
      <c r="P26" s="273">
        <f>ROUNDDOWN(P25*0.1,0)</f>
        <v>0</v>
      </c>
      <c r="Q26" s="274"/>
      <c r="R26" s="88"/>
      <c r="S26" s="55"/>
      <c r="T26" s="55"/>
    </row>
    <row r="27" spans="1:33" ht="21" customHeight="1">
      <c r="A27" s="260" t="s">
        <v>55</v>
      </c>
      <c r="B27" s="261"/>
      <c r="C27" s="262" t="s">
        <v>94</v>
      </c>
      <c r="D27" s="263"/>
      <c r="E27" s="263"/>
      <c r="F27" s="263"/>
      <c r="G27" s="263"/>
      <c r="H27" s="263"/>
      <c r="I27" s="263"/>
      <c r="J27" s="263"/>
      <c r="K27" s="263"/>
      <c r="L27" s="263"/>
      <c r="M27" s="62"/>
      <c r="N27" s="62"/>
      <c r="O27" s="62"/>
      <c r="P27" s="264">
        <f>SUM(P25:Q26)</f>
        <v>0</v>
      </c>
      <c r="Q27" s="265"/>
      <c r="R27" s="88"/>
      <c r="S27" s="55"/>
      <c r="T27" s="55"/>
    </row>
    <row r="28" spans="1:33" ht="21" customHeight="1">
      <c r="R28" s="55"/>
      <c r="S28" s="55"/>
      <c r="T28" s="55"/>
    </row>
    <row r="29" spans="1:33" ht="21" customHeight="1">
      <c r="A29" s="4" t="s">
        <v>41</v>
      </c>
      <c r="B29" s="149" t="s">
        <v>95</v>
      </c>
      <c r="C29" s="149"/>
      <c r="D29" s="149"/>
      <c r="E29" s="1"/>
      <c r="F29" s="1"/>
      <c r="G29" s="1"/>
      <c r="H29" s="1"/>
      <c r="I29" s="1"/>
      <c r="J29" s="1"/>
      <c r="K29" s="1"/>
      <c r="L29" s="1"/>
      <c r="M29" s="1"/>
      <c r="N29" s="1"/>
      <c r="O29" s="1"/>
      <c r="P29" s="1"/>
      <c r="Q29" s="1"/>
      <c r="R29" s="55"/>
      <c r="S29" s="55"/>
      <c r="T29" s="55"/>
    </row>
    <row r="30" spans="1:33" ht="21" customHeight="1">
      <c r="B30" s="153" t="s">
        <v>96</v>
      </c>
      <c r="C30" s="153"/>
      <c r="D30" s="153"/>
      <c r="E30" s="153"/>
      <c r="F30" s="154" t="e">
        <f>INT(P34/J32)</f>
        <v>#VALUE!</v>
      </c>
      <c r="G30" s="266"/>
      <c r="H30" s="156" t="s">
        <v>10</v>
      </c>
      <c r="I30" s="156"/>
      <c r="J30" s="156"/>
      <c r="K30" s="8"/>
      <c r="L30" s="1"/>
      <c r="M30" s="1"/>
      <c r="N30" s="1"/>
      <c r="O30" s="1"/>
      <c r="P30" s="1"/>
      <c r="R30" s="55"/>
      <c r="S30" s="55"/>
      <c r="T30" s="55"/>
    </row>
    <row r="31" spans="1:33" ht="21" customHeight="1">
      <c r="B31" s="150" t="s">
        <v>97</v>
      </c>
      <c r="C31" s="150"/>
      <c r="D31" s="150"/>
      <c r="E31" s="150"/>
      <c r="F31" s="150"/>
      <c r="G31" s="150"/>
      <c r="H31" s="150"/>
      <c r="I31" s="150"/>
      <c r="J31" s="150"/>
      <c r="K31" s="150"/>
      <c r="L31" s="150"/>
      <c r="M31" s="150"/>
      <c r="N31" s="2"/>
      <c r="O31" s="2"/>
      <c r="P31" s="1"/>
      <c r="R31" s="55"/>
      <c r="S31" s="55"/>
      <c r="T31" s="55"/>
    </row>
    <row r="32" spans="1:33" ht="21" customHeight="1">
      <c r="B32" s="1"/>
      <c r="C32" s="1"/>
      <c r="D32" s="1"/>
      <c r="E32" s="1"/>
      <c r="F32" s="1"/>
      <c r="G32" s="151" t="s">
        <v>34</v>
      </c>
      <c r="H32" s="151"/>
      <c r="I32" s="151"/>
      <c r="J32" s="63" t="str">
        <f>J18</f>
        <v>〇</v>
      </c>
      <c r="K32" s="3" t="s">
        <v>98</v>
      </c>
      <c r="L32" s="149"/>
      <c r="M32" s="149"/>
      <c r="N32" s="149"/>
      <c r="O32" s="149"/>
      <c r="P32" s="149"/>
      <c r="R32" s="55"/>
      <c r="S32" s="55"/>
      <c r="T32" s="55"/>
    </row>
    <row r="33" spans="1:20" ht="21" customHeight="1">
      <c r="A33" s="257" t="s">
        <v>62</v>
      </c>
      <c r="B33" s="258"/>
      <c r="C33" s="259"/>
      <c r="D33" s="235" t="s">
        <v>63</v>
      </c>
      <c r="E33" s="236"/>
      <c r="F33" s="236"/>
      <c r="G33" s="236"/>
      <c r="H33" s="236"/>
      <c r="I33" s="236"/>
      <c r="J33" s="236"/>
      <c r="K33" s="236"/>
      <c r="L33" s="236"/>
      <c r="M33" s="236"/>
      <c r="N33" s="236"/>
      <c r="O33" s="237"/>
      <c r="P33" s="236" t="s">
        <v>2</v>
      </c>
      <c r="Q33" s="237"/>
      <c r="R33" s="55"/>
      <c r="S33" s="55"/>
      <c r="T33" s="55"/>
    </row>
    <row r="34" spans="1:20" ht="21" customHeight="1">
      <c r="A34" s="240" t="s">
        <v>99</v>
      </c>
      <c r="B34" s="241"/>
      <c r="C34" s="242"/>
      <c r="D34" s="243">
        <v>50000</v>
      </c>
      <c r="E34" s="244"/>
      <c r="F34" s="64" t="s">
        <v>83</v>
      </c>
      <c r="G34" s="65" t="str">
        <f>J32</f>
        <v>〇</v>
      </c>
      <c r="H34" s="45" t="s">
        <v>100</v>
      </c>
      <c r="I34" s="45"/>
      <c r="J34" s="45"/>
      <c r="K34" s="45"/>
      <c r="L34" s="66"/>
      <c r="M34" s="66"/>
      <c r="N34" s="66"/>
      <c r="O34" s="45"/>
      <c r="P34" s="245" t="e">
        <f>+D34*G34</f>
        <v>#VALUE!</v>
      </c>
      <c r="Q34" s="246"/>
      <c r="R34" s="55"/>
      <c r="S34" s="55"/>
      <c r="T34" s="55"/>
    </row>
    <row r="35" spans="1:20" ht="21" customHeight="1">
      <c r="A35" s="247" t="s">
        <v>48</v>
      </c>
      <c r="B35" s="248"/>
      <c r="C35" s="249"/>
      <c r="D35" s="67" t="s">
        <v>9</v>
      </c>
      <c r="E35" s="61"/>
      <c r="F35" s="61"/>
      <c r="G35" s="54"/>
      <c r="H35" s="54"/>
      <c r="I35" s="54"/>
      <c r="J35" s="54"/>
      <c r="K35" s="54"/>
      <c r="L35" s="68"/>
      <c r="M35" s="68"/>
      <c r="N35" s="68"/>
      <c r="O35" s="52"/>
      <c r="P35" s="250" t="e">
        <f>ROUNDDOWN(P34*0.1,0)</f>
        <v>#VALUE!</v>
      </c>
      <c r="Q35" s="251"/>
      <c r="R35" s="55"/>
      <c r="S35" s="55"/>
      <c r="T35" s="55"/>
    </row>
    <row r="36" spans="1:20" ht="21" customHeight="1">
      <c r="A36" s="252" t="s">
        <v>56</v>
      </c>
      <c r="B36" s="253"/>
      <c r="C36" s="254"/>
      <c r="D36" s="69" t="s">
        <v>50</v>
      </c>
      <c r="E36" s="70"/>
      <c r="F36" s="70"/>
      <c r="G36" s="71"/>
      <c r="H36" s="71"/>
      <c r="I36" s="71"/>
      <c r="J36" s="71"/>
      <c r="K36" s="71"/>
      <c r="L36" s="72"/>
      <c r="M36" s="72"/>
      <c r="N36" s="72"/>
      <c r="O36" s="72"/>
      <c r="P36" s="255" t="e">
        <f>SUM(P34:Q35)</f>
        <v>#VALUE!</v>
      </c>
      <c r="Q36" s="256"/>
      <c r="R36" s="55"/>
      <c r="S36" s="55"/>
      <c r="T36" s="55"/>
    </row>
    <row r="37" spans="1:20" ht="21" customHeight="1">
      <c r="A37" s="73" t="s">
        <v>45</v>
      </c>
      <c r="B37" s="74" t="s">
        <v>101</v>
      </c>
      <c r="C37" s="74"/>
      <c r="D37" s="74"/>
      <c r="E37" s="74"/>
      <c r="F37" s="74"/>
      <c r="G37" s="74"/>
      <c r="H37" s="74"/>
      <c r="I37" s="74"/>
      <c r="J37" s="74"/>
      <c r="K37" s="74"/>
      <c r="L37" s="74"/>
      <c r="M37" s="74"/>
      <c r="N37" s="74"/>
      <c r="O37" s="74"/>
      <c r="P37" s="74"/>
      <c r="Q37" s="74"/>
      <c r="R37" s="55"/>
      <c r="S37" s="55"/>
      <c r="T37" s="55"/>
    </row>
    <row r="38" spans="1:20" ht="13.5">
      <c r="A38" s="75"/>
      <c r="B38" s="75"/>
      <c r="C38" s="75"/>
      <c r="G38" s="54"/>
      <c r="H38" s="54"/>
      <c r="I38" s="54"/>
      <c r="J38" s="54"/>
      <c r="K38" s="54"/>
      <c r="L38" s="52"/>
      <c r="M38" s="52"/>
      <c r="N38" s="52"/>
      <c r="O38" s="52"/>
      <c r="P38" s="76"/>
      <c r="Q38" s="76"/>
      <c r="R38" s="55"/>
      <c r="S38" s="55"/>
      <c r="T38" s="55"/>
    </row>
    <row r="39" spans="1:20" ht="28.5" customHeight="1">
      <c r="A39" s="235" t="s">
        <v>54</v>
      </c>
      <c r="B39" s="236"/>
      <c r="C39" s="236"/>
      <c r="D39" s="236"/>
      <c r="E39" s="236"/>
      <c r="F39" s="236"/>
      <c r="G39" s="236"/>
      <c r="H39" s="236"/>
      <c r="I39" s="236"/>
      <c r="J39" s="236"/>
      <c r="K39" s="236"/>
      <c r="L39" s="236"/>
      <c r="M39" s="236"/>
      <c r="N39" s="236"/>
      <c r="O39" s="237"/>
      <c r="P39" s="238" t="e">
        <f>SUM(P27+P36)</f>
        <v>#VALUE!</v>
      </c>
      <c r="Q39" s="238"/>
      <c r="R39" s="55"/>
      <c r="S39" s="55"/>
      <c r="T39" s="55"/>
    </row>
    <row r="40" spans="1:20" ht="21" customHeight="1">
      <c r="A40" s="73"/>
      <c r="B40" s="239"/>
      <c r="C40" s="239"/>
      <c r="D40" s="239"/>
      <c r="E40" s="239"/>
      <c r="F40" s="239"/>
      <c r="G40" s="239"/>
      <c r="H40" s="239"/>
      <c r="I40" s="239"/>
      <c r="J40" s="239"/>
      <c r="K40" s="239"/>
      <c r="L40" s="239"/>
      <c r="M40" s="239"/>
      <c r="N40" s="239"/>
      <c r="O40" s="239"/>
      <c r="P40" s="239"/>
      <c r="Q40" s="239"/>
      <c r="R40" s="55"/>
      <c r="S40" s="55"/>
      <c r="T40" s="55"/>
    </row>
    <row r="41" spans="1:20" ht="21" customHeight="1">
      <c r="A41" s="73"/>
      <c r="B41" s="239"/>
      <c r="C41" s="239"/>
      <c r="D41" s="239"/>
      <c r="E41" s="239"/>
      <c r="F41" s="239"/>
      <c r="G41" s="239"/>
      <c r="H41" s="239"/>
      <c r="I41" s="239"/>
      <c r="J41" s="239"/>
      <c r="K41" s="239"/>
      <c r="L41" s="239"/>
      <c r="M41" s="239"/>
      <c r="N41" s="239"/>
      <c r="O41" s="239"/>
      <c r="P41" s="239"/>
      <c r="Q41" s="239"/>
    </row>
  </sheetData>
  <mergeCells count="81">
    <mergeCell ref="J6:Q6"/>
    <mergeCell ref="A1:Q1"/>
    <mergeCell ref="A3:H3"/>
    <mergeCell ref="K4:L4"/>
    <mergeCell ref="N4:P4"/>
    <mergeCell ref="J5:Q5"/>
    <mergeCell ref="J7:Q7"/>
    <mergeCell ref="B11:Q11"/>
    <mergeCell ref="A12:B12"/>
    <mergeCell ref="C12:F12"/>
    <mergeCell ref="B14:C14"/>
    <mergeCell ref="D14:E14"/>
    <mergeCell ref="J8:K8"/>
    <mergeCell ref="J9:K9"/>
    <mergeCell ref="J10:K10"/>
    <mergeCell ref="B15:D15"/>
    <mergeCell ref="S15:U15"/>
    <mergeCell ref="B16:E16"/>
    <mergeCell ref="F16:G16"/>
    <mergeCell ref="H16:J16"/>
    <mergeCell ref="AC18:AD18"/>
    <mergeCell ref="R17:T17"/>
    <mergeCell ref="U17:X17"/>
    <mergeCell ref="AF18:AG18"/>
    <mergeCell ref="A19:B19"/>
    <mergeCell ref="C19:O19"/>
    <mergeCell ref="P19:Q19"/>
    <mergeCell ref="B17:M17"/>
    <mergeCell ref="H18:I18"/>
    <mergeCell ref="L18:M18"/>
    <mergeCell ref="O18:P18"/>
    <mergeCell ref="Y18:Z18"/>
    <mergeCell ref="A20:B20"/>
    <mergeCell ref="C20:D20"/>
    <mergeCell ref="M20:N20"/>
    <mergeCell ref="P20:Q20"/>
    <mergeCell ref="A21:B21"/>
    <mergeCell ref="C21:D21"/>
    <mergeCell ref="P21:Q21"/>
    <mergeCell ref="A22:B22"/>
    <mergeCell ref="C22:D22"/>
    <mergeCell ref="M22:N22"/>
    <mergeCell ref="P22:Q22"/>
    <mergeCell ref="A24:B24"/>
    <mergeCell ref="C24:D24"/>
    <mergeCell ref="I24:J24"/>
    <mergeCell ref="P24:Q24"/>
    <mergeCell ref="A23:B23"/>
    <mergeCell ref="C23:D23"/>
    <mergeCell ref="I23:J23"/>
    <mergeCell ref="P23:Q23"/>
    <mergeCell ref="A25:B25"/>
    <mergeCell ref="C25:N25"/>
    <mergeCell ref="P25:Q25"/>
    <mergeCell ref="A26:B26"/>
    <mergeCell ref="C26:N26"/>
    <mergeCell ref="P26:Q26"/>
    <mergeCell ref="A27:B27"/>
    <mergeCell ref="C27:L27"/>
    <mergeCell ref="P27:Q27"/>
    <mergeCell ref="B29:D29"/>
    <mergeCell ref="B30:E30"/>
    <mergeCell ref="F30:G30"/>
    <mergeCell ref="H30:J30"/>
    <mergeCell ref="B31:M31"/>
    <mergeCell ref="G32:I32"/>
    <mergeCell ref="L32:P32"/>
    <mergeCell ref="A33:C33"/>
    <mergeCell ref="D33:O33"/>
    <mergeCell ref="P33:Q33"/>
    <mergeCell ref="A39:O39"/>
    <mergeCell ref="P39:Q39"/>
    <mergeCell ref="B40:Q40"/>
    <mergeCell ref="B41:Q41"/>
    <mergeCell ref="A34:C34"/>
    <mergeCell ref="D34:E34"/>
    <mergeCell ref="P34:Q34"/>
    <mergeCell ref="A35:C35"/>
    <mergeCell ref="P35:Q35"/>
    <mergeCell ref="A36:C36"/>
    <mergeCell ref="P36:Q36"/>
  </mergeCells>
  <phoneticPr fontId="3"/>
  <conditionalFormatting sqref="F16:G16">
    <cfRule type="expression" dxfId="1" priority="1">
      <formula>MOD($F$16,1)=0</formula>
    </cfRule>
  </conditionalFormatting>
  <conditionalFormatting sqref="P25:Q25">
    <cfRule type="expression" dxfId="0" priority="2">
      <formula>(P25&gt;(U17*J18*N18))</formula>
    </cfRule>
  </conditionalFormatting>
  <dataValidations count="1">
    <dataValidation type="list" allowBlank="1" showInputMessage="1" sqref="U17:X17" xr:uid="{00000000-0002-0000-0700-000000000000}">
      <formula1>"90000,120000"</formula1>
    </dataValidation>
  </dataValidations>
  <printOptions horizontalCentered="1"/>
  <pageMargins left="0.70866141732283472" right="0.70866141732283472" top="0.86614173228346458" bottom="0.55118110236220474" header="0.31496062992125984" footer="0.31496062992125984"/>
  <pageSetup paperSize="9" scale="87"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A5D5-BBCF-4BB3-BEDC-78F693DB50DF}">
  <sheetPr>
    <tabColor theme="9" tint="0.39997558519241921"/>
    <pageSetUpPr fitToPage="1"/>
  </sheetPr>
  <dimension ref="A1:AG44"/>
  <sheetViews>
    <sheetView tabSelected="1"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0"/>
      <c r="C1" s="210"/>
      <c r="D1" s="210"/>
      <c r="E1" s="210"/>
      <c r="F1" s="210"/>
      <c r="G1" s="210"/>
      <c r="H1" s="210"/>
      <c r="I1" s="210"/>
      <c r="J1" s="210"/>
      <c r="K1" s="210"/>
      <c r="L1" s="210"/>
      <c r="M1" s="210"/>
      <c r="N1" s="210"/>
      <c r="O1" s="210"/>
      <c r="P1" s="210"/>
      <c r="Q1" s="21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87" t="s">
        <v>136</v>
      </c>
      <c r="S15" s="87"/>
      <c r="T15" s="87"/>
      <c r="U15" s="87"/>
      <c r="V15" s="87"/>
      <c r="W15" s="87"/>
      <c r="X15" s="87"/>
      <c r="Y15" s="112"/>
      <c r="Z15" s="6"/>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53000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ref="P20:P27" si="0">PRODUCT(H20,K20,N20)</f>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row>
    <row r="33" spans="1:19" ht="20.100000000000001" customHeight="1">
      <c r="R33" s="89"/>
      <c r="S33" s="89"/>
    </row>
    <row r="34" spans="1:19" ht="13.5">
      <c r="A34" s="4" t="s">
        <v>41</v>
      </c>
      <c r="B34" s="149" t="s">
        <v>42</v>
      </c>
      <c r="C34" s="149"/>
      <c r="D34" s="149"/>
      <c r="E34" s="1"/>
      <c r="F34" s="1"/>
      <c r="G34" s="1"/>
      <c r="H34" s="1"/>
      <c r="I34" s="1"/>
      <c r="J34" s="1"/>
      <c r="K34" s="1"/>
      <c r="L34" s="1"/>
      <c r="M34" s="1"/>
      <c r="N34" s="1"/>
      <c r="O34" s="1"/>
      <c r="P34" s="1"/>
      <c r="Q34" s="1"/>
      <c r="R34" s="89"/>
      <c r="S34" s="89"/>
    </row>
    <row r="35" spans="1:19" ht="13.5">
      <c r="B35" s="153" t="s">
        <v>43</v>
      </c>
      <c r="C35" s="153"/>
      <c r="D35" s="153"/>
      <c r="E35" s="153"/>
      <c r="F35" s="154" t="e">
        <f>INT(P39/J37/L39)</f>
        <v>#VALUE!</v>
      </c>
      <c r="G35" s="155"/>
      <c r="H35" s="156" t="s">
        <v>10</v>
      </c>
      <c r="I35" s="156"/>
      <c r="J35" s="156"/>
      <c r="K35" s="8"/>
      <c r="L35" s="1"/>
      <c r="M35" s="1"/>
      <c r="N35" s="1"/>
      <c r="O35" s="1"/>
      <c r="P35" s="1"/>
      <c r="R35" s="89"/>
      <c r="S35" s="89"/>
    </row>
    <row r="36" spans="1:19" ht="13.5">
      <c r="B36" s="150" t="s">
        <v>47</v>
      </c>
      <c r="C36" s="150"/>
      <c r="D36" s="150"/>
      <c r="E36" s="150"/>
      <c r="F36" s="150"/>
      <c r="G36" s="150"/>
      <c r="H36" s="150"/>
      <c r="I36" s="150"/>
      <c r="J36" s="150"/>
      <c r="K36" s="150"/>
      <c r="L36" s="150"/>
      <c r="M36" s="150"/>
      <c r="N36" s="2"/>
      <c r="O36" s="2"/>
      <c r="P36" s="1"/>
      <c r="R36" s="89"/>
      <c r="S36" s="89"/>
    </row>
    <row r="37" spans="1:19" ht="13.5">
      <c r="B37" s="1"/>
      <c r="C37" s="1"/>
      <c r="D37" s="1"/>
      <c r="E37" s="1"/>
      <c r="F37" s="1"/>
      <c r="G37" s="1"/>
      <c r="H37" s="151" t="s">
        <v>34</v>
      </c>
      <c r="I37" s="151"/>
      <c r="J37" s="8" t="str">
        <f>J17</f>
        <v>○</v>
      </c>
      <c r="K37" s="3" t="s">
        <v>98</v>
      </c>
      <c r="L37" s="152"/>
      <c r="M37" s="152"/>
      <c r="N37" s="152"/>
      <c r="O37" s="152"/>
      <c r="P37" s="152"/>
      <c r="R37" s="89"/>
      <c r="S37" s="89"/>
    </row>
    <row r="38" spans="1:19" ht="20.100000000000001" customHeight="1">
      <c r="A38" s="138" t="s">
        <v>61</v>
      </c>
      <c r="B38" s="141" t="s">
        <v>62</v>
      </c>
      <c r="C38" s="142"/>
      <c r="D38" s="141" t="s">
        <v>63</v>
      </c>
      <c r="E38" s="143"/>
      <c r="F38" s="143"/>
      <c r="G38" s="143"/>
      <c r="H38" s="143"/>
      <c r="I38" s="143"/>
      <c r="J38" s="143"/>
      <c r="K38" s="143"/>
      <c r="L38" s="143"/>
      <c r="M38" s="143"/>
      <c r="N38" s="143"/>
      <c r="O38" s="142"/>
      <c r="P38" s="143" t="s">
        <v>2</v>
      </c>
      <c r="Q38" s="142"/>
      <c r="R38" s="89"/>
      <c r="S38" s="89"/>
    </row>
    <row r="39" spans="1:19" ht="20.100000000000001" customHeight="1">
      <c r="A39" s="139"/>
      <c r="B39" s="144" t="s">
        <v>49</v>
      </c>
      <c r="C39" s="145"/>
      <c r="D39" s="146">
        <v>20000</v>
      </c>
      <c r="E39" s="147"/>
      <c r="F39" s="22" t="s">
        <v>124</v>
      </c>
      <c r="G39" s="23" t="str">
        <f>+J37</f>
        <v>○</v>
      </c>
      <c r="H39" s="5" t="s">
        <v>51</v>
      </c>
      <c r="I39" s="148" t="s">
        <v>102</v>
      </c>
      <c r="J39" s="148"/>
      <c r="K39" s="148"/>
      <c r="L39" s="5">
        <f>IF(N17&gt;6,6,N17)</f>
        <v>6</v>
      </c>
      <c r="M39" s="5" t="s">
        <v>104</v>
      </c>
      <c r="N39" s="24"/>
      <c r="O39" s="5"/>
      <c r="P39" s="126" t="e">
        <f>D39*G39*L39</f>
        <v>#VALUE!</v>
      </c>
      <c r="Q39" s="127"/>
      <c r="R39" s="90" t="str">
        <f>IF(L39&lt;=6,"←ＯＫ","←×経費対象月は６月が上限です。")</f>
        <v>←ＯＫ</v>
      </c>
      <c r="S39" s="89"/>
    </row>
    <row r="40" spans="1:19" ht="20.100000000000001" customHeight="1">
      <c r="A40" s="139"/>
      <c r="B40" s="128" t="s">
        <v>48</v>
      </c>
      <c r="C40" s="129"/>
      <c r="D40" s="25" t="s">
        <v>9</v>
      </c>
      <c r="E40" s="20"/>
      <c r="F40" s="20"/>
      <c r="G40" s="26"/>
      <c r="H40" s="26"/>
      <c r="I40" s="26"/>
      <c r="J40" s="26"/>
      <c r="K40" s="26"/>
      <c r="L40" s="27"/>
      <c r="M40" s="27"/>
      <c r="N40" s="27"/>
      <c r="O40" s="16"/>
      <c r="P40" s="130" t="e">
        <f>+P39*10%</f>
        <v>#VALUE!</v>
      </c>
      <c r="Q40" s="131"/>
    </row>
    <row r="41" spans="1:19" ht="20.100000000000001" customHeight="1">
      <c r="A41" s="139"/>
      <c r="B41" s="132" t="s">
        <v>56</v>
      </c>
      <c r="C41" s="133"/>
      <c r="D41" s="123" t="s">
        <v>50</v>
      </c>
      <c r="E41" s="5"/>
      <c r="F41" s="5"/>
      <c r="G41" s="18"/>
      <c r="H41" s="18"/>
      <c r="I41" s="18"/>
      <c r="J41" s="18"/>
      <c r="K41" s="18"/>
      <c r="L41" s="14"/>
      <c r="M41" s="14"/>
      <c r="N41" s="14"/>
      <c r="O41" s="14"/>
      <c r="P41" s="134" t="e">
        <f>+P39+P40</f>
        <v>#VALUE!</v>
      </c>
      <c r="Q41" s="135"/>
    </row>
    <row r="42" spans="1:19" ht="20.100000000000001" customHeight="1">
      <c r="A42" s="137" t="s">
        <v>54</v>
      </c>
      <c r="B42" s="137"/>
      <c r="C42" s="137"/>
      <c r="D42" s="137"/>
      <c r="E42" s="137"/>
      <c r="F42" s="137"/>
      <c r="G42" s="137"/>
      <c r="H42" s="137"/>
      <c r="I42" s="137"/>
      <c r="J42" s="137"/>
      <c r="K42" s="137"/>
      <c r="L42" s="137"/>
      <c r="M42" s="137"/>
      <c r="N42" s="137"/>
      <c r="O42" s="137"/>
      <c r="P42" s="136" t="e">
        <f>+P32+P41</f>
        <v>#VALUE!</v>
      </c>
      <c r="Q42" s="136"/>
    </row>
    <row r="43" spans="1:19" ht="20.100000000000001" customHeight="1">
      <c r="A43" s="32" t="s">
        <v>45</v>
      </c>
      <c r="B43" s="124" t="s">
        <v>59</v>
      </c>
      <c r="C43" s="124"/>
      <c r="D43" s="124"/>
      <c r="E43" s="124"/>
      <c r="F43" s="124"/>
      <c r="G43" s="124"/>
      <c r="H43" s="124"/>
      <c r="I43" s="124"/>
      <c r="J43" s="124"/>
      <c r="K43" s="124"/>
      <c r="L43" s="124"/>
      <c r="M43" s="124"/>
      <c r="N43" s="124"/>
      <c r="O43" s="124"/>
      <c r="P43" s="124"/>
      <c r="Q43" s="124"/>
    </row>
    <row r="44" spans="1:19" ht="20.100000000000001" customHeight="1">
      <c r="A44" s="32" t="s">
        <v>45</v>
      </c>
      <c r="B44" s="124" t="s">
        <v>131</v>
      </c>
      <c r="C44" s="124"/>
      <c r="D44" s="124"/>
      <c r="E44" s="124"/>
      <c r="F44" s="124"/>
      <c r="G44" s="124"/>
      <c r="H44" s="124"/>
      <c r="I44" s="124"/>
      <c r="J44" s="124"/>
      <c r="K44" s="124"/>
      <c r="L44" s="124"/>
      <c r="M44" s="124"/>
      <c r="N44" s="124"/>
      <c r="O44" s="124"/>
      <c r="P44" s="124"/>
      <c r="Q44" s="124"/>
    </row>
  </sheetData>
  <mergeCells count="97">
    <mergeCell ref="A12:B12"/>
    <mergeCell ref="C12:F12"/>
    <mergeCell ref="A1:Q1"/>
    <mergeCell ref="A3:H3"/>
    <mergeCell ref="K4:L4"/>
    <mergeCell ref="N4:P4"/>
    <mergeCell ref="J5:Q5"/>
    <mergeCell ref="J6:Q6"/>
    <mergeCell ref="J7:Q7"/>
    <mergeCell ref="J8:K8"/>
    <mergeCell ref="J9:K9"/>
    <mergeCell ref="J10:K10"/>
    <mergeCell ref="B11:Q11"/>
    <mergeCell ref="B13:C13"/>
    <mergeCell ref="D13:E13"/>
    <mergeCell ref="B14:D14"/>
    <mergeCell ref="S14:U14"/>
    <mergeCell ref="B15:E15"/>
    <mergeCell ref="F15:G15"/>
    <mergeCell ref="H15:J15"/>
    <mergeCell ref="AC15:AE15"/>
    <mergeCell ref="B16:M16"/>
    <mergeCell ref="R16:T16"/>
    <mergeCell ref="U16:X16"/>
    <mergeCell ref="H17:I17"/>
    <mergeCell ref="L17:M17"/>
    <mergeCell ref="O17:P17"/>
    <mergeCell ref="Y17:Z17"/>
    <mergeCell ref="AC17:AD17"/>
    <mergeCell ref="AF17:AG17"/>
    <mergeCell ref="C18:O18"/>
    <mergeCell ref="P18:Q18"/>
    <mergeCell ref="A19:A27"/>
    <mergeCell ref="C19:F19"/>
    <mergeCell ref="H19:I19"/>
    <mergeCell ref="P19:Q19"/>
    <mergeCell ref="C20:F20"/>
    <mergeCell ref="H20:I20"/>
    <mergeCell ref="P20:Q20"/>
    <mergeCell ref="C21:F21"/>
    <mergeCell ref="H21:I21"/>
    <mergeCell ref="P21:Q21"/>
    <mergeCell ref="C22:F22"/>
    <mergeCell ref="H22:I22"/>
    <mergeCell ref="P22:Q22"/>
    <mergeCell ref="C23:F23"/>
    <mergeCell ref="H23:I23"/>
    <mergeCell ref="P23:Q23"/>
    <mergeCell ref="C24:F24"/>
    <mergeCell ref="H24:I24"/>
    <mergeCell ref="P24:Q24"/>
    <mergeCell ref="A29:B29"/>
    <mergeCell ref="C29:N29"/>
    <mergeCell ref="P29:Q29"/>
    <mergeCell ref="C25:F25"/>
    <mergeCell ref="H25:I25"/>
    <mergeCell ref="P25:Q25"/>
    <mergeCell ref="C26:F26"/>
    <mergeCell ref="H26:I26"/>
    <mergeCell ref="P26:Q26"/>
    <mergeCell ref="C27:F27"/>
    <mergeCell ref="H27:I27"/>
    <mergeCell ref="P27:Q27"/>
    <mergeCell ref="A28:B28"/>
    <mergeCell ref="P28:Q28"/>
    <mergeCell ref="A30:B30"/>
    <mergeCell ref="C30:N30"/>
    <mergeCell ref="P30:Q30"/>
    <mergeCell ref="A31:B31"/>
    <mergeCell ref="C31:N31"/>
    <mergeCell ref="P31:Q31"/>
    <mergeCell ref="A32:B32"/>
    <mergeCell ref="C32:L32"/>
    <mergeCell ref="P32:Q32"/>
    <mergeCell ref="B34:D34"/>
    <mergeCell ref="B35:E35"/>
    <mergeCell ref="F35:G35"/>
    <mergeCell ref="H35:J35"/>
    <mergeCell ref="B36:M36"/>
    <mergeCell ref="H37:I37"/>
    <mergeCell ref="L37:P37"/>
    <mergeCell ref="B38:C38"/>
    <mergeCell ref="D38:O38"/>
    <mergeCell ref="P38:Q38"/>
    <mergeCell ref="B43:Q43"/>
    <mergeCell ref="B44:Q44"/>
    <mergeCell ref="P39:Q39"/>
    <mergeCell ref="B40:C40"/>
    <mergeCell ref="P40:Q40"/>
    <mergeCell ref="B41:C41"/>
    <mergeCell ref="P41:Q41"/>
    <mergeCell ref="P42:Q42"/>
    <mergeCell ref="A42:O42"/>
    <mergeCell ref="B39:C39"/>
    <mergeCell ref="D39:E39"/>
    <mergeCell ref="I39:K39"/>
    <mergeCell ref="A38:A41"/>
  </mergeCells>
  <phoneticPr fontId="3"/>
  <conditionalFormatting sqref="F15:G15">
    <cfRule type="expression" dxfId="28" priority="1">
      <formula>MOD($F$15,1)=0</formula>
    </cfRule>
  </conditionalFormatting>
  <conditionalFormatting sqref="P29:Q29">
    <cfRule type="expression" dxfId="27" priority="3">
      <formula>P29&gt;(P28*0.1)</formula>
    </cfRule>
  </conditionalFormatting>
  <conditionalFormatting sqref="P30:Q30">
    <cfRule type="expression" dxfId="26" priority="2">
      <formula>(P30&gt;(U16*J17*N17))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ADCD-850B-4736-8171-56502799609C}">
  <sheetPr>
    <tabColor theme="9" tint="0.39997558519241921"/>
    <pageSetUpPr fitToPage="1"/>
  </sheetPr>
  <dimension ref="A1:AG55"/>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87" t="s">
        <v>137</v>
      </c>
      <c r="S15" s="87"/>
      <c r="T15" s="87"/>
      <c r="U15" s="87"/>
      <c r="V15" s="87"/>
      <c r="W15" s="87"/>
      <c r="X15" s="87"/>
      <c r="Y15" s="112"/>
      <c r="Z15" s="6"/>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53000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ref="P20:P27" si="0">PRODUCT(H20,K20,N20)</f>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row>
    <row r="33" spans="1:19" ht="20.100000000000001" customHeight="1">
      <c r="R33" s="89"/>
      <c r="S33" s="89"/>
    </row>
    <row r="34" spans="1:19" ht="13.5">
      <c r="A34" s="4" t="s">
        <v>41</v>
      </c>
      <c r="B34" s="149" t="s">
        <v>42</v>
      </c>
      <c r="C34" s="149"/>
      <c r="D34" s="149"/>
      <c r="E34" s="1"/>
      <c r="F34" s="1"/>
      <c r="G34" s="1"/>
      <c r="H34" s="1"/>
      <c r="I34" s="1"/>
      <c r="J34" s="1"/>
      <c r="K34" s="1"/>
      <c r="L34" s="1"/>
      <c r="M34" s="1"/>
      <c r="N34" s="1"/>
      <c r="O34" s="1"/>
      <c r="P34" s="1"/>
      <c r="Q34" s="1"/>
      <c r="R34" s="89"/>
      <c r="S34" s="89"/>
    </row>
    <row r="35" spans="1:19" ht="13.5">
      <c r="B35" s="153" t="s">
        <v>43</v>
      </c>
      <c r="C35" s="153"/>
      <c r="D35" s="153"/>
      <c r="E35" s="153"/>
      <c r="F35" s="154" t="e">
        <f>INT(P39/J37/L39)</f>
        <v>#VALUE!</v>
      </c>
      <c r="G35" s="155"/>
      <c r="H35" s="156" t="s">
        <v>10</v>
      </c>
      <c r="I35" s="156"/>
      <c r="J35" s="156"/>
      <c r="K35" s="8"/>
      <c r="L35" s="1"/>
      <c r="M35" s="1"/>
      <c r="N35" s="1"/>
      <c r="O35" s="1"/>
      <c r="P35" s="1"/>
      <c r="R35" s="89"/>
      <c r="S35" s="89"/>
    </row>
    <row r="36" spans="1:19" ht="13.5">
      <c r="B36" s="150" t="s">
        <v>47</v>
      </c>
      <c r="C36" s="150"/>
      <c r="D36" s="150"/>
      <c r="E36" s="150"/>
      <c r="F36" s="150"/>
      <c r="G36" s="150"/>
      <c r="H36" s="150"/>
      <c r="I36" s="150"/>
      <c r="J36" s="150"/>
      <c r="K36" s="150"/>
      <c r="L36" s="150"/>
      <c r="M36" s="150"/>
      <c r="N36" s="2"/>
      <c r="O36" s="2"/>
      <c r="P36" s="1"/>
      <c r="R36" s="89"/>
      <c r="S36" s="89"/>
    </row>
    <row r="37" spans="1:19" ht="13.5">
      <c r="B37" s="1"/>
      <c r="C37" s="1"/>
      <c r="D37" s="1"/>
      <c r="E37" s="1"/>
      <c r="F37" s="1"/>
      <c r="G37" s="1"/>
      <c r="H37" s="151" t="s">
        <v>34</v>
      </c>
      <c r="I37" s="151"/>
      <c r="J37" s="8" t="str">
        <f>J17</f>
        <v>○</v>
      </c>
      <c r="K37" s="3" t="s">
        <v>98</v>
      </c>
      <c r="L37" s="152"/>
      <c r="M37" s="152"/>
      <c r="N37" s="152"/>
      <c r="O37" s="152"/>
      <c r="P37" s="152"/>
      <c r="R37" s="89"/>
      <c r="S37" s="89"/>
    </row>
    <row r="38" spans="1:19" ht="20.100000000000001" customHeight="1">
      <c r="A38" s="138" t="s">
        <v>61</v>
      </c>
      <c r="B38" s="141" t="s">
        <v>62</v>
      </c>
      <c r="C38" s="142"/>
      <c r="D38" s="141" t="s">
        <v>63</v>
      </c>
      <c r="E38" s="143"/>
      <c r="F38" s="143"/>
      <c r="G38" s="143"/>
      <c r="H38" s="143"/>
      <c r="I38" s="143"/>
      <c r="J38" s="143"/>
      <c r="K38" s="143"/>
      <c r="L38" s="143"/>
      <c r="M38" s="143"/>
      <c r="N38" s="143"/>
      <c r="O38" s="142"/>
      <c r="P38" s="143" t="s">
        <v>2</v>
      </c>
      <c r="Q38" s="142"/>
      <c r="R38" s="89"/>
      <c r="S38" s="89"/>
    </row>
    <row r="39" spans="1:19" ht="20.100000000000001" customHeight="1">
      <c r="A39" s="139"/>
      <c r="B39" s="144" t="s">
        <v>49</v>
      </c>
      <c r="C39" s="145"/>
      <c r="D39" s="146">
        <v>20000</v>
      </c>
      <c r="E39" s="147"/>
      <c r="F39" s="22" t="s">
        <v>124</v>
      </c>
      <c r="G39" s="23" t="str">
        <f>+J37</f>
        <v>○</v>
      </c>
      <c r="H39" s="5" t="s">
        <v>51</v>
      </c>
      <c r="I39" s="148" t="s">
        <v>102</v>
      </c>
      <c r="J39" s="148"/>
      <c r="K39" s="148"/>
      <c r="L39" s="5">
        <f>IF(N17&gt;6,6,N17)</f>
        <v>6</v>
      </c>
      <c r="M39" s="5" t="s">
        <v>104</v>
      </c>
      <c r="N39" s="24"/>
      <c r="O39" s="5"/>
      <c r="P39" s="126" t="e">
        <f>D39*G39*L39</f>
        <v>#VALUE!</v>
      </c>
      <c r="Q39" s="127"/>
      <c r="R39" s="90" t="str">
        <f>IF(L39&lt;=6,"←ＯＫ","←×経費対象月は６月が上限です。")</f>
        <v>←ＯＫ</v>
      </c>
      <c r="S39" s="89"/>
    </row>
    <row r="40" spans="1:19" ht="20.100000000000001" customHeight="1">
      <c r="A40" s="139"/>
      <c r="B40" s="128" t="s">
        <v>48</v>
      </c>
      <c r="C40" s="129"/>
      <c r="D40" s="25" t="s">
        <v>9</v>
      </c>
      <c r="E40" s="20"/>
      <c r="F40" s="20"/>
      <c r="G40" s="26"/>
      <c r="H40" s="26"/>
      <c r="I40" s="26"/>
      <c r="J40" s="26"/>
      <c r="K40" s="26"/>
      <c r="L40" s="27"/>
      <c r="M40" s="27"/>
      <c r="N40" s="27"/>
      <c r="O40" s="16"/>
      <c r="P40" s="130" t="e">
        <f>+P39*10%</f>
        <v>#VALUE!</v>
      </c>
      <c r="Q40" s="131"/>
      <c r="R40" s="89"/>
      <c r="S40" s="89"/>
    </row>
    <row r="41" spans="1:19" ht="20.100000000000001" customHeight="1">
      <c r="A41" s="139"/>
      <c r="B41" s="132" t="s">
        <v>56</v>
      </c>
      <c r="C41" s="133"/>
      <c r="D41" s="123" t="s">
        <v>50</v>
      </c>
      <c r="E41" s="5"/>
      <c r="F41" s="5"/>
      <c r="G41" s="18"/>
      <c r="H41" s="18"/>
      <c r="I41" s="18"/>
      <c r="J41" s="18"/>
      <c r="K41" s="18"/>
      <c r="L41" s="14"/>
      <c r="M41" s="14"/>
      <c r="N41" s="14"/>
      <c r="O41" s="14"/>
      <c r="P41" s="134" t="e">
        <f>+P39+P40</f>
        <v>#VALUE!</v>
      </c>
      <c r="Q41" s="135"/>
      <c r="R41" s="89"/>
      <c r="S41" s="89"/>
    </row>
    <row r="42" spans="1:19" ht="20.100000000000001" customHeight="1">
      <c r="A42" s="137" t="s">
        <v>54</v>
      </c>
      <c r="B42" s="137"/>
      <c r="C42" s="137"/>
      <c r="D42" s="137"/>
      <c r="E42" s="137"/>
      <c r="F42" s="137"/>
      <c r="G42" s="137"/>
      <c r="H42" s="137"/>
      <c r="I42" s="137"/>
      <c r="J42" s="137"/>
      <c r="K42" s="137"/>
      <c r="L42" s="137"/>
      <c r="M42" s="137"/>
      <c r="N42" s="137"/>
      <c r="O42" s="137"/>
      <c r="P42" s="136" t="e">
        <f>+P32+P41</f>
        <v>#VALUE!</v>
      </c>
      <c r="Q42" s="136"/>
      <c r="R42" s="89"/>
      <c r="S42" s="89"/>
    </row>
    <row r="43" spans="1:19" ht="20.100000000000001" customHeight="1">
      <c r="A43" s="32" t="s">
        <v>45</v>
      </c>
      <c r="B43" s="124" t="s">
        <v>59</v>
      </c>
      <c r="C43" s="124"/>
      <c r="D43" s="124"/>
      <c r="E43" s="124"/>
      <c r="F43" s="124"/>
      <c r="G43" s="124"/>
      <c r="H43" s="124"/>
      <c r="I43" s="124"/>
      <c r="J43" s="124"/>
      <c r="K43" s="124"/>
      <c r="L43" s="124"/>
      <c r="M43" s="124"/>
      <c r="N43" s="124"/>
      <c r="O43" s="124"/>
      <c r="P43" s="124"/>
      <c r="Q43" s="124"/>
      <c r="R43" s="89"/>
      <c r="S43" s="89"/>
    </row>
    <row r="44" spans="1:19" ht="20.100000000000001" customHeight="1">
      <c r="A44" s="32" t="s">
        <v>45</v>
      </c>
      <c r="B44" s="124" t="s">
        <v>131</v>
      </c>
      <c r="C44" s="124"/>
      <c r="D44" s="124"/>
      <c r="E44" s="124"/>
      <c r="F44" s="124"/>
      <c r="G44" s="124"/>
      <c r="H44" s="124"/>
      <c r="I44" s="124"/>
      <c r="J44" s="124"/>
      <c r="K44" s="124"/>
      <c r="L44" s="124"/>
      <c r="M44" s="124"/>
      <c r="N44" s="124"/>
      <c r="O44" s="124"/>
      <c r="P44" s="124"/>
      <c r="Q44" s="124"/>
    </row>
    <row r="46" spans="1:19" ht="14.25">
      <c r="A46" s="9" t="s">
        <v>67</v>
      </c>
      <c r="B46" s="152" t="s">
        <v>108</v>
      </c>
      <c r="C46" s="152"/>
      <c r="D46" s="152"/>
      <c r="E46" s="8"/>
      <c r="F46" s="8"/>
      <c r="G46" s="8"/>
      <c r="H46" s="8"/>
      <c r="I46" s="8"/>
      <c r="J46" s="8"/>
      <c r="K46" s="8"/>
      <c r="L46" s="8"/>
      <c r="M46" s="8"/>
      <c r="N46" s="8"/>
      <c r="O46" s="8"/>
      <c r="P46" s="8"/>
      <c r="Q46" s="8"/>
      <c r="R46" s="87"/>
    </row>
    <row r="47" spans="1:19" ht="13.5">
      <c r="B47" s="153" t="s">
        <v>153</v>
      </c>
      <c r="C47" s="153"/>
      <c r="D47" s="153"/>
      <c r="E47" s="153"/>
      <c r="F47" s="154" t="e">
        <f>INT(P51/J49)</f>
        <v>#VALUE!</v>
      </c>
      <c r="G47" s="155"/>
      <c r="H47" s="156" t="s">
        <v>10</v>
      </c>
      <c r="I47" s="156"/>
      <c r="J47" s="156"/>
      <c r="K47" s="8"/>
      <c r="L47" s="8"/>
      <c r="M47" s="8"/>
      <c r="N47" s="8"/>
      <c r="O47" s="8"/>
      <c r="P47" s="8"/>
    </row>
    <row r="48" spans="1:19" ht="13.5">
      <c r="B48" s="150" t="s">
        <v>97</v>
      </c>
      <c r="C48" s="150"/>
      <c r="D48" s="150"/>
      <c r="E48" s="150"/>
      <c r="F48" s="150"/>
      <c r="G48" s="150"/>
      <c r="H48" s="150"/>
      <c r="I48" s="150"/>
      <c r="J48" s="150"/>
      <c r="K48" s="150"/>
      <c r="L48" s="150"/>
      <c r="M48" s="150"/>
      <c r="N48" s="34"/>
      <c r="O48" s="34"/>
      <c r="P48" s="8"/>
    </row>
    <row r="49" spans="1:18" ht="13.5">
      <c r="B49" s="8"/>
      <c r="C49" s="8"/>
      <c r="D49" s="8"/>
      <c r="E49" s="8"/>
      <c r="F49" s="8"/>
      <c r="G49" s="8"/>
      <c r="H49" s="151" t="s">
        <v>34</v>
      </c>
      <c r="I49" s="151"/>
      <c r="J49" s="8" t="str">
        <f>J17</f>
        <v>○</v>
      </c>
      <c r="K49" s="3" t="s">
        <v>98</v>
      </c>
      <c r="L49" s="152"/>
      <c r="M49" s="152"/>
      <c r="N49" s="152"/>
      <c r="O49" s="152"/>
      <c r="P49" s="152"/>
    </row>
    <row r="50" spans="1:18" ht="20.100000000000001" customHeight="1">
      <c r="A50" s="138" t="s">
        <v>61</v>
      </c>
      <c r="B50" s="141" t="s">
        <v>62</v>
      </c>
      <c r="C50" s="142"/>
      <c r="D50" s="141" t="s">
        <v>63</v>
      </c>
      <c r="E50" s="143"/>
      <c r="F50" s="143"/>
      <c r="G50" s="143"/>
      <c r="H50" s="143"/>
      <c r="I50" s="143"/>
      <c r="J50" s="143"/>
      <c r="K50" s="143"/>
      <c r="L50" s="143"/>
      <c r="M50" s="143"/>
      <c r="N50" s="143"/>
      <c r="O50" s="142"/>
      <c r="P50" s="143" t="s">
        <v>2</v>
      </c>
      <c r="Q50" s="142"/>
    </row>
    <row r="51" spans="1:18" ht="20.100000000000001" customHeight="1">
      <c r="A51" s="139"/>
      <c r="B51" s="144" t="s">
        <v>109</v>
      </c>
      <c r="C51" s="145"/>
      <c r="D51" s="146">
        <v>10000</v>
      </c>
      <c r="E51" s="147"/>
      <c r="F51" s="22" t="s">
        <v>124</v>
      </c>
      <c r="G51" s="23" t="str">
        <f>+J49</f>
        <v>○</v>
      </c>
      <c r="H51" s="5" t="s">
        <v>100</v>
      </c>
      <c r="I51" s="148"/>
      <c r="J51" s="148"/>
      <c r="K51" s="148"/>
      <c r="L51" s="5"/>
      <c r="M51" s="5"/>
      <c r="N51" s="24"/>
      <c r="O51" s="5"/>
      <c r="P51" s="126" t="e">
        <f>D51*G51</f>
        <v>#VALUE!</v>
      </c>
      <c r="Q51" s="127"/>
      <c r="R51" s="83"/>
    </row>
    <row r="52" spans="1:18" ht="19.5" customHeight="1">
      <c r="A52" s="139"/>
      <c r="B52" s="128" t="s">
        <v>48</v>
      </c>
      <c r="C52" s="129"/>
      <c r="D52" s="25" t="s">
        <v>9</v>
      </c>
      <c r="E52" s="20"/>
      <c r="F52" s="20"/>
      <c r="G52" s="26"/>
      <c r="H52" s="26"/>
      <c r="I52" s="26"/>
      <c r="J52" s="26"/>
      <c r="K52" s="26"/>
      <c r="L52" s="27"/>
      <c r="M52" s="27"/>
      <c r="N52" s="27"/>
      <c r="O52" s="16"/>
      <c r="P52" s="130" t="e">
        <f>+P51*10%</f>
        <v>#VALUE!</v>
      </c>
      <c r="Q52" s="131"/>
    </row>
    <row r="53" spans="1:18" ht="20.100000000000001" customHeight="1">
      <c r="A53" s="139"/>
      <c r="B53" s="132" t="s">
        <v>68</v>
      </c>
      <c r="C53" s="133"/>
      <c r="D53" s="123" t="s">
        <v>50</v>
      </c>
      <c r="E53" s="5"/>
      <c r="F53" s="5"/>
      <c r="G53" s="18"/>
      <c r="H53" s="18"/>
      <c r="I53" s="18"/>
      <c r="J53" s="18"/>
      <c r="K53" s="18"/>
      <c r="L53" s="14"/>
      <c r="M53" s="14"/>
      <c r="N53" s="14"/>
      <c r="O53" s="14"/>
      <c r="P53" s="134" t="e">
        <f>+P51+P52</f>
        <v>#VALUE!</v>
      </c>
      <c r="Q53" s="135"/>
    </row>
    <row r="54" spans="1:18" ht="20.100000000000001" customHeight="1">
      <c r="A54" s="137" t="s">
        <v>69</v>
      </c>
      <c r="B54" s="137"/>
      <c r="C54" s="137"/>
      <c r="D54" s="137"/>
      <c r="E54" s="137"/>
      <c r="F54" s="137"/>
      <c r="G54" s="137"/>
      <c r="H54" s="137"/>
      <c r="I54" s="137"/>
      <c r="J54" s="137"/>
      <c r="K54" s="137"/>
      <c r="L54" s="137"/>
      <c r="M54" s="137"/>
      <c r="N54" s="137"/>
      <c r="O54" s="137"/>
      <c r="P54" s="136" t="e">
        <f>P32+P42+P53</f>
        <v>#VALUE!</v>
      </c>
      <c r="Q54" s="136"/>
    </row>
    <row r="55" spans="1:18" ht="20.100000000000001" customHeight="1">
      <c r="A55" s="32"/>
      <c r="B55" s="124"/>
      <c r="C55" s="124"/>
      <c r="D55" s="124"/>
      <c r="E55" s="124"/>
      <c r="F55" s="124"/>
      <c r="G55" s="124"/>
      <c r="H55" s="124"/>
      <c r="I55" s="124"/>
      <c r="J55" s="124"/>
      <c r="K55" s="124"/>
      <c r="L55" s="124"/>
      <c r="M55" s="124"/>
      <c r="N55" s="124"/>
      <c r="O55" s="124"/>
      <c r="P55" s="124"/>
      <c r="Q55" s="124"/>
    </row>
  </sheetData>
  <mergeCells count="119">
    <mergeCell ref="A1:Q1"/>
    <mergeCell ref="A3:H3"/>
    <mergeCell ref="K4:L4"/>
    <mergeCell ref="N4:P4"/>
    <mergeCell ref="J5:Q5"/>
    <mergeCell ref="J6:Q6"/>
    <mergeCell ref="B13:C13"/>
    <mergeCell ref="D13:E13"/>
    <mergeCell ref="B14:D14"/>
    <mergeCell ref="S14:U14"/>
    <mergeCell ref="B15:E15"/>
    <mergeCell ref="F15:G15"/>
    <mergeCell ref="H15:J15"/>
    <mergeCell ref="J7:Q7"/>
    <mergeCell ref="J8:K8"/>
    <mergeCell ref="J9:K9"/>
    <mergeCell ref="J10:K10"/>
    <mergeCell ref="B11:Q11"/>
    <mergeCell ref="A12:B12"/>
    <mergeCell ref="C12:F12"/>
    <mergeCell ref="AC15:AE15"/>
    <mergeCell ref="B16:M16"/>
    <mergeCell ref="R16:T16"/>
    <mergeCell ref="U16:X16"/>
    <mergeCell ref="H17:I17"/>
    <mergeCell ref="L17:M17"/>
    <mergeCell ref="O17:P17"/>
    <mergeCell ref="Y17:Z17"/>
    <mergeCell ref="AC17:AD17"/>
    <mergeCell ref="AF17:AG17"/>
    <mergeCell ref="C18:O18"/>
    <mergeCell ref="P18:Q18"/>
    <mergeCell ref="C19:F19"/>
    <mergeCell ref="H19:I19"/>
    <mergeCell ref="P19:Q19"/>
    <mergeCell ref="C20:F20"/>
    <mergeCell ref="H20:I20"/>
    <mergeCell ref="P20:Q20"/>
    <mergeCell ref="C24:F24"/>
    <mergeCell ref="H24:I24"/>
    <mergeCell ref="P24:Q24"/>
    <mergeCell ref="C21:F21"/>
    <mergeCell ref="H21:I21"/>
    <mergeCell ref="P21:Q21"/>
    <mergeCell ref="C22:F22"/>
    <mergeCell ref="H22:I22"/>
    <mergeCell ref="P22:Q22"/>
    <mergeCell ref="A30:B30"/>
    <mergeCell ref="C30:N30"/>
    <mergeCell ref="P30:Q30"/>
    <mergeCell ref="A31:B31"/>
    <mergeCell ref="C31:N31"/>
    <mergeCell ref="P31:Q31"/>
    <mergeCell ref="C27:F27"/>
    <mergeCell ref="H27:I27"/>
    <mergeCell ref="P27:Q27"/>
    <mergeCell ref="A28:B28"/>
    <mergeCell ref="P28:Q28"/>
    <mergeCell ref="A29:B29"/>
    <mergeCell ref="C29:N29"/>
    <mergeCell ref="P29:Q29"/>
    <mergeCell ref="A19:A27"/>
    <mergeCell ref="C25:F25"/>
    <mergeCell ref="H25:I25"/>
    <mergeCell ref="P25:Q25"/>
    <mergeCell ref="C26:F26"/>
    <mergeCell ref="H26:I26"/>
    <mergeCell ref="P26:Q26"/>
    <mergeCell ref="C23:F23"/>
    <mergeCell ref="H23:I23"/>
    <mergeCell ref="P23:Q23"/>
    <mergeCell ref="H47:J47"/>
    <mergeCell ref="A50:A53"/>
    <mergeCell ref="B38:C38"/>
    <mergeCell ref="D38:O38"/>
    <mergeCell ref="P38:Q38"/>
    <mergeCell ref="B39:C39"/>
    <mergeCell ref="D39:E39"/>
    <mergeCell ref="I39:K39"/>
    <mergeCell ref="A32:B32"/>
    <mergeCell ref="C32:L32"/>
    <mergeCell ref="P32:Q32"/>
    <mergeCell ref="B34:D34"/>
    <mergeCell ref="B35:E35"/>
    <mergeCell ref="F35:G35"/>
    <mergeCell ref="H35:J35"/>
    <mergeCell ref="P39:Q39"/>
    <mergeCell ref="B40:C40"/>
    <mergeCell ref="P40:Q40"/>
    <mergeCell ref="B41:C41"/>
    <mergeCell ref="P41:Q41"/>
    <mergeCell ref="P42:Q42"/>
    <mergeCell ref="B36:M36"/>
    <mergeCell ref="H37:I37"/>
    <mergeCell ref="L37:P37"/>
    <mergeCell ref="A38:A41"/>
    <mergeCell ref="A42:O42"/>
    <mergeCell ref="B55:Q55"/>
    <mergeCell ref="P51:Q51"/>
    <mergeCell ref="B52:C52"/>
    <mergeCell ref="P52:Q52"/>
    <mergeCell ref="B53:C53"/>
    <mergeCell ref="P53:Q53"/>
    <mergeCell ref="P54:Q54"/>
    <mergeCell ref="B48:M48"/>
    <mergeCell ref="H49:I49"/>
    <mergeCell ref="L49:P49"/>
    <mergeCell ref="A54:O54"/>
    <mergeCell ref="B50:C50"/>
    <mergeCell ref="D50:O50"/>
    <mergeCell ref="P50:Q50"/>
    <mergeCell ref="B51:C51"/>
    <mergeCell ref="D51:E51"/>
    <mergeCell ref="I51:K51"/>
    <mergeCell ref="B43:Q43"/>
    <mergeCell ref="B44:Q44"/>
    <mergeCell ref="B46:D46"/>
    <mergeCell ref="B47:E47"/>
    <mergeCell ref="F47:G47"/>
  </mergeCells>
  <phoneticPr fontId="3"/>
  <conditionalFormatting sqref="F15:G15">
    <cfRule type="expression" dxfId="25" priority="3">
      <formula>MOD($F$15,1)=0</formula>
    </cfRule>
  </conditionalFormatting>
  <conditionalFormatting sqref="P29:Q29">
    <cfRule type="expression" dxfId="24" priority="2">
      <formula>P29&gt;(P28*0.1)</formula>
    </cfRule>
  </conditionalFormatting>
  <conditionalFormatting sqref="P30:Q30">
    <cfRule type="expression" dxfId="23"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79" orientation="portrait" blackAndWhite="1"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511A-39B1-406F-B3AF-E75242FE71C9}">
  <sheetPr>
    <tabColor theme="9" tint="0.39997558519241921"/>
    <pageSetUpPr fitToPage="1"/>
  </sheetPr>
  <dimension ref="A1:AG66"/>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0"/>
      <c r="C1" s="210"/>
      <c r="D1" s="210"/>
      <c r="E1" s="210"/>
      <c r="F1" s="210"/>
      <c r="G1" s="210"/>
      <c r="H1" s="210"/>
      <c r="I1" s="210"/>
      <c r="J1" s="210"/>
      <c r="K1" s="210"/>
      <c r="L1" s="210"/>
      <c r="M1" s="210"/>
      <c r="N1" s="210"/>
      <c r="O1" s="210"/>
      <c r="P1" s="210"/>
      <c r="Q1" s="210"/>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87" t="s">
        <v>138</v>
      </c>
      <c r="S15" s="87"/>
      <c r="T15" s="87"/>
      <c r="U15" s="87"/>
      <c r="V15" s="87"/>
      <c r="W15" s="87"/>
      <c r="X15" s="87"/>
      <c r="Y15" s="112"/>
      <c r="Z15" s="6"/>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53000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 t="shared" ref="P19:P27" si="0">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si="0"/>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row>
    <row r="33" spans="1:19" ht="20.100000000000001" customHeight="1">
      <c r="R33" s="89"/>
      <c r="S33" s="89"/>
    </row>
    <row r="34" spans="1:19" ht="13.5">
      <c r="A34" s="4" t="s">
        <v>41</v>
      </c>
      <c r="B34" s="149" t="s">
        <v>42</v>
      </c>
      <c r="C34" s="149"/>
      <c r="D34" s="149"/>
      <c r="E34" s="1"/>
      <c r="F34" s="1"/>
      <c r="G34" s="1"/>
      <c r="H34" s="1"/>
      <c r="I34" s="1"/>
      <c r="J34" s="1"/>
      <c r="K34" s="1"/>
      <c r="L34" s="1"/>
      <c r="M34" s="1"/>
      <c r="N34" s="1"/>
      <c r="O34" s="1"/>
      <c r="P34" s="1"/>
      <c r="Q34" s="1"/>
      <c r="R34" s="89"/>
      <c r="S34" s="89"/>
    </row>
    <row r="35" spans="1:19" ht="13.5">
      <c r="B35" s="153" t="s">
        <v>43</v>
      </c>
      <c r="C35" s="153"/>
      <c r="D35" s="153"/>
      <c r="E35" s="153"/>
      <c r="F35" s="154" t="e">
        <f>INT(P39/J37/L39)</f>
        <v>#VALUE!</v>
      </c>
      <c r="G35" s="155"/>
      <c r="H35" s="156" t="s">
        <v>10</v>
      </c>
      <c r="I35" s="156"/>
      <c r="J35" s="156"/>
      <c r="K35" s="8"/>
      <c r="L35" s="1"/>
      <c r="M35" s="1"/>
      <c r="N35" s="1"/>
      <c r="O35" s="1"/>
      <c r="P35" s="1"/>
      <c r="R35" s="89"/>
      <c r="S35" s="89"/>
    </row>
    <row r="36" spans="1:19" ht="13.5">
      <c r="B36" s="150" t="s">
        <v>47</v>
      </c>
      <c r="C36" s="150"/>
      <c r="D36" s="150"/>
      <c r="E36" s="150"/>
      <c r="F36" s="150"/>
      <c r="G36" s="150"/>
      <c r="H36" s="150"/>
      <c r="I36" s="150"/>
      <c r="J36" s="150"/>
      <c r="K36" s="150"/>
      <c r="L36" s="150"/>
      <c r="M36" s="150"/>
      <c r="N36" s="2"/>
      <c r="O36" s="2"/>
      <c r="P36" s="1"/>
      <c r="R36" s="89"/>
      <c r="S36" s="89"/>
    </row>
    <row r="37" spans="1:19" ht="13.5">
      <c r="B37" s="1"/>
      <c r="C37" s="1"/>
      <c r="D37" s="1"/>
      <c r="E37" s="1"/>
      <c r="F37" s="1"/>
      <c r="G37" s="1"/>
      <c r="H37" s="151" t="s">
        <v>34</v>
      </c>
      <c r="I37" s="151"/>
      <c r="J37" s="8" t="str">
        <f>J17</f>
        <v>○</v>
      </c>
      <c r="K37" s="3" t="s">
        <v>98</v>
      </c>
      <c r="L37" s="152"/>
      <c r="M37" s="152"/>
      <c r="N37" s="152"/>
      <c r="O37" s="152"/>
      <c r="P37" s="152"/>
      <c r="R37" s="89"/>
      <c r="S37" s="89"/>
    </row>
    <row r="38" spans="1:19" ht="20.100000000000001" customHeight="1">
      <c r="A38" s="138" t="s">
        <v>61</v>
      </c>
      <c r="B38" s="141" t="s">
        <v>62</v>
      </c>
      <c r="C38" s="142"/>
      <c r="D38" s="141" t="s">
        <v>63</v>
      </c>
      <c r="E38" s="143"/>
      <c r="F38" s="143"/>
      <c r="G38" s="143"/>
      <c r="H38" s="143"/>
      <c r="I38" s="143"/>
      <c r="J38" s="143"/>
      <c r="K38" s="143"/>
      <c r="L38" s="143"/>
      <c r="M38" s="143"/>
      <c r="N38" s="143"/>
      <c r="O38" s="142"/>
      <c r="P38" s="143" t="s">
        <v>2</v>
      </c>
      <c r="Q38" s="142"/>
      <c r="R38" s="89"/>
      <c r="S38" s="89"/>
    </row>
    <row r="39" spans="1:19" ht="20.100000000000001" customHeight="1">
      <c r="A39" s="139"/>
      <c r="B39" s="144" t="s">
        <v>49</v>
      </c>
      <c r="C39" s="145"/>
      <c r="D39" s="146">
        <v>20000</v>
      </c>
      <c r="E39" s="147"/>
      <c r="F39" s="22" t="s">
        <v>124</v>
      </c>
      <c r="G39" s="23" t="str">
        <f>+J37</f>
        <v>○</v>
      </c>
      <c r="H39" s="5" t="s">
        <v>51</v>
      </c>
      <c r="I39" s="148" t="s">
        <v>102</v>
      </c>
      <c r="J39" s="148"/>
      <c r="K39" s="148"/>
      <c r="L39" s="5">
        <f>IF(N17&gt;6,6,N17)</f>
        <v>6</v>
      </c>
      <c r="M39" s="5" t="s">
        <v>104</v>
      </c>
      <c r="N39" s="24"/>
      <c r="O39" s="5"/>
      <c r="P39" s="126" t="e">
        <f>D39*G39*L39</f>
        <v>#VALUE!</v>
      </c>
      <c r="Q39" s="127"/>
      <c r="R39" s="90" t="str">
        <f>IF(L39&lt;=6,"←ＯＫ","←×経費対象月は６月が上限です。")</f>
        <v>←ＯＫ</v>
      </c>
      <c r="S39" s="89"/>
    </row>
    <row r="40" spans="1:19" ht="20.100000000000001" customHeight="1">
      <c r="A40" s="139"/>
      <c r="B40" s="128" t="s">
        <v>48</v>
      </c>
      <c r="C40" s="129"/>
      <c r="D40" s="25" t="s">
        <v>9</v>
      </c>
      <c r="E40" s="20"/>
      <c r="F40" s="20"/>
      <c r="G40" s="26"/>
      <c r="H40" s="26"/>
      <c r="I40" s="26"/>
      <c r="J40" s="26"/>
      <c r="K40" s="26"/>
      <c r="L40" s="27"/>
      <c r="M40" s="27"/>
      <c r="N40" s="27"/>
      <c r="O40" s="16"/>
      <c r="P40" s="130" t="e">
        <f>+P39*10%</f>
        <v>#VALUE!</v>
      </c>
      <c r="Q40" s="131"/>
      <c r="R40" s="89"/>
      <c r="S40" s="89"/>
    </row>
    <row r="41" spans="1:19" ht="20.100000000000001" customHeight="1">
      <c r="A41" s="139"/>
      <c r="B41" s="132" t="s">
        <v>56</v>
      </c>
      <c r="C41" s="133"/>
      <c r="D41" s="123" t="s">
        <v>50</v>
      </c>
      <c r="E41" s="5"/>
      <c r="F41" s="5"/>
      <c r="G41" s="18"/>
      <c r="H41" s="18"/>
      <c r="I41" s="18"/>
      <c r="J41" s="18"/>
      <c r="K41" s="18"/>
      <c r="L41" s="14"/>
      <c r="M41" s="14"/>
      <c r="N41" s="14"/>
      <c r="O41" s="14"/>
      <c r="P41" s="134" t="e">
        <f>+P39+P40</f>
        <v>#VALUE!</v>
      </c>
      <c r="Q41" s="135"/>
      <c r="R41" s="89"/>
      <c r="S41" s="89"/>
    </row>
    <row r="42" spans="1:19" ht="20.100000000000001" customHeight="1">
      <c r="A42" s="137" t="s">
        <v>54</v>
      </c>
      <c r="B42" s="137"/>
      <c r="C42" s="137"/>
      <c r="D42" s="137"/>
      <c r="E42" s="137"/>
      <c r="F42" s="137"/>
      <c r="G42" s="137"/>
      <c r="H42" s="137"/>
      <c r="I42" s="137"/>
      <c r="J42" s="137"/>
      <c r="K42" s="137"/>
      <c r="L42" s="137"/>
      <c r="M42" s="137"/>
      <c r="N42" s="137"/>
      <c r="O42" s="137"/>
      <c r="P42" s="136" t="e">
        <f>+P32+P41</f>
        <v>#VALUE!</v>
      </c>
      <c r="Q42" s="136"/>
      <c r="R42" s="89"/>
      <c r="S42" s="89"/>
    </row>
    <row r="43" spans="1:19" ht="20.100000000000001" customHeight="1">
      <c r="A43" s="32" t="s">
        <v>45</v>
      </c>
      <c r="B43" s="124" t="s">
        <v>59</v>
      </c>
      <c r="C43" s="124"/>
      <c r="D43" s="124"/>
      <c r="E43" s="124"/>
      <c r="F43" s="124"/>
      <c r="G43" s="124"/>
      <c r="H43" s="124"/>
      <c r="I43" s="124"/>
      <c r="J43" s="124"/>
      <c r="K43" s="124"/>
      <c r="L43" s="124"/>
      <c r="M43" s="124"/>
      <c r="N43" s="124"/>
      <c r="O43" s="124"/>
      <c r="P43" s="124"/>
      <c r="Q43" s="124"/>
      <c r="R43" s="89"/>
      <c r="S43" s="89"/>
    </row>
    <row r="44" spans="1:19" ht="20.100000000000001" customHeight="1">
      <c r="A44" s="32" t="s">
        <v>45</v>
      </c>
      <c r="B44" s="124" t="s">
        <v>131</v>
      </c>
      <c r="C44" s="124"/>
      <c r="D44" s="124"/>
      <c r="E44" s="124"/>
      <c r="F44" s="124"/>
      <c r="G44" s="124"/>
      <c r="H44" s="124"/>
      <c r="I44" s="124"/>
      <c r="J44" s="124"/>
      <c r="K44" s="124"/>
      <c r="L44" s="124"/>
      <c r="M44" s="124"/>
      <c r="N44" s="124"/>
      <c r="O44" s="124"/>
      <c r="P44" s="124"/>
      <c r="Q44" s="124"/>
    </row>
    <row r="46" spans="1:19" ht="13.5">
      <c r="A46" s="9" t="s">
        <v>67</v>
      </c>
      <c r="B46" s="152" t="s">
        <v>70</v>
      </c>
      <c r="C46" s="152"/>
      <c r="D46" s="152"/>
      <c r="E46" s="8"/>
      <c r="F46" s="8"/>
      <c r="G46" s="8"/>
      <c r="H46" s="8"/>
      <c r="I46" s="8"/>
      <c r="J46" s="8"/>
      <c r="K46" s="8"/>
      <c r="L46" s="8"/>
      <c r="M46" s="8"/>
      <c r="N46" s="8"/>
      <c r="O46" s="8"/>
      <c r="P46" s="8"/>
      <c r="Q46" s="8"/>
    </row>
    <row r="47" spans="1:19" ht="13.5">
      <c r="B47" s="153" t="s">
        <v>71</v>
      </c>
      <c r="C47" s="153"/>
      <c r="D47" s="153"/>
      <c r="E47" s="153"/>
      <c r="F47" s="154" t="e">
        <f>INT(P51/J49/N17)</f>
        <v>#VALUE!</v>
      </c>
      <c r="G47" s="155"/>
      <c r="H47" s="156" t="s">
        <v>10</v>
      </c>
      <c r="I47" s="156"/>
      <c r="J47" s="156"/>
      <c r="K47" s="8"/>
      <c r="L47" s="8"/>
      <c r="M47" s="8"/>
      <c r="N47" s="8"/>
      <c r="O47" s="8"/>
      <c r="P47" s="8"/>
    </row>
    <row r="48" spans="1:19" ht="13.5">
      <c r="B48" s="150" t="s">
        <v>11</v>
      </c>
      <c r="C48" s="150"/>
      <c r="D48" s="150"/>
      <c r="E48" s="150"/>
      <c r="F48" s="150"/>
      <c r="G48" s="150"/>
      <c r="H48" s="150"/>
      <c r="I48" s="150"/>
      <c r="J48" s="150"/>
      <c r="K48" s="150"/>
      <c r="L48" s="150"/>
      <c r="M48" s="150"/>
      <c r="N48" s="34"/>
      <c r="O48" s="34"/>
      <c r="P48" s="8"/>
    </row>
    <row r="49" spans="1:33" ht="13.5">
      <c r="B49" s="8"/>
      <c r="C49" s="8"/>
      <c r="D49" s="8"/>
      <c r="E49" s="8"/>
      <c r="F49" s="8"/>
      <c r="G49" s="8"/>
      <c r="H49" s="151" t="s">
        <v>34</v>
      </c>
      <c r="I49" s="151"/>
      <c r="J49" s="8" t="str">
        <f>J17</f>
        <v>○</v>
      </c>
      <c r="K49" s="3" t="s">
        <v>98</v>
      </c>
      <c r="L49" s="152"/>
      <c r="M49" s="152"/>
      <c r="N49" s="152"/>
      <c r="O49" s="152"/>
      <c r="P49" s="152"/>
    </row>
    <row r="50" spans="1:33" ht="20.100000000000001" customHeight="1">
      <c r="A50" s="212" t="s">
        <v>61</v>
      </c>
      <c r="B50" s="141" t="s">
        <v>62</v>
      </c>
      <c r="C50" s="142"/>
      <c r="D50" s="141" t="s">
        <v>63</v>
      </c>
      <c r="E50" s="143"/>
      <c r="F50" s="143"/>
      <c r="G50" s="143"/>
      <c r="H50" s="143"/>
      <c r="I50" s="143"/>
      <c r="J50" s="143"/>
      <c r="K50" s="143"/>
      <c r="L50" s="143"/>
      <c r="M50" s="143"/>
      <c r="N50" s="143"/>
      <c r="O50" s="142"/>
      <c r="P50" s="143" t="s">
        <v>2</v>
      </c>
      <c r="Q50" s="142"/>
    </row>
    <row r="51" spans="1:33" ht="20.100000000000001" customHeight="1">
      <c r="A51" s="212"/>
      <c r="B51" s="214" t="s">
        <v>72</v>
      </c>
      <c r="C51" s="215"/>
      <c r="D51" s="146">
        <v>10000</v>
      </c>
      <c r="E51" s="147"/>
      <c r="F51" s="22" t="s">
        <v>124</v>
      </c>
      <c r="G51" s="23" t="str">
        <f>+J49</f>
        <v>○</v>
      </c>
      <c r="H51" s="5" t="s">
        <v>51</v>
      </c>
      <c r="I51" s="148" t="s">
        <v>35</v>
      </c>
      <c r="J51" s="148"/>
      <c r="K51" s="148"/>
      <c r="L51" s="5" t="str">
        <f>+N17</f>
        <v>○</v>
      </c>
      <c r="M51" s="5" t="s">
        <v>104</v>
      </c>
      <c r="N51" s="24"/>
      <c r="O51" s="5"/>
      <c r="P51" s="126" t="e">
        <f>D51*G51*N17</f>
        <v>#VALUE!</v>
      </c>
      <c r="Q51" s="127"/>
      <c r="R51" s="83"/>
    </row>
    <row r="52" spans="1:33" ht="19.5" customHeight="1">
      <c r="A52" s="212"/>
      <c r="B52" s="128" t="s">
        <v>48</v>
      </c>
      <c r="C52" s="129"/>
      <c r="D52" s="25" t="s">
        <v>9</v>
      </c>
      <c r="E52" s="20"/>
      <c r="F52" s="20"/>
      <c r="G52" s="26"/>
      <c r="H52" s="26"/>
      <c r="I52" s="26"/>
      <c r="J52" s="26"/>
      <c r="K52" s="26"/>
      <c r="L52" s="27"/>
      <c r="M52" s="27"/>
      <c r="N52" s="27"/>
      <c r="O52" s="16"/>
      <c r="P52" s="130" t="e">
        <f>+P51*10%</f>
        <v>#VALUE!</v>
      </c>
      <c r="Q52" s="131"/>
    </row>
    <row r="53" spans="1:33" ht="20.100000000000001" customHeight="1">
      <c r="A53" s="212"/>
      <c r="B53" s="216" t="s">
        <v>68</v>
      </c>
      <c r="C53" s="217"/>
      <c r="D53" s="28" t="s">
        <v>50</v>
      </c>
      <c r="E53" s="29"/>
      <c r="F53" s="29"/>
      <c r="G53" s="30"/>
      <c r="H53" s="30"/>
      <c r="I53" s="30"/>
      <c r="J53" s="30"/>
      <c r="K53" s="30"/>
      <c r="L53" s="31"/>
      <c r="M53" s="31"/>
      <c r="N53" s="31"/>
      <c r="O53" s="31"/>
      <c r="P53" s="134" t="e">
        <f>+P51+P52</f>
        <v>#VALUE!</v>
      </c>
      <c r="Q53" s="135"/>
    </row>
    <row r="54" spans="1:33" ht="20.100000000000001" customHeight="1">
      <c r="A54" s="159" t="s">
        <v>69</v>
      </c>
      <c r="B54" s="213"/>
      <c r="C54" s="213"/>
      <c r="D54" s="213"/>
      <c r="E54" s="213"/>
      <c r="F54" s="213"/>
      <c r="G54" s="213"/>
      <c r="H54" s="213"/>
      <c r="I54" s="213"/>
      <c r="J54" s="213"/>
      <c r="K54" s="213"/>
      <c r="L54" s="213"/>
      <c r="M54" s="213"/>
      <c r="N54" s="213"/>
      <c r="O54" s="160"/>
      <c r="P54" s="136" t="e">
        <f>P32+P42+P53</f>
        <v>#VALUE!</v>
      </c>
      <c r="Q54" s="136"/>
    </row>
    <row r="55" spans="1:33" ht="20.100000000000001" customHeight="1">
      <c r="A55" s="32" t="s">
        <v>45</v>
      </c>
      <c r="B55" s="124" t="s">
        <v>73</v>
      </c>
      <c r="C55" s="124"/>
      <c r="D55" s="124"/>
      <c r="E55" s="124"/>
      <c r="F55" s="124"/>
      <c r="G55" s="124"/>
      <c r="H55" s="124"/>
      <c r="I55" s="124"/>
      <c r="J55" s="124"/>
      <c r="K55" s="124"/>
      <c r="L55" s="124"/>
      <c r="M55" s="124"/>
      <c r="N55" s="124"/>
      <c r="O55" s="124"/>
      <c r="P55" s="124"/>
      <c r="Q55" s="124"/>
    </row>
    <row r="57" spans="1:33" ht="20.100000000000001" customHeight="1">
      <c r="A57" s="9" t="s">
        <v>174</v>
      </c>
      <c r="B57" s="152" t="s">
        <v>175</v>
      </c>
      <c r="C57" s="152"/>
      <c r="D57" s="152"/>
      <c r="E57" s="8"/>
      <c r="F57" s="8"/>
      <c r="G57" s="8"/>
      <c r="H57" s="8"/>
      <c r="I57" s="8"/>
      <c r="J57" s="8"/>
      <c r="K57" s="8"/>
      <c r="L57" s="8"/>
      <c r="M57" s="8"/>
      <c r="N57" s="8"/>
      <c r="O57" s="8"/>
      <c r="P57" s="8"/>
      <c r="Q57" s="8"/>
    </row>
    <row r="58" spans="1:33" ht="20.100000000000001" customHeight="1">
      <c r="B58" s="153" t="s">
        <v>176</v>
      </c>
      <c r="C58" s="153"/>
      <c r="D58" s="153"/>
      <c r="E58" s="153"/>
      <c r="F58" s="154" t="e">
        <f>INT(P62/J60/N28)</f>
        <v>#DIV/0!</v>
      </c>
      <c r="G58" s="155"/>
      <c r="H58" s="156" t="s">
        <v>10</v>
      </c>
      <c r="I58" s="156"/>
      <c r="J58" s="156"/>
      <c r="K58" s="8"/>
      <c r="L58" s="8"/>
      <c r="M58" s="8"/>
      <c r="N58" s="8"/>
      <c r="O58" s="8"/>
      <c r="P58" s="8"/>
    </row>
    <row r="59" spans="1:33" ht="20.100000000000001" customHeight="1">
      <c r="B59" s="150" t="s">
        <v>11</v>
      </c>
      <c r="C59" s="150"/>
      <c r="D59" s="150"/>
      <c r="E59" s="150"/>
      <c r="F59" s="150"/>
      <c r="G59" s="150"/>
      <c r="H59" s="150"/>
      <c r="I59" s="150"/>
      <c r="J59" s="150"/>
      <c r="K59" s="150"/>
      <c r="L59" s="150"/>
      <c r="M59" s="150"/>
      <c r="N59" s="34"/>
      <c r="O59" s="34"/>
      <c r="P59" s="8"/>
    </row>
    <row r="60" spans="1:33" ht="20.100000000000001" customHeight="1">
      <c r="B60" s="8"/>
      <c r="C60" s="8"/>
      <c r="D60" s="8"/>
      <c r="E60" s="8"/>
      <c r="F60" s="8"/>
      <c r="G60" s="8"/>
      <c r="H60" s="151" t="s">
        <v>34</v>
      </c>
      <c r="I60" s="151"/>
      <c r="J60" s="8">
        <f>J28</f>
        <v>0</v>
      </c>
      <c r="K60" s="3" t="s">
        <v>98</v>
      </c>
      <c r="L60" s="152"/>
      <c r="M60" s="152"/>
      <c r="N60" s="152"/>
      <c r="O60" s="152"/>
      <c r="P60" s="152"/>
    </row>
    <row r="61" spans="1:33" ht="20.100000000000001" customHeight="1">
      <c r="A61" s="212" t="s">
        <v>61</v>
      </c>
      <c r="B61" s="141" t="s">
        <v>62</v>
      </c>
      <c r="C61" s="142"/>
      <c r="D61" s="141" t="s">
        <v>63</v>
      </c>
      <c r="E61" s="143"/>
      <c r="F61" s="143"/>
      <c r="G61" s="143"/>
      <c r="H61" s="143"/>
      <c r="I61" s="143"/>
      <c r="J61" s="143"/>
      <c r="K61" s="143"/>
      <c r="L61" s="143"/>
      <c r="M61" s="143"/>
      <c r="N61" s="143"/>
      <c r="O61" s="142"/>
      <c r="P61" s="143" t="s">
        <v>2</v>
      </c>
      <c r="Q61" s="142"/>
    </row>
    <row r="62" spans="1:33" ht="20.100000000000001" customHeight="1">
      <c r="A62" s="212"/>
      <c r="B62" s="214" t="s">
        <v>177</v>
      </c>
      <c r="C62" s="215"/>
      <c r="D62" s="146"/>
      <c r="E62" s="147"/>
      <c r="F62" s="22" t="s">
        <v>124</v>
      </c>
      <c r="G62" s="23">
        <f>+J60</f>
        <v>0</v>
      </c>
      <c r="H62" s="5" t="s">
        <v>51</v>
      </c>
      <c r="I62" s="148"/>
      <c r="J62" s="148"/>
      <c r="K62" s="148"/>
      <c r="L62" s="5"/>
      <c r="M62" s="5"/>
      <c r="N62" s="24"/>
      <c r="O62" s="5"/>
      <c r="P62" s="126">
        <f>D62*G62</f>
        <v>0</v>
      </c>
      <c r="Q62" s="127"/>
      <c r="R62" s="218" t="s">
        <v>180</v>
      </c>
      <c r="S62" s="219"/>
      <c r="T62" s="219"/>
      <c r="U62" s="219"/>
      <c r="V62" s="219"/>
      <c r="W62" s="219"/>
      <c r="X62" s="219"/>
      <c r="Y62" s="219"/>
      <c r="Z62" s="219"/>
      <c r="AA62" s="219"/>
      <c r="AB62" s="219"/>
      <c r="AC62" s="219"/>
      <c r="AD62" s="219"/>
      <c r="AE62" s="219"/>
      <c r="AF62" s="219"/>
      <c r="AG62" s="219"/>
    </row>
    <row r="63" spans="1:33" ht="20.100000000000001" customHeight="1">
      <c r="A63" s="212"/>
      <c r="B63" s="128" t="s">
        <v>48</v>
      </c>
      <c r="C63" s="129"/>
      <c r="D63" s="25" t="s">
        <v>9</v>
      </c>
      <c r="E63" s="20"/>
      <c r="F63" s="20"/>
      <c r="G63" s="26"/>
      <c r="H63" s="26"/>
      <c r="I63" s="26"/>
      <c r="J63" s="26"/>
      <c r="K63" s="26"/>
      <c r="L63" s="27"/>
      <c r="M63" s="27"/>
      <c r="N63" s="27"/>
      <c r="O63" s="16"/>
      <c r="P63" s="130">
        <f>+P62*10%</f>
        <v>0</v>
      </c>
      <c r="Q63" s="131"/>
      <c r="R63" s="218"/>
      <c r="S63" s="219"/>
      <c r="T63" s="219"/>
      <c r="U63" s="219"/>
      <c r="V63" s="219"/>
      <c r="W63" s="219"/>
      <c r="X63" s="219"/>
      <c r="Y63" s="219"/>
      <c r="Z63" s="219"/>
      <c r="AA63" s="219"/>
      <c r="AB63" s="219"/>
      <c r="AC63" s="219"/>
      <c r="AD63" s="219"/>
      <c r="AE63" s="219"/>
      <c r="AF63" s="219"/>
      <c r="AG63" s="219"/>
    </row>
    <row r="64" spans="1:33" ht="20.100000000000001" customHeight="1">
      <c r="A64" s="212"/>
      <c r="B64" s="216" t="s">
        <v>179</v>
      </c>
      <c r="C64" s="217"/>
      <c r="D64" s="28" t="s">
        <v>50</v>
      </c>
      <c r="E64" s="29"/>
      <c r="F64" s="29"/>
      <c r="G64" s="30"/>
      <c r="H64" s="30"/>
      <c r="I64" s="30"/>
      <c r="J64" s="30"/>
      <c r="K64" s="30"/>
      <c r="L64" s="31"/>
      <c r="M64" s="31"/>
      <c r="N64" s="31"/>
      <c r="O64" s="31"/>
      <c r="P64" s="134">
        <f>+P62+P63</f>
        <v>0</v>
      </c>
      <c r="Q64" s="135"/>
      <c r="R64" s="218"/>
      <c r="S64" s="219"/>
      <c r="T64" s="219"/>
      <c r="U64" s="219"/>
      <c r="V64" s="219"/>
      <c r="W64" s="219"/>
      <c r="X64" s="219"/>
      <c r="Y64" s="219"/>
      <c r="Z64" s="219"/>
      <c r="AA64" s="219"/>
      <c r="AB64" s="219"/>
      <c r="AC64" s="219"/>
      <c r="AD64" s="219"/>
      <c r="AE64" s="219"/>
      <c r="AF64" s="219"/>
      <c r="AG64" s="219"/>
    </row>
    <row r="65" spans="1:17" ht="20.100000000000001" customHeight="1">
      <c r="A65" s="159" t="s">
        <v>178</v>
      </c>
      <c r="B65" s="213"/>
      <c r="C65" s="213"/>
      <c r="D65" s="213"/>
      <c r="E65" s="213"/>
      <c r="F65" s="213"/>
      <c r="G65" s="213"/>
      <c r="H65" s="213"/>
      <c r="I65" s="213"/>
      <c r="J65" s="213"/>
      <c r="K65" s="213"/>
      <c r="L65" s="213"/>
      <c r="M65" s="213"/>
      <c r="N65" s="213"/>
      <c r="O65" s="160"/>
      <c r="P65" s="136" t="e">
        <f>P54+P64</f>
        <v>#VALUE!</v>
      </c>
      <c r="Q65" s="136"/>
    </row>
    <row r="66" spans="1:17" ht="20.100000000000001" customHeight="1">
      <c r="A66" s="32"/>
      <c r="B66" s="124"/>
      <c r="C66" s="124"/>
      <c r="D66" s="124"/>
      <c r="E66" s="124"/>
      <c r="F66" s="124"/>
      <c r="G66" s="124"/>
      <c r="H66" s="124"/>
      <c r="I66" s="124"/>
      <c r="J66" s="124"/>
      <c r="K66" s="124"/>
      <c r="L66" s="124"/>
      <c r="M66" s="124"/>
      <c r="N66" s="124"/>
      <c r="O66" s="124"/>
      <c r="P66" s="124"/>
      <c r="Q66" s="124"/>
    </row>
  </sheetData>
  <mergeCells count="142">
    <mergeCell ref="B64:C64"/>
    <mergeCell ref="P64:Q64"/>
    <mergeCell ref="P65:Q65"/>
    <mergeCell ref="B66:Q66"/>
    <mergeCell ref="R62:AG64"/>
    <mergeCell ref="B57:D57"/>
    <mergeCell ref="B58:E58"/>
    <mergeCell ref="F58:G58"/>
    <mergeCell ref="H58:J58"/>
    <mergeCell ref="B59:M59"/>
    <mergeCell ref="A65:O65"/>
    <mergeCell ref="I51:K51"/>
    <mergeCell ref="B50:C50"/>
    <mergeCell ref="D50:O50"/>
    <mergeCell ref="P50:Q50"/>
    <mergeCell ref="B63:C63"/>
    <mergeCell ref="P63:Q63"/>
    <mergeCell ref="B55:Q55"/>
    <mergeCell ref="P51:Q51"/>
    <mergeCell ref="B52:C52"/>
    <mergeCell ref="P52:Q52"/>
    <mergeCell ref="B53:C53"/>
    <mergeCell ref="P53:Q53"/>
    <mergeCell ref="P54:Q54"/>
    <mergeCell ref="H60:I60"/>
    <mergeCell ref="L60:P60"/>
    <mergeCell ref="B61:C61"/>
    <mergeCell ref="D61:O61"/>
    <mergeCell ref="P61:Q61"/>
    <mergeCell ref="B62:C62"/>
    <mergeCell ref="D62:E62"/>
    <mergeCell ref="I62:K62"/>
    <mergeCell ref="P62:Q62"/>
    <mergeCell ref="P40:Q40"/>
    <mergeCell ref="B41:C41"/>
    <mergeCell ref="P41:Q41"/>
    <mergeCell ref="P42:Q42"/>
    <mergeCell ref="B36:M36"/>
    <mergeCell ref="H37:I37"/>
    <mergeCell ref="L37:P37"/>
    <mergeCell ref="B38:C38"/>
    <mergeCell ref="D38:O38"/>
    <mergeCell ref="P39:Q39"/>
    <mergeCell ref="A30:B30"/>
    <mergeCell ref="C30:N30"/>
    <mergeCell ref="P30:Q30"/>
    <mergeCell ref="A31:B31"/>
    <mergeCell ref="C31:N31"/>
    <mergeCell ref="P31:Q31"/>
    <mergeCell ref="P38:Q38"/>
    <mergeCell ref="B39:C39"/>
    <mergeCell ref="D39:E39"/>
    <mergeCell ref="I39:K39"/>
    <mergeCell ref="A32:B32"/>
    <mergeCell ref="C32:L32"/>
    <mergeCell ref="P32:Q32"/>
    <mergeCell ref="B34:D34"/>
    <mergeCell ref="B35:E35"/>
    <mergeCell ref="F35:G35"/>
    <mergeCell ref="P27:Q27"/>
    <mergeCell ref="A28:B28"/>
    <mergeCell ref="P28:Q28"/>
    <mergeCell ref="A29:B29"/>
    <mergeCell ref="C29:N29"/>
    <mergeCell ref="P29:Q29"/>
    <mergeCell ref="A19:A27"/>
    <mergeCell ref="C25:F25"/>
    <mergeCell ref="H35:J35"/>
    <mergeCell ref="P25:Q25"/>
    <mergeCell ref="C20:F20"/>
    <mergeCell ref="H20:I20"/>
    <mergeCell ref="P20:Q20"/>
    <mergeCell ref="C26:F26"/>
    <mergeCell ref="H26:I26"/>
    <mergeCell ref="P26:Q26"/>
    <mergeCell ref="C23:F23"/>
    <mergeCell ref="H23:I23"/>
    <mergeCell ref="P23:Q23"/>
    <mergeCell ref="P24:Q24"/>
    <mergeCell ref="S14:U14"/>
    <mergeCell ref="B15:E15"/>
    <mergeCell ref="F15:G15"/>
    <mergeCell ref="H15:J15"/>
    <mergeCell ref="AF17:AG17"/>
    <mergeCell ref="C18:O18"/>
    <mergeCell ref="P18:Q18"/>
    <mergeCell ref="C19:F19"/>
    <mergeCell ref="H19:I19"/>
    <mergeCell ref="P19:Q19"/>
    <mergeCell ref="Y17:Z17"/>
    <mergeCell ref="AC17:AD17"/>
    <mergeCell ref="P21:Q21"/>
    <mergeCell ref="C22:F22"/>
    <mergeCell ref="H22:I22"/>
    <mergeCell ref="P22:Q22"/>
    <mergeCell ref="AC15:AE15"/>
    <mergeCell ref="B16:M16"/>
    <mergeCell ref="R16:T16"/>
    <mergeCell ref="U16:X16"/>
    <mergeCell ref="H17:I17"/>
    <mergeCell ref="L17:M17"/>
    <mergeCell ref="O17:P17"/>
    <mergeCell ref="A1:Q1"/>
    <mergeCell ref="A3:H3"/>
    <mergeCell ref="K4:L4"/>
    <mergeCell ref="N4:P4"/>
    <mergeCell ref="J5:Q5"/>
    <mergeCell ref="J6:Q6"/>
    <mergeCell ref="B13:C13"/>
    <mergeCell ref="D13:E13"/>
    <mergeCell ref="B14:D14"/>
    <mergeCell ref="C12:F12"/>
    <mergeCell ref="J7:Q7"/>
    <mergeCell ref="J8:K8"/>
    <mergeCell ref="J9:K9"/>
    <mergeCell ref="J10:K10"/>
    <mergeCell ref="B11:Q11"/>
    <mergeCell ref="A12:B12"/>
    <mergeCell ref="A38:A41"/>
    <mergeCell ref="A42:O42"/>
    <mergeCell ref="A50:A53"/>
    <mergeCell ref="A54:O54"/>
    <mergeCell ref="A61:A64"/>
    <mergeCell ref="C24:F24"/>
    <mergeCell ref="H24:I24"/>
    <mergeCell ref="C21:F21"/>
    <mergeCell ref="H21:I21"/>
    <mergeCell ref="H25:I25"/>
    <mergeCell ref="C27:F27"/>
    <mergeCell ref="H27:I27"/>
    <mergeCell ref="B40:C40"/>
    <mergeCell ref="B43:Q43"/>
    <mergeCell ref="B44:Q44"/>
    <mergeCell ref="B46:D46"/>
    <mergeCell ref="B47:E47"/>
    <mergeCell ref="F47:G47"/>
    <mergeCell ref="H47:J47"/>
    <mergeCell ref="B48:M48"/>
    <mergeCell ref="H49:I49"/>
    <mergeCell ref="L49:P49"/>
    <mergeCell ref="B51:C51"/>
    <mergeCell ref="D51:E51"/>
  </mergeCells>
  <phoneticPr fontId="3"/>
  <conditionalFormatting sqref="F15:G15">
    <cfRule type="expression" dxfId="22" priority="3">
      <formula>MOD($F$15,1)=0</formula>
    </cfRule>
  </conditionalFormatting>
  <conditionalFormatting sqref="P29:Q29">
    <cfRule type="expression" dxfId="21" priority="2">
      <formula>P29&gt;(P28*0.1)</formula>
    </cfRule>
  </conditionalFormatting>
  <conditionalFormatting sqref="P30:Q30">
    <cfRule type="expression" dxfId="20"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65" orientation="portrait" blackAndWhite="1"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F402-EBB7-4248-B226-B8E1A56E3D44}">
  <sheetPr>
    <tabColor theme="9" tint="0.39997558519241921"/>
    <pageSetUpPr fitToPage="1"/>
  </sheetPr>
  <dimension ref="A1:AG55"/>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87" t="s">
        <v>139</v>
      </c>
      <c r="S15" s="87"/>
      <c r="T15" s="87"/>
      <c r="U15" s="87"/>
      <c r="V15" s="87"/>
      <c r="W15" s="87"/>
      <c r="X15" s="87"/>
      <c r="Y15" s="112"/>
      <c r="Z15" s="6"/>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53000</v>
      </c>
      <c r="V16" s="191"/>
      <c r="W16" s="191"/>
      <c r="X16" s="191"/>
      <c r="Y16" s="8"/>
      <c r="Z16" s="8"/>
      <c r="AA16" s="8"/>
      <c r="AB16" s="8"/>
      <c r="AC16" s="8"/>
      <c r="AD16" s="8"/>
    </row>
    <row r="17" spans="1:33" s="1" customFormat="1" ht="20.100000000000001" customHeight="1">
      <c r="H17" s="151" t="s">
        <v>34</v>
      </c>
      <c r="I17" s="151"/>
      <c r="J17" s="43" t="s">
        <v>141</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 t="shared" ref="P19:P27" si="0">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si="0"/>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row>
    <row r="33" spans="1:19" ht="20.100000000000001" customHeight="1">
      <c r="R33" s="89"/>
      <c r="S33" s="89"/>
    </row>
    <row r="34" spans="1:19" ht="13.5">
      <c r="A34" s="4" t="s">
        <v>41</v>
      </c>
      <c r="B34" s="149" t="s">
        <v>42</v>
      </c>
      <c r="C34" s="149"/>
      <c r="D34" s="149"/>
      <c r="E34" s="1"/>
      <c r="F34" s="1"/>
      <c r="G34" s="1"/>
      <c r="H34" s="1"/>
      <c r="I34" s="1"/>
      <c r="J34" s="1"/>
      <c r="K34" s="1"/>
      <c r="L34" s="1"/>
      <c r="M34" s="1"/>
      <c r="N34" s="1"/>
      <c r="O34" s="1"/>
      <c r="P34" s="1"/>
      <c r="Q34" s="1"/>
      <c r="R34" s="89"/>
      <c r="S34" s="89"/>
    </row>
    <row r="35" spans="1:19" ht="13.5">
      <c r="B35" s="153" t="s">
        <v>43</v>
      </c>
      <c r="C35" s="153"/>
      <c r="D35" s="153"/>
      <c r="E35" s="153"/>
      <c r="F35" s="154" t="e">
        <f>INT(P39/J37/L39)</f>
        <v>#VALUE!</v>
      </c>
      <c r="G35" s="155"/>
      <c r="H35" s="156" t="s">
        <v>10</v>
      </c>
      <c r="I35" s="156"/>
      <c r="J35" s="156"/>
      <c r="K35" s="8"/>
      <c r="L35" s="1"/>
      <c r="M35" s="1"/>
      <c r="N35" s="1"/>
      <c r="O35" s="1"/>
      <c r="P35" s="1"/>
      <c r="R35" s="89"/>
      <c r="S35" s="89"/>
    </row>
    <row r="36" spans="1:19" ht="13.5">
      <c r="B36" s="150" t="s">
        <v>47</v>
      </c>
      <c r="C36" s="150"/>
      <c r="D36" s="150"/>
      <c r="E36" s="150"/>
      <c r="F36" s="150"/>
      <c r="G36" s="150"/>
      <c r="H36" s="150"/>
      <c r="I36" s="150"/>
      <c r="J36" s="150"/>
      <c r="K36" s="150"/>
      <c r="L36" s="150"/>
      <c r="M36" s="150"/>
      <c r="N36" s="2"/>
      <c r="O36" s="2"/>
      <c r="P36" s="1"/>
      <c r="R36" s="89"/>
      <c r="S36" s="89"/>
    </row>
    <row r="37" spans="1:19" ht="13.5">
      <c r="B37" s="1"/>
      <c r="C37" s="1"/>
      <c r="D37" s="1"/>
      <c r="E37" s="1"/>
      <c r="F37" s="1"/>
      <c r="G37" s="1"/>
      <c r="H37" s="151" t="s">
        <v>34</v>
      </c>
      <c r="I37" s="151"/>
      <c r="J37" s="8" t="str">
        <f>J17</f>
        <v>〇</v>
      </c>
      <c r="K37" s="3" t="s">
        <v>98</v>
      </c>
      <c r="L37" s="152"/>
      <c r="M37" s="152"/>
      <c r="N37" s="152"/>
      <c r="O37" s="152"/>
      <c r="P37" s="152"/>
      <c r="R37" s="89"/>
      <c r="S37" s="89"/>
    </row>
    <row r="38" spans="1:19" ht="20.100000000000001" customHeight="1">
      <c r="A38" s="212" t="s">
        <v>61</v>
      </c>
      <c r="B38" s="141" t="s">
        <v>62</v>
      </c>
      <c r="C38" s="142"/>
      <c r="D38" s="141" t="s">
        <v>63</v>
      </c>
      <c r="E38" s="143"/>
      <c r="F38" s="143"/>
      <c r="G38" s="143"/>
      <c r="H38" s="143"/>
      <c r="I38" s="143"/>
      <c r="J38" s="143"/>
      <c r="K38" s="143"/>
      <c r="L38" s="143"/>
      <c r="M38" s="143"/>
      <c r="N38" s="143"/>
      <c r="O38" s="142"/>
      <c r="P38" s="143" t="s">
        <v>2</v>
      </c>
      <c r="Q38" s="142"/>
      <c r="R38" s="89"/>
      <c r="S38" s="89"/>
    </row>
    <row r="39" spans="1:19" ht="20.100000000000001" customHeight="1">
      <c r="A39" s="212"/>
      <c r="B39" s="144" t="s">
        <v>49</v>
      </c>
      <c r="C39" s="145"/>
      <c r="D39" s="146">
        <v>20000</v>
      </c>
      <c r="E39" s="147"/>
      <c r="F39" s="22" t="s">
        <v>124</v>
      </c>
      <c r="G39" s="23" t="str">
        <f>+J37</f>
        <v>〇</v>
      </c>
      <c r="H39" s="5" t="s">
        <v>51</v>
      </c>
      <c r="I39" s="148" t="s">
        <v>102</v>
      </c>
      <c r="J39" s="148"/>
      <c r="K39" s="148"/>
      <c r="L39" s="5">
        <f>IF(N17&gt;6,6,N17)</f>
        <v>6</v>
      </c>
      <c r="M39" s="5" t="s">
        <v>104</v>
      </c>
      <c r="N39" s="24"/>
      <c r="O39" s="5"/>
      <c r="P39" s="126" t="e">
        <f>D39*G39*L39</f>
        <v>#VALUE!</v>
      </c>
      <c r="Q39" s="127"/>
      <c r="R39" s="90" t="str">
        <f>IF(L39&lt;=6,"←ＯＫ","←×経費対象月は６月が上限です。")</f>
        <v>←ＯＫ</v>
      </c>
      <c r="S39" s="89"/>
    </row>
    <row r="40" spans="1:19" ht="20.100000000000001" customHeight="1">
      <c r="A40" s="212"/>
      <c r="B40" s="128" t="s">
        <v>48</v>
      </c>
      <c r="C40" s="129"/>
      <c r="D40" s="25" t="s">
        <v>9</v>
      </c>
      <c r="E40" s="20"/>
      <c r="F40" s="20"/>
      <c r="G40" s="26"/>
      <c r="H40" s="26"/>
      <c r="I40" s="26"/>
      <c r="J40" s="26"/>
      <c r="K40" s="26"/>
      <c r="L40" s="27"/>
      <c r="M40" s="27"/>
      <c r="N40" s="27"/>
      <c r="O40" s="16"/>
      <c r="P40" s="130" t="e">
        <f>+P39*10%</f>
        <v>#VALUE!</v>
      </c>
      <c r="Q40" s="131"/>
      <c r="R40" s="89"/>
      <c r="S40" s="89"/>
    </row>
    <row r="41" spans="1:19" ht="20.100000000000001" customHeight="1">
      <c r="A41" s="212"/>
      <c r="B41" s="216" t="s">
        <v>56</v>
      </c>
      <c r="C41" s="217"/>
      <c r="D41" s="28" t="s">
        <v>50</v>
      </c>
      <c r="E41" s="29"/>
      <c r="F41" s="29"/>
      <c r="G41" s="30"/>
      <c r="H41" s="30"/>
      <c r="I41" s="30"/>
      <c r="J41" s="30"/>
      <c r="K41" s="30"/>
      <c r="L41" s="31"/>
      <c r="M41" s="31"/>
      <c r="N41" s="31"/>
      <c r="O41" s="31"/>
      <c r="P41" s="134" t="e">
        <f>+P39+P40</f>
        <v>#VALUE!</v>
      </c>
      <c r="Q41" s="135"/>
      <c r="R41" s="89"/>
      <c r="S41" s="89"/>
    </row>
    <row r="42" spans="1:19" ht="20.100000000000001" customHeight="1">
      <c r="A42" s="159" t="s">
        <v>54</v>
      </c>
      <c r="B42" s="213"/>
      <c r="C42" s="213"/>
      <c r="D42" s="213"/>
      <c r="E42" s="213"/>
      <c r="F42" s="213"/>
      <c r="G42" s="213"/>
      <c r="H42" s="213"/>
      <c r="I42" s="213"/>
      <c r="J42" s="213"/>
      <c r="K42" s="213"/>
      <c r="L42" s="213"/>
      <c r="M42" s="213"/>
      <c r="N42" s="213"/>
      <c r="O42" s="160"/>
      <c r="P42" s="136" t="e">
        <f>+P32+P41</f>
        <v>#VALUE!</v>
      </c>
      <c r="Q42" s="136"/>
      <c r="R42" s="89"/>
      <c r="S42" s="89"/>
    </row>
    <row r="43" spans="1:19" ht="20.100000000000001" customHeight="1">
      <c r="A43" s="32" t="s">
        <v>45</v>
      </c>
      <c r="B43" s="124" t="s">
        <v>59</v>
      </c>
      <c r="C43" s="124"/>
      <c r="D43" s="124"/>
      <c r="E43" s="124"/>
      <c r="F43" s="124"/>
      <c r="G43" s="124"/>
      <c r="H43" s="124"/>
      <c r="I43" s="124"/>
      <c r="J43" s="124"/>
      <c r="K43" s="124"/>
      <c r="L43" s="124"/>
      <c r="M43" s="124"/>
      <c r="N43" s="124"/>
      <c r="O43" s="124"/>
      <c r="P43" s="124"/>
      <c r="Q43" s="124"/>
      <c r="R43" s="89"/>
      <c r="S43" s="89"/>
    </row>
    <row r="44" spans="1:19" ht="20.100000000000001" customHeight="1">
      <c r="A44" s="32" t="s">
        <v>45</v>
      </c>
      <c r="B44" s="124" t="s">
        <v>131</v>
      </c>
      <c r="C44" s="124"/>
      <c r="D44" s="124"/>
      <c r="E44" s="124"/>
      <c r="F44" s="124"/>
      <c r="G44" s="124"/>
      <c r="H44" s="124"/>
      <c r="I44" s="124"/>
      <c r="J44" s="124"/>
      <c r="K44" s="124"/>
      <c r="L44" s="124"/>
      <c r="M44" s="124"/>
      <c r="N44" s="124"/>
      <c r="O44" s="124"/>
      <c r="P44" s="124"/>
      <c r="Q44" s="124"/>
    </row>
    <row r="46" spans="1:19" ht="14.25">
      <c r="A46" s="9" t="s">
        <v>67</v>
      </c>
      <c r="B46" s="152" t="s">
        <v>140</v>
      </c>
      <c r="C46" s="152"/>
      <c r="D46" s="152"/>
      <c r="E46" s="8"/>
      <c r="F46" s="8"/>
      <c r="G46" s="8"/>
      <c r="H46" s="8"/>
      <c r="I46" s="8"/>
      <c r="J46" s="8"/>
      <c r="K46" s="8"/>
      <c r="L46" s="8"/>
      <c r="M46" s="8"/>
      <c r="N46" s="8"/>
      <c r="O46" s="8"/>
      <c r="P46" s="8"/>
      <c r="Q46" s="8"/>
      <c r="R46" s="87"/>
    </row>
    <row r="47" spans="1:19" ht="13.5">
      <c r="B47" s="153" t="s">
        <v>152</v>
      </c>
      <c r="C47" s="153"/>
      <c r="D47" s="153"/>
      <c r="E47" s="153"/>
      <c r="F47" s="154" t="e">
        <f>INT(P51/J49/J51)</f>
        <v>#VALUE!</v>
      </c>
      <c r="G47" s="155"/>
      <c r="H47" s="156" t="s">
        <v>10</v>
      </c>
      <c r="I47" s="156"/>
      <c r="J47" s="156"/>
      <c r="K47" s="8"/>
      <c r="L47" s="8"/>
      <c r="M47" s="8"/>
      <c r="N47" s="8"/>
      <c r="O47" s="8"/>
      <c r="P47" s="8"/>
    </row>
    <row r="48" spans="1:19" ht="13.5">
      <c r="B48" s="150" t="s">
        <v>97</v>
      </c>
      <c r="C48" s="150"/>
      <c r="D48" s="150"/>
      <c r="E48" s="150"/>
      <c r="F48" s="150"/>
      <c r="G48" s="150"/>
      <c r="H48" s="150"/>
      <c r="I48" s="150"/>
      <c r="J48" s="150"/>
      <c r="K48" s="150"/>
      <c r="L48" s="150"/>
      <c r="M48" s="150"/>
      <c r="N48" s="34"/>
      <c r="O48" s="34"/>
      <c r="P48" s="8"/>
    </row>
    <row r="49" spans="1:18" ht="13.5">
      <c r="B49" s="8"/>
      <c r="C49" s="8"/>
      <c r="D49" s="8"/>
      <c r="E49" s="8"/>
      <c r="F49" s="8"/>
      <c r="G49" s="8"/>
      <c r="H49" s="151" t="s">
        <v>34</v>
      </c>
      <c r="I49" s="151"/>
      <c r="J49" s="8" t="str">
        <f>J17</f>
        <v>〇</v>
      </c>
      <c r="K49" s="3" t="s">
        <v>98</v>
      </c>
      <c r="L49" s="152"/>
      <c r="M49" s="152"/>
      <c r="N49" s="152"/>
      <c r="O49" s="152"/>
      <c r="P49" s="152"/>
    </row>
    <row r="50" spans="1:18" ht="20.100000000000001" customHeight="1">
      <c r="A50" s="212" t="s">
        <v>61</v>
      </c>
      <c r="B50" s="141" t="s">
        <v>62</v>
      </c>
      <c r="C50" s="142"/>
      <c r="D50" s="141" t="s">
        <v>63</v>
      </c>
      <c r="E50" s="143"/>
      <c r="F50" s="143"/>
      <c r="G50" s="143"/>
      <c r="H50" s="143"/>
      <c r="I50" s="143"/>
      <c r="J50" s="143"/>
      <c r="K50" s="143"/>
      <c r="L50" s="143"/>
      <c r="M50" s="143"/>
      <c r="N50" s="143"/>
      <c r="O50" s="142"/>
      <c r="P50" s="143" t="s">
        <v>2</v>
      </c>
      <c r="Q50" s="142"/>
    </row>
    <row r="51" spans="1:18" ht="20.100000000000001" customHeight="1">
      <c r="A51" s="212"/>
      <c r="B51" s="144" t="s">
        <v>143</v>
      </c>
      <c r="C51" s="145"/>
      <c r="D51" s="146">
        <v>2000</v>
      </c>
      <c r="E51" s="147"/>
      <c r="F51" s="22" t="s">
        <v>124</v>
      </c>
      <c r="G51" s="23" t="str">
        <f>+J49</f>
        <v>〇</v>
      </c>
      <c r="H51" s="5" t="s">
        <v>100</v>
      </c>
      <c r="I51" s="5" t="s">
        <v>15</v>
      </c>
      <c r="J51" s="23" t="s">
        <v>141</v>
      </c>
      <c r="K51" s="5" t="s">
        <v>142</v>
      </c>
      <c r="L51" s="5"/>
      <c r="M51" s="5"/>
      <c r="N51" s="24"/>
      <c r="O51" s="5"/>
      <c r="P51" s="126" t="e">
        <f>D51*G51*J51</f>
        <v>#VALUE!</v>
      </c>
      <c r="Q51" s="127"/>
      <c r="R51" s="83"/>
    </row>
    <row r="52" spans="1:18" ht="19.5" customHeight="1">
      <c r="A52" s="212"/>
      <c r="B52" s="128" t="s">
        <v>48</v>
      </c>
      <c r="C52" s="129"/>
      <c r="D52" s="25" t="s">
        <v>9</v>
      </c>
      <c r="E52" s="20"/>
      <c r="F52" s="20"/>
      <c r="G52" s="26"/>
      <c r="H52" s="26"/>
      <c r="I52" s="26"/>
      <c r="J52" s="26"/>
      <c r="K52" s="26"/>
      <c r="L52" s="27"/>
      <c r="M52" s="27"/>
      <c r="N52" s="27"/>
      <c r="O52" s="16"/>
      <c r="P52" s="130" t="e">
        <f>+P51*10%</f>
        <v>#VALUE!</v>
      </c>
      <c r="Q52" s="131"/>
    </row>
    <row r="53" spans="1:18" ht="20.100000000000001" customHeight="1">
      <c r="A53" s="212"/>
      <c r="B53" s="216" t="s">
        <v>68</v>
      </c>
      <c r="C53" s="217"/>
      <c r="D53" s="28" t="s">
        <v>50</v>
      </c>
      <c r="E53" s="29"/>
      <c r="F53" s="29"/>
      <c r="G53" s="30"/>
      <c r="H53" s="30"/>
      <c r="I53" s="30"/>
      <c r="J53" s="30"/>
      <c r="K53" s="30"/>
      <c r="L53" s="31"/>
      <c r="M53" s="31"/>
      <c r="N53" s="31"/>
      <c r="O53" s="31"/>
      <c r="P53" s="134" t="e">
        <f>+P51+P52</f>
        <v>#VALUE!</v>
      </c>
      <c r="Q53" s="135"/>
    </row>
    <row r="54" spans="1:18" ht="20.100000000000001" customHeight="1">
      <c r="A54" s="159" t="s">
        <v>69</v>
      </c>
      <c r="B54" s="213"/>
      <c r="C54" s="213"/>
      <c r="D54" s="213"/>
      <c r="E54" s="213"/>
      <c r="F54" s="213"/>
      <c r="G54" s="213"/>
      <c r="H54" s="213"/>
      <c r="I54" s="213"/>
      <c r="J54" s="213"/>
      <c r="K54" s="213"/>
      <c r="L54" s="213"/>
      <c r="M54" s="213"/>
      <c r="N54" s="213"/>
      <c r="O54" s="160"/>
      <c r="P54" s="136" t="e">
        <f>P32+P42+P53</f>
        <v>#VALUE!</v>
      </c>
      <c r="Q54" s="136"/>
    </row>
    <row r="55" spans="1:18" ht="20.100000000000001" customHeight="1">
      <c r="A55" s="32"/>
      <c r="B55" s="124"/>
      <c r="C55" s="124"/>
      <c r="D55" s="124"/>
      <c r="E55" s="124"/>
      <c r="F55" s="124"/>
      <c r="G55" s="124"/>
      <c r="H55" s="124"/>
      <c r="I55" s="124"/>
      <c r="J55" s="124"/>
      <c r="K55" s="124"/>
      <c r="L55" s="124"/>
      <c r="M55" s="124"/>
      <c r="N55" s="124"/>
      <c r="O55" s="124"/>
      <c r="P55" s="124"/>
      <c r="Q55" s="124"/>
    </row>
  </sheetData>
  <mergeCells count="118">
    <mergeCell ref="B14:D14"/>
    <mergeCell ref="S14:U14"/>
    <mergeCell ref="B15:E15"/>
    <mergeCell ref="F15:G15"/>
    <mergeCell ref="H15:J15"/>
    <mergeCell ref="A1:Q1"/>
    <mergeCell ref="A3:H3"/>
    <mergeCell ref="K4:L4"/>
    <mergeCell ref="N4:P4"/>
    <mergeCell ref="J5:Q5"/>
    <mergeCell ref="J6:Q6"/>
    <mergeCell ref="J7:Q7"/>
    <mergeCell ref="J8:K8"/>
    <mergeCell ref="J9:K9"/>
    <mergeCell ref="J10:K10"/>
    <mergeCell ref="B11:Q11"/>
    <mergeCell ref="A12:B12"/>
    <mergeCell ref="C12:F12"/>
    <mergeCell ref="B13:C13"/>
    <mergeCell ref="D13:E13"/>
    <mergeCell ref="P23:Q23"/>
    <mergeCell ref="AF17:AG17"/>
    <mergeCell ref="C18:O18"/>
    <mergeCell ref="P18:Q18"/>
    <mergeCell ref="C19:F19"/>
    <mergeCell ref="H19:I19"/>
    <mergeCell ref="P19:Q19"/>
    <mergeCell ref="AC15:AE15"/>
    <mergeCell ref="B16:M16"/>
    <mergeCell ref="R16:T16"/>
    <mergeCell ref="U16:X16"/>
    <mergeCell ref="H17:I17"/>
    <mergeCell ref="L17:M17"/>
    <mergeCell ref="O17:P17"/>
    <mergeCell ref="Y17:Z17"/>
    <mergeCell ref="AC17:AD17"/>
    <mergeCell ref="P28:Q28"/>
    <mergeCell ref="C29:N29"/>
    <mergeCell ref="P29:Q29"/>
    <mergeCell ref="P31:Q31"/>
    <mergeCell ref="A32:B32"/>
    <mergeCell ref="C32:L32"/>
    <mergeCell ref="P32:Q32"/>
    <mergeCell ref="B34:D34"/>
    <mergeCell ref="B35:E35"/>
    <mergeCell ref="F35:G35"/>
    <mergeCell ref="H35:J35"/>
    <mergeCell ref="A19:A27"/>
    <mergeCell ref="C25:F25"/>
    <mergeCell ref="H25:I25"/>
    <mergeCell ref="P25:Q25"/>
    <mergeCell ref="C26:F26"/>
    <mergeCell ref="H26:I26"/>
    <mergeCell ref="P26:Q26"/>
    <mergeCell ref="C27:F27"/>
    <mergeCell ref="H27:I27"/>
    <mergeCell ref="P27:Q27"/>
    <mergeCell ref="C24:F24"/>
    <mergeCell ref="H24:I24"/>
    <mergeCell ref="P24:Q24"/>
    <mergeCell ref="C21:F21"/>
    <mergeCell ref="H21:I21"/>
    <mergeCell ref="P21:Q21"/>
    <mergeCell ref="C22:F22"/>
    <mergeCell ref="H22:I22"/>
    <mergeCell ref="P22:Q22"/>
    <mergeCell ref="C20:F20"/>
    <mergeCell ref="H20:I20"/>
    <mergeCell ref="P20:Q20"/>
    <mergeCell ref="C23:F23"/>
    <mergeCell ref="H23:I23"/>
    <mergeCell ref="B36:M36"/>
    <mergeCell ref="H37:I37"/>
    <mergeCell ref="L37:P37"/>
    <mergeCell ref="B38:C38"/>
    <mergeCell ref="D38:O38"/>
    <mergeCell ref="P38:Q38"/>
    <mergeCell ref="C30:N30"/>
    <mergeCell ref="P30:Q30"/>
    <mergeCell ref="C31:N31"/>
    <mergeCell ref="A50:A53"/>
    <mergeCell ref="A54:O54"/>
    <mergeCell ref="B55:Q55"/>
    <mergeCell ref="A28:B28"/>
    <mergeCell ref="A29:B29"/>
    <mergeCell ref="A30:B30"/>
    <mergeCell ref="A31:B31"/>
    <mergeCell ref="P51:Q51"/>
    <mergeCell ref="B52:C52"/>
    <mergeCell ref="P52:Q52"/>
    <mergeCell ref="P39:Q39"/>
    <mergeCell ref="B40:C40"/>
    <mergeCell ref="P40:Q40"/>
    <mergeCell ref="B41:C41"/>
    <mergeCell ref="P41:Q41"/>
    <mergeCell ref="P42:Q42"/>
    <mergeCell ref="A42:O42"/>
    <mergeCell ref="A38:A41"/>
    <mergeCell ref="B39:C39"/>
    <mergeCell ref="D39:E39"/>
    <mergeCell ref="I39:K39"/>
    <mergeCell ref="B47:E47"/>
    <mergeCell ref="F47:G47"/>
    <mergeCell ref="H47:J47"/>
    <mergeCell ref="D51:E51"/>
    <mergeCell ref="B43:Q43"/>
    <mergeCell ref="B44:Q44"/>
    <mergeCell ref="B46:D46"/>
    <mergeCell ref="B53:C53"/>
    <mergeCell ref="P53:Q53"/>
    <mergeCell ref="P54:Q54"/>
    <mergeCell ref="B48:M48"/>
    <mergeCell ref="H49:I49"/>
    <mergeCell ref="L49:P49"/>
    <mergeCell ref="B50:C50"/>
    <mergeCell ref="D50:O50"/>
    <mergeCell ref="P50:Q50"/>
    <mergeCell ref="B51:C51"/>
  </mergeCells>
  <phoneticPr fontId="3"/>
  <conditionalFormatting sqref="F15:G15">
    <cfRule type="expression" dxfId="19" priority="3">
      <formula>MOD($F$15,1)=0</formula>
    </cfRule>
  </conditionalFormatting>
  <conditionalFormatting sqref="P29:Q29">
    <cfRule type="expression" dxfId="18" priority="2">
      <formula>P29&gt;(P28*0.1)</formula>
    </cfRule>
  </conditionalFormatting>
  <conditionalFormatting sqref="P30:Q30">
    <cfRule type="expression" dxfId="17"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7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98DD-8FAB-46D3-963D-620463C30FCA}">
  <sheetPr>
    <tabColor theme="9" tint="0.39997558519241921"/>
    <pageSetUpPr fitToPage="1"/>
  </sheetPr>
  <dimension ref="A1:AG54"/>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189" t="s">
        <v>146</v>
      </c>
      <c r="S15" s="189"/>
      <c r="T15" s="189"/>
      <c r="U15" s="189"/>
      <c r="V15" s="189"/>
      <c r="W15" s="189"/>
      <c r="X15" s="189"/>
      <c r="Y15" s="189"/>
      <c r="Z15" s="189"/>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63000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ref="P20:P27" si="0">PRODUCT(H20,K20,N20)</f>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c r="T29" s="89"/>
      <c r="U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c r="T30" s="89"/>
      <c r="U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c r="T31" s="89"/>
      <c r="U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c r="T32" s="89"/>
      <c r="U32" s="89"/>
    </row>
    <row r="33" spans="1:32" ht="20.100000000000001" customHeight="1">
      <c r="R33" s="89"/>
      <c r="S33" s="89"/>
      <c r="T33" s="89"/>
      <c r="U33" s="89"/>
    </row>
    <row r="34" spans="1:32" ht="13.5" customHeight="1">
      <c r="A34" s="4" t="s">
        <v>41</v>
      </c>
      <c r="B34" s="149" t="s">
        <v>147</v>
      </c>
      <c r="C34" s="149"/>
      <c r="D34" s="149"/>
      <c r="E34" s="1"/>
      <c r="F34" s="1"/>
      <c r="G34" s="1"/>
      <c r="H34" s="1"/>
      <c r="I34" s="1"/>
      <c r="J34" s="1"/>
      <c r="K34" s="1"/>
      <c r="L34" s="1"/>
      <c r="M34" s="1"/>
      <c r="N34" s="1"/>
      <c r="O34" s="1"/>
      <c r="P34" s="1"/>
      <c r="Q34" s="1"/>
      <c r="R34" s="220"/>
      <c r="S34" s="220"/>
      <c r="T34" s="220"/>
      <c r="U34" s="220"/>
      <c r="V34" s="220"/>
      <c r="W34" s="220"/>
      <c r="X34" s="220"/>
      <c r="Y34" s="220"/>
      <c r="Z34" s="220"/>
      <c r="AA34" s="220"/>
      <c r="AB34" s="220"/>
      <c r="AC34" s="220"/>
      <c r="AD34" s="220"/>
      <c r="AE34" s="220"/>
      <c r="AF34" s="220"/>
    </row>
    <row r="35" spans="1:32" ht="13.5">
      <c r="B35" s="153" t="s">
        <v>150</v>
      </c>
      <c r="C35" s="153"/>
      <c r="D35" s="153"/>
      <c r="E35" s="153"/>
      <c r="F35" s="154" t="e">
        <f>INT(P39/G39/L39)</f>
        <v>#VALUE!</v>
      </c>
      <c r="G35" s="155"/>
      <c r="H35" s="156" t="s">
        <v>10</v>
      </c>
      <c r="I35" s="156"/>
      <c r="J35" s="156"/>
      <c r="K35" s="8"/>
      <c r="L35" s="1"/>
      <c r="M35" s="1"/>
      <c r="N35" s="1"/>
      <c r="O35" s="1"/>
      <c r="P35" s="1"/>
      <c r="R35" s="220"/>
      <c r="S35" s="220"/>
      <c r="T35" s="220"/>
      <c r="U35" s="220"/>
      <c r="V35" s="220"/>
      <c r="W35" s="220"/>
      <c r="X35" s="220"/>
      <c r="Y35" s="220"/>
      <c r="Z35" s="220"/>
      <c r="AA35" s="220"/>
      <c r="AB35" s="220"/>
      <c r="AC35" s="220"/>
      <c r="AD35" s="220"/>
      <c r="AE35" s="220"/>
      <c r="AF35" s="220"/>
    </row>
    <row r="36" spans="1:32" ht="13.5">
      <c r="B36" s="150" t="s">
        <v>97</v>
      </c>
      <c r="C36" s="150"/>
      <c r="D36" s="150"/>
      <c r="E36" s="150"/>
      <c r="F36" s="150"/>
      <c r="G36" s="150"/>
      <c r="H36" s="150"/>
      <c r="I36" s="150"/>
      <c r="J36" s="150"/>
      <c r="K36" s="150"/>
      <c r="L36" s="150"/>
      <c r="M36" s="150"/>
      <c r="N36" s="2"/>
      <c r="O36" s="2"/>
      <c r="P36" s="1"/>
      <c r="R36" s="220"/>
      <c r="S36" s="220"/>
      <c r="T36" s="220"/>
      <c r="U36" s="220"/>
      <c r="V36" s="220"/>
      <c r="W36" s="220"/>
      <c r="X36" s="220"/>
      <c r="Y36" s="220"/>
      <c r="Z36" s="220"/>
      <c r="AA36" s="220"/>
      <c r="AB36" s="220"/>
      <c r="AC36" s="220"/>
      <c r="AD36" s="220"/>
      <c r="AE36" s="220"/>
      <c r="AF36" s="220"/>
    </row>
    <row r="37" spans="1:32" ht="13.5">
      <c r="B37" s="1"/>
      <c r="C37" s="1"/>
      <c r="D37" s="1"/>
      <c r="E37" s="1"/>
      <c r="F37" s="1"/>
      <c r="G37" s="1"/>
      <c r="H37" s="151" t="s">
        <v>34</v>
      </c>
      <c r="I37" s="151"/>
      <c r="J37" s="8" t="str">
        <f>J17</f>
        <v>○</v>
      </c>
      <c r="K37" s="3" t="s">
        <v>98</v>
      </c>
      <c r="L37" s="152"/>
      <c r="M37" s="152"/>
      <c r="N37" s="152"/>
      <c r="O37" s="152"/>
      <c r="P37" s="152"/>
      <c r="R37" s="220"/>
      <c r="S37" s="220"/>
      <c r="T37" s="220"/>
      <c r="U37" s="220"/>
      <c r="V37" s="220"/>
      <c r="W37" s="220"/>
      <c r="X37" s="220"/>
      <c r="Y37" s="220"/>
      <c r="Z37" s="220"/>
      <c r="AA37" s="220"/>
      <c r="AB37" s="220"/>
      <c r="AC37" s="220"/>
      <c r="AD37" s="220"/>
      <c r="AE37" s="220"/>
      <c r="AF37" s="220"/>
    </row>
    <row r="38" spans="1:32" ht="20.100000000000001" customHeight="1">
      <c r="A38" s="138" t="s">
        <v>61</v>
      </c>
      <c r="B38" s="141" t="s">
        <v>62</v>
      </c>
      <c r="C38" s="142"/>
      <c r="D38" s="141" t="s">
        <v>63</v>
      </c>
      <c r="E38" s="143"/>
      <c r="F38" s="143"/>
      <c r="G38" s="143"/>
      <c r="H38" s="143"/>
      <c r="I38" s="143"/>
      <c r="J38" s="143"/>
      <c r="K38" s="143"/>
      <c r="L38" s="143"/>
      <c r="M38" s="143"/>
      <c r="N38" s="143"/>
      <c r="O38" s="142"/>
      <c r="P38" s="143" t="s">
        <v>2</v>
      </c>
      <c r="Q38" s="142"/>
      <c r="R38" s="220"/>
      <c r="S38" s="220"/>
      <c r="T38" s="220"/>
      <c r="U38" s="220"/>
      <c r="V38" s="220"/>
      <c r="W38" s="220"/>
      <c r="X38" s="220"/>
      <c r="Y38" s="220"/>
      <c r="Z38" s="220"/>
      <c r="AA38" s="220"/>
      <c r="AB38" s="220"/>
      <c r="AC38" s="220"/>
      <c r="AD38" s="220"/>
      <c r="AE38" s="220"/>
      <c r="AF38" s="220"/>
    </row>
    <row r="39" spans="1:32" ht="20.100000000000001" customHeight="1">
      <c r="A39" s="139"/>
      <c r="B39" s="144" t="s">
        <v>148</v>
      </c>
      <c r="C39" s="145"/>
      <c r="D39" s="146">
        <v>8000</v>
      </c>
      <c r="E39" s="147"/>
      <c r="F39" s="22" t="s">
        <v>124</v>
      </c>
      <c r="G39" s="23" t="str">
        <f>+J37</f>
        <v>○</v>
      </c>
      <c r="H39" s="5" t="s">
        <v>100</v>
      </c>
      <c r="I39" s="148"/>
      <c r="J39" s="148"/>
      <c r="K39" s="148"/>
      <c r="L39" s="5"/>
      <c r="M39" s="5"/>
      <c r="N39" s="24"/>
      <c r="O39" s="5"/>
      <c r="P39" s="126" t="e">
        <f>D39*G39*L39</f>
        <v>#VALUE!</v>
      </c>
      <c r="Q39" s="127"/>
      <c r="R39" s="220"/>
      <c r="S39" s="220"/>
      <c r="T39" s="220"/>
      <c r="U39" s="220"/>
      <c r="V39" s="220"/>
      <c r="W39" s="220"/>
      <c r="X39" s="220"/>
      <c r="Y39" s="220"/>
      <c r="Z39" s="220"/>
      <c r="AA39" s="220"/>
      <c r="AB39" s="220"/>
      <c r="AC39" s="220"/>
      <c r="AD39" s="220"/>
      <c r="AE39" s="220"/>
      <c r="AF39" s="220"/>
    </row>
    <row r="40" spans="1:32" ht="20.100000000000001" customHeight="1">
      <c r="A40" s="139"/>
      <c r="B40" s="128" t="s">
        <v>48</v>
      </c>
      <c r="C40" s="129"/>
      <c r="D40" s="25" t="s">
        <v>9</v>
      </c>
      <c r="E40" s="20"/>
      <c r="F40" s="20"/>
      <c r="G40" s="26"/>
      <c r="H40" s="26"/>
      <c r="I40" s="26"/>
      <c r="J40" s="26"/>
      <c r="K40" s="26"/>
      <c r="L40" s="27"/>
      <c r="M40" s="27"/>
      <c r="N40" s="27"/>
      <c r="O40" s="16"/>
      <c r="P40" s="130" t="e">
        <f>+P39*10%</f>
        <v>#VALUE!</v>
      </c>
      <c r="Q40" s="131"/>
      <c r="R40" s="89"/>
      <c r="S40" s="89"/>
      <c r="T40" s="89"/>
      <c r="U40" s="89"/>
    </row>
    <row r="41" spans="1:32" ht="20.100000000000001" customHeight="1">
      <c r="A41" s="139"/>
      <c r="B41" s="132" t="s">
        <v>56</v>
      </c>
      <c r="C41" s="133"/>
      <c r="D41" s="123" t="s">
        <v>50</v>
      </c>
      <c r="E41" s="5"/>
      <c r="F41" s="5"/>
      <c r="G41" s="18"/>
      <c r="H41" s="18"/>
      <c r="I41" s="18"/>
      <c r="J41" s="18"/>
      <c r="K41" s="18"/>
      <c r="L41" s="14"/>
      <c r="M41" s="14"/>
      <c r="N41" s="14"/>
      <c r="O41" s="14"/>
      <c r="P41" s="134" t="e">
        <f>+P39+P40</f>
        <v>#VALUE!</v>
      </c>
      <c r="Q41" s="135"/>
      <c r="R41" s="89"/>
      <c r="S41" s="89"/>
      <c r="T41" s="89"/>
      <c r="U41" s="89"/>
    </row>
    <row r="42" spans="1:32" ht="20.100000000000001" customHeight="1">
      <c r="A42" s="137" t="s">
        <v>54</v>
      </c>
      <c r="B42" s="137"/>
      <c r="C42" s="137"/>
      <c r="D42" s="137"/>
      <c r="E42" s="137"/>
      <c r="F42" s="137"/>
      <c r="G42" s="137"/>
      <c r="H42" s="137"/>
      <c r="I42" s="137"/>
      <c r="J42" s="137"/>
      <c r="K42" s="137"/>
      <c r="L42" s="137"/>
      <c r="M42" s="137"/>
      <c r="N42" s="137"/>
      <c r="O42" s="137"/>
      <c r="P42" s="136" t="e">
        <f>+P32+P41</f>
        <v>#VALUE!</v>
      </c>
      <c r="Q42" s="136"/>
      <c r="R42" s="89"/>
      <c r="S42" s="89"/>
      <c r="T42" s="89"/>
      <c r="U42" s="89"/>
    </row>
    <row r="43" spans="1:32" ht="13.5" customHeight="1">
      <c r="A43" s="32"/>
      <c r="B43" s="124"/>
      <c r="C43" s="124"/>
      <c r="D43" s="124"/>
      <c r="E43" s="124"/>
      <c r="F43" s="124"/>
      <c r="G43" s="124"/>
      <c r="H43" s="124"/>
      <c r="I43" s="124"/>
      <c r="J43" s="124"/>
      <c r="K43" s="124"/>
      <c r="L43" s="124"/>
      <c r="M43" s="124"/>
      <c r="N43" s="124"/>
      <c r="O43" s="124"/>
      <c r="P43" s="124"/>
      <c r="Q43" s="124"/>
      <c r="R43" s="89"/>
      <c r="S43" s="89"/>
      <c r="T43" s="89"/>
      <c r="U43" s="89"/>
    </row>
    <row r="44" spans="1:32" ht="13.5" customHeight="1">
      <c r="B44" s="84"/>
      <c r="C44" s="84"/>
      <c r="D44" s="84"/>
      <c r="E44" s="84"/>
      <c r="F44" s="84"/>
      <c r="G44" s="84"/>
      <c r="H44" s="84"/>
      <c r="I44" s="84"/>
      <c r="J44" s="84"/>
      <c r="K44" s="84"/>
      <c r="L44" s="84"/>
      <c r="M44" s="84"/>
      <c r="N44" s="84"/>
      <c r="O44" s="84"/>
      <c r="P44" s="84"/>
      <c r="Q44" s="84"/>
      <c r="R44" s="89"/>
      <c r="S44" s="89"/>
      <c r="T44" s="89"/>
      <c r="U44" s="89"/>
    </row>
    <row r="45" spans="1:32" ht="14.25">
      <c r="A45" s="9" t="s">
        <v>67</v>
      </c>
      <c r="B45" s="152" t="s">
        <v>149</v>
      </c>
      <c r="C45" s="152"/>
      <c r="D45" s="152"/>
      <c r="E45" s="8"/>
      <c r="F45" s="8"/>
      <c r="G45" s="8"/>
      <c r="H45" s="8"/>
      <c r="I45" s="8"/>
      <c r="J45" s="8"/>
      <c r="K45" s="8"/>
      <c r="L45" s="8"/>
      <c r="M45" s="8"/>
      <c r="N45" s="8"/>
      <c r="O45" s="8"/>
      <c r="P45" s="8"/>
      <c r="Q45" s="8"/>
      <c r="R45" s="87"/>
      <c r="S45" s="89"/>
      <c r="T45" s="89"/>
      <c r="U45" s="89"/>
    </row>
    <row r="46" spans="1:32" ht="13.5">
      <c r="B46" s="153" t="s">
        <v>151</v>
      </c>
      <c r="C46" s="153"/>
      <c r="D46" s="153"/>
      <c r="E46" s="153"/>
      <c r="F46" s="154" t="e">
        <f>INT(P50/J48/N17)</f>
        <v>#VALUE!</v>
      </c>
      <c r="G46" s="155"/>
      <c r="H46" s="156" t="s">
        <v>10</v>
      </c>
      <c r="I46" s="156"/>
      <c r="J46" s="156"/>
      <c r="K46" s="8"/>
      <c r="L46" s="8"/>
      <c r="M46" s="8"/>
      <c r="N46" s="8"/>
      <c r="O46" s="8"/>
      <c r="P46" s="8"/>
      <c r="R46" s="89"/>
      <c r="S46" s="89"/>
      <c r="T46" s="89"/>
      <c r="U46" s="89"/>
    </row>
    <row r="47" spans="1:32" ht="13.5">
      <c r="B47" s="150" t="s">
        <v>97</v>
      </c>
      <c r="C47" s="150"/>
      <c r="D47" s="150"/>
      <c r="E47" s="150"/>
      <c r="F47" s="150"/>
      <c r="G47" s="150"/>
      <c r="H47" s="150"/>
      <c r="I47" s="150"/>
      <c r="J47" s="150"/>
      <c r="K47" s="150"/>
      <c r="L47" s="150"/>
      <c r="M47" s="150"/>
      <c r="N47" s="34"/>
      <c r="O47" s="34"/>
      <c r="P47" s="8"/>
      <c r="R47" s="89"/>
      <c r="S47" s="89"/>
      <c r="T47" s="89"/>
      <c r="U47" s="89"/>
    </row>
    <row r="48" spans="1:32" ht="13.5">
      <c r="B48" s="8"/>
      <c r="C48" s="8"/>
      <c r="D48" s="8"/>
      <c r="E48" s="8"/>
      <c r="F48" s="8"/>
      <c r="G48" s="8"/>
      <c r="H48" s="151" t="s">
        <v>34</v>
      </c>
      <c r="I48" s="151"/>
      <c r="J48" s="8" t="str">
        <f>J17</f>
        <v>○</v>
      </c>
      <c r="K48" s="3" t="s">
        <v>98</v>
      </c>
      <c r="L48" s="152"/>
      <c r="M48" s="152"/>
      <c r="N48" s="152"/>
      <c r="O48" s="152"/>
      <c r="P48" s="152"/>
      <c r="R48" s="89"/>
      <c r="S48" s="89"/>
      <c r="T48" s="89"/>
      <c r="U48" s="89"/>
    </row>
    <row r="49" spans="1:21" ht="20.100000000000001" customHeight="1">
      <c r="A49" s="138" t="s">
        <v>61</v>
      </c>
      <c r="B49" s="141" t="s">
        <v>62</v>
      </c>
      <c r="C49" s="142"/>
      <c r="D49" s="141" t="s">
        <v>63</v>
      </c>
      <c r="E49" s="143"/>
      <c r="F49" s="143"/>
      <c r="G49" s="143"/>
      <c r="H49" s="143"/>
      <c r="I49" s="143"/>
      <c r="J49" s="143"/>
      <c r="K49" s="143"/>
      <c r="L49" s="143"/>
      <c r="M49" s="143"/>
      <c r="N49" s="143"/>
      <c r="O49" s="142"/>
      <c r="P49" s="143" t="s">
        <v>2</v>
      </c>
      <c r="Q49" s="142"/>
      <c r="R49" s="89"/>
      <c r="S49" s="89"/>
      <c r="T49" s="89"/>
      <c r="U49" s="89"/>
    </row>
    <row r="50" spans="1:21" ht="20.100000000000001" customHeight="1">
      <c r="A50" s="139"/>
      <c r="B50" s="214" t="s">
        <v>154</v>
      </c>
      <c r="C50" s="215"/>
      <c r="D50" s="146">
        <v>4880</v>
      </c>
      <c r="E50" s="147"/>
      <c r="F50" s="22" t="s">
        <v>124</v>
      </c>
      <c r="G50" s="23" t="str">
        <f>+J48</f>
        <v>○</v>
      </c>
      <c r="H50" s="5" t="s">
        <v>51</v>
      </c>
      <c r="I50" s="148"/>
      <c r="J50" s="148"/>
      <c r="K50" s="148"/>
      <c r="L50" s="5"/>
      <c r="M50" s="5"/>
      <c r="N50" s="24"/>
      <c r="O50" s="5"/>
      <c r="P50" s="126" t="e">
        <f>D50*G50*N17</f>
        <v>#VALUE!</v>
      </c>
      <c r="Q50" s="127"/>
      <c r="R50" s="90"/>
      <c r="S50" s="89"/>
      <c r="T50" s="89"/>
      <c r="U50" s="89"/>
    </row>
    <row r="51" spans="1:21" ht="19.5" customHeight="1">
      <c r="A51" s="139"/>
      <c r="B51" s="128" t="s">
        <v>48</v>
      </c>
      <c r="C51" s="129"/>
      <c r="D51" s="25" t="s">
        <v>9</v>
      </c>
      <c r="E51" s="20"/>
      <c r="F51" s="20"/>
      <c r="G51" s="26"/>
      <c r="H51" s="26"/>
      <c r="I51" s="26"/>
      <c r="J51" s="26"/>
      <c r="K51" s="26"/>
      <c r="L51" s="27"/>
      <c r="M51" s="27"/>
      <c r="N51" s="27"/>
      <c r="O51" s="16"/>
      <c r="P51" s="130" t="e">
        <f>+P50*10%</f>
        <v>#VALUE!</v>
      </c>
      <c r="Q51" s="131"/>
      <c r="R51" s="89"/>
      <c r="S51" s="89"/>
      <c r="T51" s="89"/>
      <c r="U51" s="89"/>
    </row>
    <row r="52" spans="1:21" ht="20.100000000000001" customHeight="1">
      <c r="A52" s="139"/>
      <c r="B52" s="132" t="s">
        <v>68</v>
      </c>
      <c r="C52" s="133"/>
      <c r="D52" s="123" t="s">
        <v>50</v>
      </c>
      <c r="E52" s="5"/>
      <c r="F52" s="5"/>
      <c r="G52" s="18"/>
      <c r="H52" s="18"/>
      <c r="I52" s="18"/>
      <c r="J52" s="18"/>
      <c r="K52" s="18"/>
      <c r="L52" s="14"/>
      <c r="M52" s="14"/>
      <c r="N52" s="14"/>
      <c r="O52" s="14"/>
      <c r="P52" s="134" t="e">
        <f>+P50+P51</f>
        <v>#VALUE!</v>
      </c>
      <c r="Q52" s="135"/>
      <c r="R52" s="89"/>
      <c r="S52" s="89"/>
      <c r="T52" s="89"/>
      <c r="U52" s="89"/>
    </row>
    <row r="53" spans="1:21" ht="20.100000000000001" customHeight="1">
      <c r="A53" s="137" t="s">
        <v>69</v>
      </c>
      <c r="B53" s="137"/>
      <c r="C53" s="137"/>
      <c r="D53" s="137"/>
      <c r="E53" s="137"/>
      <c r="F53" s="137"/>
      <c r="G53" s="137"/>
      <c r="H53" s="137"/>
      <c r="I53" s="137"/>
      <c r="J53" s="137"/>
      <c r="K53" s="137"/>
      <c r="L53" s="137"/>
      <c r="M53" s="137"/>
      <c r="N53" s="137"/>
      <c r="O53" s="137"/>
      <c r="P53" s="136" t="e">
        <f>P32+P41+P52</f>
        <v>#VALUE!</v>
      </c>
      <c r="Q53" s="136"/>
      <c r="R53" s="89"/>
      <c r="S53" s="89"/>
      <c r="T53" s="89"/>
      <c r="U53" s="89"/>
    </row>
    <row r="54" spans="1:21" ht="20.100000000000001" customHeight="1">
      <c r="A54" s="32"/>
      <c r="B54" s="124"/>
      <c r="C54" s="124"/>
      <c r="D54" s="124"/>
      <c r="E54" s="124"/>
      <c r="F54" s="124"/>
      <c r="G54" s="124"/>
      <c r="H54" s="124"/>
      <c r="I54" s="124"/>
      <c r="J54" s="124"/>
      <c r="K54" s="124"/>
      <c r="L54" s="124"/>
      <c r="M54" s="124"/>
      <c r="N54" s="124"/>
      <c r="O54" s="124"/>
      <c r="P54" s="124"/>
      <c r="Q54" s="124"/>
    </row>
  </sheetData>
  <mergeCells count="120">
    <mergeCell ref="B54:Q54"/>
    <mergeCell ref="A28:B28"/>
    <mergeCell ref="A29:B29"/>
    <mergeCell ref="A30:B30"/>
    <mergeCell ref="A31:B31"/>
    <mergeCell ref="B51:C51"/>
    <mergeCell ref="P51:Q51"/>
    <mergeCell ref="B52:C52"/>
    <mergeCell ref="P52:Q52"/>
    <mergeCell ref="P53:Q53"/>
    <mergeCell ref="H48:I48"/>
    <mergeCell ref="L48:P48"/>
    <mergeCell ref="B49:C49"/>
    <mergeCell ref="D49:O49"/>
    <mergeCell ref="P49:Q49"/>
    <mergeCell ref="B50:C50"/>
    <mergeCell ref="D50:E50"/>
    <mergeCell ref="I50:K50"/>
    <mergeCell ref="P50:Q50"/>
    <mergeCell ref="B43:Q43"/>
    <mergeCell ref="B45:D45"/>
    <mergeCell ref="B46:E46"/>
    <mergeCell ref="A38:A41"/>
    <mergeCell ref="F46:G46"/>
    <mergeCell ref="H46:J46"/>
    <mergeCell ref="B47:M47"/>
    <mergeCell ref="B40:C40"/>
    <mergeCell ref="P40:Q40"/>
    <mergeCell ref="B41:C41"/>
    <mergeCell ref="P41:Q41"/>
    <mergeCell ref="P42:Q42"/>
    <mergeCell ref="A42:O42"/>
    <mergeCell ref="H22:I22"/>
    <mergeCell ref="P22:Q22"/>
    <mergeCell ref="C27:F27"/>
    <mergeCell ref="H27:I27"/>
    <mergeCell ref="B34:D34"/>
    <mergeCell ref="R34:AF39"/>
    <mergeCell ref="B35:E35"/>
    <mergeCell ref="F35:G35"/>
    <mergeCell ref="H35:J35"/>
    <mergeCell ref="B36:M36"/>
    <mergeCell ref="H37:I37"/>
    <mergeCell ref="L37:P37"/>
    <mergeCell ref="B38:C38"/>
    <mergeCell ref="D38:O38"/>
    <mergeCell ref="P38:Q38"/>
    <mergeCell ref="B39:C39"/>
    <mergeCell ref="D39:E39"/>
    <mergeCell ref="I39:K39"/>
    <mergeCell ref="P39:Q39"/>
    <mergeCell ref="AF17:AG17"/>
    <mergeCell ref="C18:O18"/>
    <mergeCell ref="P18:Q18"/>
    <mergeCell ref="C25:F25"/>
    <mergeCell ref="H25:I25"/>
    <mergeCell ref="P25:Q25"/>
    <mergeCell ref="C26:F26"/>
    <mergeCell ref="H26:I26"/>
    <mergeCell ref="P26:Q26"/>
    <mergeCell ref="C23:F23"/>
    <mergeCell ref="H23:I23"/>
    <mergeCell ref="P23:Q23"/>
    <mergeCell ref="C24:F24"/>
    <mergeCell ref="H24:I24"/>
    <mergeCell ref="P24:Q24"/>
    <mergeCell ref="C19:F19"/>
    <mergeCell ref="H19:I19"/>
    <mergeCell ref="P19:Q19"/>
    <mergeCell ref="C20:F20"/>
    <mergeCell ref="H20:I20"/>
    <mergeCell ref="P20:Q20"/>
    <mergeCell ref="C21:F21"/>
    <mergeCell ref="H21:I21"/>
    <mergeCell ref="P21:Q21"/>
    <mergeCell ref="AC15:AE15"/>
    <mergeCell ref="B16:M16"/>
    <mergeCell ref="R16:T16"/>
    <mergeCell ref="U16:X16"/>
    <mergeCell ref="H17:I17"/>
    <mergeCell ref="L17:M17"/>
    <mergeCell ref="O17:P17"/>
    <mergeCell ref="Y17:Z17"/>
    <mergeCell ref="AC17:AD17"/>
    <mergeCell ref="S14:U14"/>
    <mergeCell ref="B15:E15"/>
    <mergeCell ref="F15:G15"/>
    <mergeCell ref="H15:J15"/>
    <mergeCell ref="R15:Z15"/>
    <mergeCell ref="J7:Q7"/>
    <mergeCell ref="J8:K8"/>
    <mergeCell ref="J9:K9"/>
    <mergeCell ref="J10:K10"/>
    <mergeCell ref="B11:Q11"/>
    <mergeCell ref="A12:B12"/>
    <mergeCell ref="C12:F12"/>
    <mergeCell ref="A49:A52"/>
    <mergeCell ref="A53:O53"/>
    <mergeCell ref="A1:Q1"/>
    <mergeCell ref="A3:H3"/>
    <mergeCell ref="K4:L4"/>
    <mergeCell ref="N4:P4"/>
    <mergeCell ref="J5:Q5"/>
    <mergeCell ref="J6:Q6"/>
    <mergeCell ref="B13:C13"/>
    <mergeCell ref="D13:E13"/>
    <mergeCell ref="B14:D14"/>
    <mergeCell ref="P27:Q27"/>
    <mergeCell ref="P28:Q28"/>
    <mergeCell ref="C29:N29"/>
    <mergeCell ref="P29:Q29"/>
    <mergeCell ref="C30:N30"/>
    <mergeCell ref="P30:Q30"/>
    <mergeCell ref="C31:N31"/>
    <mergeCell ref="P31:Q31"/>
    <mergeCell ref="A32:B32"/>
    <mergeCell ref="C32:L32"/>
    <mergeCell ref="P32:Q32"/>
    <mergeCell ref="A19:A27"/>
    <mergeCell ref="C22:F22"/>
  </mergeCells>
  <phoneticPr fontId="3"/>
  <conditionalFormatting sqref="F15:G15">
    <cfRule type="expression" dxfId="16" priority="3">
      <formula>MOD($F$15,1)=0</formula>
    </cfRule>
  </conditionalFormatting>
  <conditionalFormatting sqref="P29:Q29">
    <cfRule type="expression" dxfId="15" priority="2">
      <formula>P29&gt;(P28*0.1)</formula>
    </cfRule>
  </conditionalFormatting>
  <conditionalFormatting sqref="P30:Q30">
    <cfRule type="expression" dxfId="14"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81"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513EE-3582-4782-A0AC-A654002B4043}">
  <sheetPr>
    <tabColor theme="9" tint="0.39997558519241921"/>
    <pageSetUpPr fitToPage="1"/>
  </sheetPr>
  <dimension ref="A1:AG50"/>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74</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P36/J17/N17</f>
        <v>#VALUE!</v>
      </c>
      <c r="G15" s="195"/>
      <c r="H15" s="156" t="s">
        <v>10</v>
      </c>
      <c r="I15" s="156"/>
      <c r="J15" s="156"/>
      <c r="K15" s="8"/>
      <c r="R15" s="189" t="s">
        <v>155</v>
      </c>
      <c r="S15" s="189"/>
      <c r="T15" s="189"/>
      <c r="U15" s="189"/>
      <c r="V15" s="189"/>
      <c r="W15" s="189"/>
      <c r="X15" s="189"/>
      <c r="Y15" s="186"/>
      <c r="Z15" s="187"/>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363000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156</v>
      </c>
      <c r="B19" s="13" t="s">
        <v>82</v>
      </c>
      <c r="C19" s="226"/>
      <c r="D19" s="227"/>
      <c r="E19" s="45" t="s">
        <v>83</v>
      </c>
      <c r="F19" s="48" t="str">
        <f>$J$17</f>
        <v>○</v>
      </c>
      <c r="G19" s="47" t="s">
        <v>27</v>
      </c>
      <c r="H19" s="48"/>
      <c r="I19" s="48"/>
      <c r="J19" s="49"/>
      <c r="K19" s="49"/>
      <c r="L19" s="49"/>
      <c r="M19" s="228"/>
      <c r="N19" s="228"/>
      <c r="O19" s="109"/>
      <c r="P19" s="168">
        <f>PRODUCT(C19,F19)</f>
        <v>0</v>
      </c>
      <c r="Q19" s="169"/>
      <c r="R19" s="221" t="s">
        <v>171</v>
      </c>
      <c r="S19" s="222"/>
      <c r="T19" s="222"/>
      <c r="U19" s="222"/>
      <c r="V19" s="222"/>
      <c r="W19" s="222"/>
      <c r="X19" s="222"/>
      <c r="Y19" s="222"/>
      <c r="Z19" s="222"/>
      <c r="AA19" s="222"/>
      <c r="AB19" s="222"/>
      <c r="AC19" s="222"/>
      <c r="AD19" s="222"/>
      <c r="AE19" s="222"/>
      <c r="AF19" s="222"/>
      <c r="AG19" s="222"/>
    </row>
    <row r="20" spans="1:33" ht="20.100000000000001" customHeight="1">
      <c r="A20" s="166"/>
      <c r="B20" s="15" t="s">
        <v>166</v>
      </c>
      <c r="C20" s="229"/>
      <c r="D20" s="230"/>
      <c r="E20" s="38" t="s">
        <v>83</v>
      </c>
      <c r="F20" s="50"/>
      <c r="G20" s="51" t="s">
        <v>172</v>
      </c>
      <c r="H20" s="52"/>
      <c r="I20" s="52" t="str">
        <f>J17</f>
        <v>○</v>
      </c>
      <c r="J20" s="122" t="s">
        <v>27</v>
      </c>
      <c r="K20" s="55"/>
      <c r="L20" s="55"/>
      <c r="M20" s="231"/>
      <c r="N20" s="231"/>
      <c r="O20" s="110"/>
      <c r="P20" s="163">
        <f>PRODUCT(C20,F20,I20)</f>
        <v>0</v>
      </c>
      <c r="Q20" s="164"/>
      <c r="R20" s="221"/>
      <c r="S20" s="222"/>
      <c r="T20" s="222"/>
      <c r="U20" s="222"/>
      <c r="V20" s="222"/>
      <c r="W20" s="222"/>
      <c r="X20" s="222"/>
      <c r="Y20" s="222"/>
      <c r="Z20" s="222"/>
      <c r="AA20" s="222"/>
      <c r="AB20" s="222"/>
      <c r="AC20" s="222"/>
      <c r="AD20" s="222"/>
      <c r="AE20" s="222"/>
      <c r="AF20" s="222"/>
      <c r="AG20" s="222"/>
    </row>
    <row r="21" spans="1:33" ht="20.100000000000001" customHeight="1">
      <c r="A21" s="166"/>
      <c r="B21" s="15" t="s">
        <v>167</v>
      </c>
      <c r="C21" s="229"/>
      <c r="D21" s="230"/>
      <c r="E21" s="38" t="s">
        <v>83</v>
      </c>
      <c r="F21" s="50"/>
      <c r="G21" s="51" t="s">
        <v>172</v>
      </c>
      <c r="H21" s="52"/>
      <c r="I21" s="52" t="str">
        <f>J17</f>
        <v>○</v>
      </c>
      <c r="J21" s="122" t="s">
        <v>27</v>
      </c>
      <c r="K21" s="55"/>
      <c r="L21" s="55"/>
      <c r="M21" s="231"/>
      <c r="N21" s="231"/>
      <c r="O21" s="110"/>
      <c r="P21" s="163">
        <f>PRODUCT(C21,F21,I21)</f>
        <v>0</v>
      </c>
      <c r="Q21" s="164"/>
      <c r="R21" s="221"/>
      <c r="S21" s="222"/>
      <c r="T21" s="222"/>
      <c r="U21" s="222"/>
      <c r="V21" s="222"/>
      <c r="W21" s="222"/>
      <c r="X21" s="222"/>
      <c r="Y21" s="222"/>
      <c r="Z21" s="222"/>
      <c r="AA21" s="222"/>
      <c r="AB21" s="222"/>
      <c r="AC21" s="222"/>
      <c r="AD21" s="222"/>
      <c r="AE21" s="222"/>
      <c r="AF21" s="222"/>
      <c r="AG21" s="222"/>
    </row>
    <row r="22" spans="1:33" ht="20.100000000000001" customHeight="1">
      <c r="A22" s="166"/>
      <c r="B22" s="118" t="s">
        <v>169</v>
      </c>
      <c r="C22" s="229"/>
      <c r="D22" s="230"/>
      <c r="E22" s="38" t="s">
        <v>83</v>
      </c>
      <c r="F22" s="52" t="str">
        <f t="shared" ref="F22:F23" si="0">$J$17</f>
        <v>○</v>
      </c>
      <c r="G22" s="51" t="s">
        <v>27</v>
      </c>
      <c r="H22" s="52"/>
      <c r="I22" s="52"/>
      <c r="J22" s="55"/>
      <c r="K22" s="55"/>
      <c r="L22" s="55"/>
      <c r="M22" s="231"/>
      <c r="N22" s="231"/>
      <c r="O22" s="110"/>
      <c r="P22" s="163">
        <f>PRODUCT(C22,F22)</f>
        <v>0</v>
      </c>
      <c r="Q22" s="164"/>
      <c r="R22" s="221"/>
      <c r="S22" s="222"/>
      <c r="T22" s="222"/>
      <c r="U22" s="222"/>
      <c r="V22" s="222"/>
      <c r="W22" s="222"/>
      <c r="X22" s="222"/>
      <c r="Y22" s="222"/>
      <c r="Z22" s="222"/>
      <c r="AA22" s="222"/>
      <c r="AB22" s="222"/>
      <c r="AC22" s="222"/>
      <c r="AD22" s="222"/>
      <c r="AE22" s="222"/>
      <c r="AF22" s="222"/>
      <c r="AG22" s="222"/>
    </row>
    <row r="23" spans="1:33" ht="20.100000000000001" customHeight="1">
      <c r="A23" s="166"/>
      <c r="B23" s="15" t="s">
        <v>168</v>
      </c>
      <c r="C23" s="232"/>
      <c r="D23" s="233"/>
      <c r="E23" s="61" t="s">
        <v>83</v>
      </c>
      <c r="F23" s="120" t="str">
        <f t="shared" si="0"/>
        <v>○</v>
      </c>
      <c r="G23" s="119" t="s">
        <v>27</v>
      </c>
      <c r="H23" s="120"/>
      <c r="I23" s="120"/>
      <c r="J23" s="121"/>
      <c r="K23" s="121"/>
      <c r="L23" s="121"/>
      <c r="M23" s="234"/>
      <c r="N23" s="234"/>
      <c r="O23" s="111"/>
      <c r="P23" s="171">
        <f>PRODUCT(C23,F23)</f>
        <v>0</v>
      </c>
      <c r="Q23" s="172"/>
      <c r="R23" s="221"/>
      <c r="S23" s="222"/>
      <c r="T23" s="222"/>
      <c r="U23" s="222"/>
      <c r="V23" s="222"/>
      <c r="W23" s="222"/>
      <c r="X23" s="222"/>
      <c r="Y23" s="222"/>
      <c r="Z23" s="222"/>
      <c r="AA23" s="222"/>
      <c r="AB23" s="222"/>
      <c r="AC23" s="222"/>
      <c r="AD23" s="222"/>
      <c r="AE23" s="222"/>
      <c r="AF23" s="222"/>
      <c r="AG23" s="222"/>
    </row>
    <row r="24" spans="1:33" ht="20.100000000000001" customHeight="1">
      <c r="A24" s="141" t="s">
        <v>165</v>
      </c>
      <c r="B24" s="142"/>
      <c r="C24" s="113"/>
      <c r="D24" s="114"/>
      <c r="E24" s="114"/>
      <c r="F24" s="114"/>
      <c r="G24" s="29"/>
      <c r="H24" s="115"/>
      <c r="I24" s="115"/>
      <c r="J24" s="31"/>
      <c r="K24" s="116"/>
      <c r="L24" s="117"/>
      <c r="M24" s="31"/>
      <c r="N24" s="116"/>
      <c r="O24" s="31"/>
      <c r="P24" s="177">
        <f>SUM(P19:Q23)</f>
        <v>0</v>
      </c>
      <c r="Q24" s="178"/>
      <c r="R24" s="6" t="s">
        <v>170</v>
      </c>
    </row>
    <row r="25" spans="1:33" ht="20.100000000000001" customHeight="1">
      <c r="A25" s="166" t="s">
        <v>37</v>
      </c>
      <c r="B25" s="15" t="s">
        <v>3</v>
      </c>
      <c r="C25" s="179" t="s">
        <v>13</v>
      </c>
      <c r="D25" s="180"/>
      <c r="E25" s="180"/>
      <c r="F25" s="180"/>
      <c r="G25" s="16" t="s">
        <v>14</v>
      </c>
      <c r="H25" s="158"/>
      <c r="I25" s="158"/>
      <c r="J25" s="16" t="s">
        <v>15</v>
      </c>
      <c r="K25" s="78"/>
      <c r="L25" s="81" t="s">
        <v>16</v>
      </c>
      <c r="M25" s="16"/>
      <c r="N25" s="77"/>
      <c r="O25" s="16"/>
      <c r="P25" s="163">
        <f>PRODUCT(H25,K25,N25)</f>
        <v>0</v>
      </c>
      <c r="Q25" s="164"/>
    </row>
    <row r="26" spans="1:33" ht="20.100000000000001" customHeight="1">
      <c r="A26" s="166"/>
      <c r="B26" s="15"/>
      <c r="C26" s="179" t="s">
        <v>17</v>
      </c>
      <c r="D26" s="180"/>
      <c r="E26" s="180"/>
      <c r="F26" s="180"/>
      <c r="G26" s="16" t="s">
        <v>14</v>
      </c>
      <c r="H26" s="158"/>
      <c r="I26" s="158"/>
      <c r="J26" s="16" t="s">
        <v>15</v>
      </c>
      <c r="K26" s="78"/>
      <c r="L26" s="81" t="s">
        <v>16</v>
      </c>
      <c r="M26" s="16"/>
      <c r="N26" s="77"/>
      <c r="O26" s="16"/>
      <c r="P26" s="163">
        <f t="shared" ref="P26:P33" si="1">PRODUCT(H26,K26,N26)</f>
        <v>0</v>
      </c>
      <c r="Q26" s="164"/>
    </row>
    <row r="27" spans="1:33" ht="20.100000000000001" customHeight="1">
      <c r="A27" s="166"/>
      <c r="B27" s="15"/>
      <c r="C27" s="179" t="s">
        <v>4</v>
      </c>
      <c r="D27" s="180"/>
      <c r="E27" s="180"/>
      <c r="F27" s="180"/>
      <c r="G27" s="16" t="s">
        <v>14</v>
      </c>
      <c r="H27" s="158"/>
      <c r="I27" s="158"/>
      <c r="J27" s="16" t="s">
        <v>15</v>
      </c>
      <c r="K27" s="78"/>
      <c r="L27" s="81" t="s">
        <v>16</v>
      </c>
      <c r="M27" s="16"/>
      <c r="N27" s="77"/>
      <c r="O27" s="16"/>
      <c r="P27" s="163">
        <f t="shared" si="1"/>
        <v>0</v>
      </c>
      <c r="Q27" s="164"/>
    </row>
    <row r="28" spans="1:33" ht="20.100000000000001" customHeight="1">
      <c r="A28" s="166"/>
      <c r="B28" s="15" t="s">
        <v>18</v>
      </c>
      <c r="C28" s="179" t="s">
        <v>19</v>
      </c>
      <c r="D28" s="180"/>
      <c r="E28" s="180"/>
      <c r="F28" s="180"/>
      <c r="G28" s="16" t="s">
        <v>20</v>
      </c>
      <c r="H28" s="158"/>
      <c r="I28" s="158"/>
      <c r="J28" s="16" t="s">
        <v>15</v>
      </c>
      <c r="K28" s="77"/>
      <c r="L28" s="82" t="s">
        <v>21</v>
      </c>
      <c r="M28" s="16" t="s">
        <v>15</v>
      </c>
      <c r="N28" s="77"/>
      <c r="O28" s="16" t="s">
        <v>22</v>
      </c>
      <c r="P28" s="163">
        <f t="shared" si="1"/>
        <v>0</v>
      </c>
      <c r="Q28" s="164"/>
    </row>
    <row r="29" spans="1:33" ht="20.100000000000001" customHeight="1">
      <c r="A29" s="166"/>
      <c r="B29" s="15"/>
      <c r="C29" s="179" t="s">
        <v>23</v>
      </c>
      <c r="D29" s="180"/>
      <c r="E29" s="180"/>
      <c r="F29" s="180"/>
      <c r="G29" s="16" t="s">
        <v>20</v>
      </c>
      <c r="H29" s="158"/>
      <c r="I29" s="158"/>
      <c r="J29" s="16" t="s">
        <v>15</v>
      </c>
      <c r="K29" s="77"/>
      <c r="L29" s="82" t="s">
        <v>21</v>
      </c>
      <c r="M29" s="16"/>
      <c r="N29" s="77"/>
      <c r="O29" s="16"/>
      <c r="P29" s="163">
        <f t="shared" si="1"/>
        <v>0</v>
      </c>
      <c r="Q29" s="164"/>
    </row>
    <row r="30" spans="1:33" ht="20.100000000000001" customHeight="1">
      <c r="A30" s="166"/>
      <c r="B30" s="15"/>
      <c r="C30" s="179" t="s">
        <v>24</v>
      </c>
      <c r="D30" s="180"/>
      <c r="E30" s="180"/>
      <c r="F30" s="180"/>
      <c r="G30" s="16"/>
      <c r="H30" s="158"/>
      <c r="I30" s="158"/>
      <c r="J30" s="16" t="s">
        <v>15</v>
      </c>
      <c r="K30" s="77"/>
      <c r="L30" s="81" t="s">
        <v>57</v>
      </c>
      <c r="M30" s="16"/>
      <c r="N30" s="77"/>
      <c r="O30" s="16"/>
      <c r="P30" s="163">
        <f t="shared" si="1"/>
        <v>0</v>
      </c>
      <c r="Q30" s="164"/>
    </row>
    <row r="31" spans="1:33" ht="20.100000000000001" customHeight="1">
      <c r="A31" s="166"/>
      <c r="B31" s="15" t="s">
        <v>25</v>
      </c>
      <c r="C31" s="181"/>
      <c r="D31" s="182"/>
      <c r="E31" s="182"/>
      <c r="F31" s="182"/>
      <c r="G31" s="16" t="s">
        <v>26</v>
      </c>
      <c r="H31" s="158"/>
      <c r="I31" s="158"/>
      <c r="J31" s="16" t="s">
        <v>15</v>
      </c>
      <c r="K31" s="77"/>
      <c r="L31" s="82" t="s">
        <v>21</v>
      </c>
      <c r="M31" s="16" t="s">
        <v>15</v>
      </c>
      <c r="N31" s="77"/>
      <c r="O31" s="16" t="s">
        <v>27</v>
      </c>
      <c r="P31" s="163">
        <f t="shared" si="1"/>
        <v>0</v>
      </c>
      <c r="Q31" s="164"/>
    </row>
    <row r="32" spans="1:33" ht="20.100000000000001" customHeight="1">
      <c r="A32" s="166"/>
      <c r="B32" s="15" t="s">
        <v>28</v>
      </c>
      <c r="C32" s="181"/>
      <c r="D32" s="182"/>
      <c r="E32" s="182"/>
      <c r="F32" s="182"/>
      <c r="H32" s="158"/>
      <c r="I32" s="158"/>
      <c r="J32" s="16" t="s">
        <v>15</v>
      </c>
      <c r="K32" s="77"/>
      <c r="L32" s="81" t="s">
        <v>57</v>
      </c>
      <c r="M32" s="16"/>
      <c r="N32" s="77"/>
      <c r="O32" s="16"/>
      <c r="P32" s="163">
        <f t="shared" si="1"/>
        <v>0</v>
      </c>
      <c r="Q32" s="164"/>
    </row>
    <row r="33" spans="1:19" ht="20.100000000000001" customHeight="1">
      <c r="A33" s="166"/>
      <c r="B33" s="15" t="s">
        <v>5</v>
      </c>
      <c r="C33" s="157" t="s">
        <v>6</v>
      </c>
      <c r="D33" s="152"/>
      <c r="E33" s="152"/>
      <c r="F33" s="152"/>
      <c r="H33" s="158"/>
      <c r="I33" s="158"/>
      <c r="J33" s="16"/>
      <c r="K33" s="77"/>
      <c r="L33" s="82"/>
      <c r="M33" s="16"/>
      <c r="N33" s="77"/>
      <c r="O33" s="16"/>
      <c r="P33" s="163">
        <f t="shared" si="1"/>
        <v>0</v>
      </c>
      <c r="Q33" s="164"/>
    </row>
    <row r="34" spans="1:19" ht="20.100000000000001" customHeight="1">
      <c r="A34" s="141" t="s">
        <v>157</v>
      </c>
      <c r="B34" s="142"/>
      <c r="C34" s="108"/>
      <c r="D34" s="30"/>
      <c r="E34" s="30"/>
      <c r="F34" s="30"/>
      <c r="G34" s="29"/>
      <c r="H34" s="29"/>
      <c r="I34" s="29"/>
      <c r="J34" s="29"/>
      <c r="K34" s="29"/>
      <c r="L34" s="29"/>
      <c r="M34" s="29"/>
      <c r="N34" s="29"/>
      <c r="O34" s="29"/>
      <c r="P34" s="177">
        <f>SUM(P25:Q33)</f>
        <v>0</v>
      </c>
      <c r="Q34" s="178"/>
      <c r="R34" s="89"/>
      <c r="S34" s="89"/>
    </row>
    <row r="35" spans="1:19" ht="20.100000000000001" customHeight="1">
      <c r="A35" s="141" t="s">
        <v>158</v>
      </c>
      <c r="B35" s="142"/>
      <c r="C35" s="224" t="s">
        <v>160</v>
      </c>
      <c r="D35" s="225"/>
      <c r="E35" s="225"/>
      <c r="F35" s="225"/>
      <c r="G35" s="225"/>
      <c r="H35" s="225"/>
      <c r="I35" s="225"/>
      <c r="J35" s="225"/>
      <c r="K35" s="225"/>
      <c r="L35" s="225"/>
      <c r="M35" s="225"/>
      <c r="N35" s="225"/>
      <c r="O35" s="5"/>
      <c r="P35" s="177"/>
      <c r="Q35" s="178"/>
      <c r="R35" s="88" t="str">
        <f>IF(P35&lt;=(P34*0.1),"←ＯＫ（上限"&amp;INT(P34*0.1)&amp;"円以内）","←×事務経費（Ｂ）は１０％以内に調整してください。")</f>
        <v>←ＯＫ（上限0円以内）</v>
      </c>
      <c r="S35" s="89"/>
    </row>
    <row r="36" spans="1:19" ht="20.100000000000001" customHeight="1">
      <c r="A36" s="159" t="s">
        <v>159</v>
      </c>
      <c r="B36" s="160"/>
      <c r="C36" s="161" t="s">
        <v>163</v>
      </c>
      <c r="D36" s="162"/>
      <c r="E36" s="162"/>
      <c r="F36" s="162"/>
      <c r="G36" s="162"/>
      <c r="H36" s="162"/>
      <c r="I36" s="162"/>
      <c r="J36" s="162"/>
      <c r="K36" s="162"/>
      <c r="L36" s="162"/>
      <c r="M36" s="162"/>
      <c r="N36" s="162"/>
      <c r="O36" s="29"/>
      <c r="P36" s="177">
        <f>P24+P34+P35</f>
        <v>0</v>
      </c>
      <c r="Q36" s="178"/>
      <c r="R36" s="88" t="e">
        <f>IF(P36&lt;=(U16*J17),"←ＯＫ（上限"&amp;(J17*U16)&amp;"円以内）","←小計が上限額（"&amp;(J17*U16)&amp;"円）を超えています。科目単価、調整額または事務経費で減額して調整してください。")</f>
        <v>#VALUE!</v>
      </c>
      <c r="S36" s="89"/>
    </row>
    <row r="37" spans="1:19" ht="20.100000000000001" customHeight="1">
      <c r="A37" s="159" t="s">
        <v>161</v>
      </c>
      <c r="B37" s="160"/>
      <c r="C37" s="175" t="s">
        <v>162</v>
      </c>
      <c r="D37" s="176"/>
      <c r="E37" s="176"/>
      <c r="F37" s="176"/>
      <c r="G37" s="176"/>
      <c r="H37" s="176"/>
      <c r="I37" s="176"/>
      <c r="J37" s="176"/>
      <c r="K37" s="176"/>
      <c r="L37" s="176"/>
      <c r="M37" s="176"/>
      <c r="N37" s="176"/>
      <c r="O37" s="20"/>
      <c r="P37" s="171">
        <f>INT(P36*0.1)</f>
        <v>0</v>
      </c>
      <c r="Q37" s="172"/>
      <c r="R37" s="89"/>
      <c r="S37" s="89"/>
    </row>
    <row r="38" spans="1:19" ht="20.100000000000001" customHeight="1">
      <c r="A38" s="159" t="s">
        <v>55</v>
      </c>
      <c r="B38" s="160"/>
      <c r="C38" s="161" t="s">
        <v>164</v>
      </c>
      <c r="D38" s="162"/>
      <c r="E38" s="162"/>
      <c r="F38" s="162"/>
      <c r="G38" s="162"/>
      <c r="H38" s="162"/>
      <c r="I38" s="162"/>
      <c r="J38" s="162"/>
      <c r="K38" s="162"/>
      <c r="L38" s="162"/>
      <c r="M38" s="21"/>
      <c r="N38" s="21"/>
      <c r="O38" s="21"/>
      <c r="P38" s="177">
        <f>SUM(P36:Q37)</f>
        <v>0</v>
      </c>
      <c r="Q38" s="178"/>
      <c r="R38" s="89"/>
      <c r="S38" s="89"/>
    </row>
    <row r="40" spans="1:19" ht="13.5">
      <c r="A40" s="4"/>
      <c r="B40" s="149"/>
      <c r="C40" s="149"/>
      <c r="D40" s="149"/>
      <c r="E40" s="1"/>
      <c r="F40" s="1"/>
      <c r="G40" s="1"/>
      <c r="H40" s="1"/>
      <c r="I40" s="1"/>
      <c r="J40" s="1"/>
      <c r="K40" s="1"/>
      <c r="L40" s="1"/>
      <c r="M40" s="1"/>
      <c r="N40" s="1"/>
      <c r="O40" s="1"/>
      <c r="P40" s="1"/>
      <c r="Q40" s="1"/>
    </row>
    <row r="41" spans="1:19" ht="13.5">
      <c r="B41" s="152"/>
      <c r="C41" s="152"/>
      <c r="D41" s="152"/>
      <c r="E41" s="152"/>
      <c r="F41" s="186"/>
      <c r="G41" s="187"/>
      <c r="H41" s="188"/>
      <c r="I41" s="188"/>
      <c r="J41" s="188"/>
      <c r="K41" s="8"/>
      <c r="L41" s="1"/>
      <c r="M41" s="1"/>
      <c r="N41" s="1"/>
      <c r="O41" s="1"/>
      <c r="P41" s="1"/>
    </row>
    <row r="42" spans="1:19" ht="13.5">
      <c r="B42" s="152"/>
      <c r="C42" s="152"/>
      <c r="D42" s="152"/>
      <c r="E42" s="152"/>
      <c r="F42" s="152"/>
      <c r="G42" s="152"/>
      <c r="H42" s="152"/>
      <c r="I42" s="152"/>
      <c r="J42" s="152"/>
      <c r="K42" s="152"/>
      <c r="L42" s="152"/>
      <c r="M42" s="152"/>
      <c r="N42" s="1"/>
      <c r="O42" s="1"/>
      <c r="P42" s="1"/>
    </row>
    <row r="43" spans="1:19" ht="13.5">
      <c r="B43" s="1"/>
      <c r="C43" s="1"/>
      <c r="D43" s="1"/>
      <c r="E43" s="1"/>
      <c r="F43" s="1"/>
      <c r="G43" s="1"/>
      <c r="H43" s="151"/>
      <c r="I43" s="151"/>
      <c r="J43" s="8"/>
      <c r="K43" s="3"/>
      <c r="L43" s="152"/>
      <c r="M43" s="152"/>
      <c r="N43" s="152"/>
      <c r="O43" s="152"/>
      <c r="P43" s="152"/>
    </row>
    <row r="44" spans="1:19" ht="20.100000000000001" customHeight="1">
      <c r="A44" s="223"/>
    </row>
    <row r="45" spans="1:19" ht="20.100000000000001" customHeight="1">
      <c r="A45" s="223"/>
    </row>
    <row r="46" spans="1:19" ht="20.100000000000001" customHeight="1">
      <c r="A46" s="223"/>
    </row>
    <row r="47" spans="1:19" ht="20.100000000000001" customHeight="1">
      <c r="A47" s="223"/>
    </row>
    <row r="48" spans="1:19" ht="20.100000000000001" customHeight="1">
      <c r="A48" s="223"/>
    </row>
    <row r="49" spans="1:17" ht="20.100000000000001" customHeight="1">
      <c r="A49" s="32"/>
    </row>
    <row r="50" spans="1:17" ht="20.100000000000001" customHeight="1">
      <c r="A50" s="32"/>
      <c r="B50" s="124"/>
      <c r="C50" s="124"/>
      <c r="D50" s="124"/>
      <c r="E50" s="124"/>
      <c r="F50" s="124"/>
      <c r="G50" s="124"/>
      <c r="H50" s="124"/>
      <c r="I50" s="124"/>
      <c r="J50" s="124"/>
      <c r="K50" s="124"/>
      <c r="L50" s="124"/>
      <c r="M50" s="124"/>
      <c r="N50" s="124"/>
      <c r="O50" s="124"/>
      <c r="P50" s="124"/>
      <c r="Q50" s="124"/>
    </row>
  </sheetData>
  <mergeCells count="104">
    <mergeCell ref="A35:B35"/>
    <mergeCell ref="A36:B36"/>
    <mergeCell ref="A37:B37"/>
    <mergeCell ref="C19:D19"/>
    <mergeCell ref="M19:N19"/>
    <mergeCell ref="C20:D20"/>
    <mergeCell ref="M20:N20"/>
    <mergeCell ref="C21:D21"/>
    <mergeCell ref="M21:N21"/>
    <mergeCell ref="C22:D22"/>
    <mergeCell ref="A24:B24"/>
    <mergeCell ref="A34:B34"/>
    <mergeCell ref="C23:D23"/>
    <mergeCell ref="M23:N23"/>
    <mergeCell ref="M22:N22"/>
    <mergeCell ref="C31:F31"/>
    <mergeCell ref="H31:I31"/>
    <mergeCell ref="A25:A33"/>
    <mergeCell ref="C27:F27"/>
    <mergeCell ref="H27:I27"/>
    <mergeCell ref="B42:M42"/>
    <mergeCell ref="H43:I43"/>
    <mergeCell ref="L43:P43"/>
    <mergeCell ref="A44:A48"/>
    <mergeCell ref="B50:Q50"/>
    <mergeCell ref="A19:A23"/>
    <mergeCell ref="P19:Q19"/>
    <mergeCell ref="P37:Q37"/>
    <mergeCell ref="A38:B38"/>
    <mergeCell ref="C38:L38"/>
    <mergeCell ref="P38:Q38"/>
    <mergeCell ref="B40:D40"/>
    <mergeCell ref="B41:E41"/>
    <mergeCell ref="F41:G41"/>
    <mergeCell ref="H41:J41"/>
    <mergeCell ref="C33:F33"/>
    <mergeCell ref="H33:I33"/>
    <mergeCell ref="P33:Q33"/>
    <mergeCell ref="P34:Q34"/>
    <mergeCell ref="C35:N35"/>
    <mergeCell ref="P35:Q35"/>
    <mergeCell ref="C36:N36"/>
    <mergeCell ref="P36:Q36"/>
    <mergeCell ref="C37:N37"/>
    <mergeCell ref="AF17:AG17"/>
    <mergeCell ref="C18:O18"/>
    <mergeCell ref="P18:Q18"/>
    <mergeCell ref="C32:F32"/>
    <mergeCell ref="H32:I32"/>
    <mergeCell ref="P32:Q32"/>
    <mergeCell ref="C29:F29"/>
    <mergeCell ref="H29:I29"/>
    <mergeCell ref="P29:Q29"/>
    <mergeCell ref="C30:F30"/>
    <mergeCell ref="H30:I30"/>
    <mergeCell ref="P30:Q30"/>
    <mergeCell ref="R19:AG23"/>
    <mergeCell ref="P24:Q24"/>
    <mergeCell ref="P23:Q23"/>
    <mergeCell ref="P20:Q20"/>
    <mergeCell ref="P21:Q21"/>
    <mergeCell ref="P22:Q22"/>
    <mergeCell ref="P31:Q31"/>
    <mergeCell ref="C25:F25"/>
    <mergeCell ref="H25:I25"/>
    <mergeCell ref="P25:Q25"/>
    <mergeCell ref="C26:F26"/>
    <mergeCell ref="H26:I26"/>
    <mergeCell ref="S14:U14"/>
    <mergeCell ref="B15:E15"/>
    <mergeCell ref="F15:G15"/>
    <mergeCell ref="H15:J15"/>
    <mergeCell ref="R15:X15"/>
    <mergeCell ref="P26:Q26"/>
    <mergeCell ref="Y15:Z15"/>
    <mergeCell ref="AC15:AE15"/>
    <mergeCell ref="B16:M16"/>
    <mergeCell ref="R16:T16"/>
    <mergeCell ref="U16:X16"/>
    <mergeCell ref="H17:I17"/>
    <mergeCell ref="L17:M17"/>
    <mergeCell ref="O17:P17"/>
    <mergeCell ref="Y17:Z17"/>
    <mergeCell ref="AC17:AD17"/>
    <mergeCell ref="A1:Q1"/>
    <mergeCell ref="A3:H3"/>
    <mergeCell ref="K4:L4"/>
    <mergeCell ref="N4:P4"/>
    <mergeCell ref="J5:Q5"/>
    <mergeCell ref="J6:Q6"/>
    <mergeCell ref="P27:Q27"/>
    <mergeCell ref="C28:F28"/>
    <mergeCell ref="H28:I28"/>
    <mergeCell ref="P28:Q28"/>
    <mergeCell ref="B13:C13"/>
    <mergeCell ref="D13:E13"/>
    <mergeCell ref="B14:D14"/>
    <mergeCell ref="J7:Q7"/>
    <mergeCell ref="J8:K8"/>
    <mergeCell ref="J9:K9"/>
    <mergeCell ref="J10:K10"/>
    <mergeCell ref="B11:Q11"/>
    <mergeCell ref="A12:B12"/>
    <mergeCell ref="C12:F12"/>
  </mergeCells>
  <phoneticPr fontId="3"/>
  <conditionalFormatting sqref="F15:G15">
    <cfRule type="expression" dxfId="13" priority="1">
      <formula>MOD($F$15,1)=0</formula>
    </cfRule>
  </conditionalFormatting>
  <conditionalFormatting sqref="P35:Q35">
    <cfRule type="expression" dxfId="12" priority="2">
      <formula>P35&gt;(P34*0.1)</formula>
    </cfRule>
  </conditionalFormatting>
  <conditionalFormatting sqref="P36:Q36">
    <cfRule type="expression" dxfId="11" priority="3">
      <formula>(P36&gt;(U16*J17*N17))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AG44"/>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117</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189" t="s">
        <v>110</v>
      </c>
      <c r="S15" s="189"/>
      <c r="T15" s="189"/>
      <c r="U15" s="189"/>
      <c r="V15" s="189"/>
      <c r="W15" s="189"/>
      <c r="X15" s="189"/>
      <c r="Y15" s="186"/>
      <c r="Z15" s="187"/>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93000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ref="P20:P27" si="0">PRODUCT(H20,K20,N20)</f>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c r="R28" s="89"/>
      <c r="S28" s="89"/>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c r="R32" s="89"/>
      <c r="S32" s="89"/>
    </row>
    <row r="34" spans="1:17" ht="13.5">
      <c r="A34" s="4"/>
      <c r="B34" s="149"/>
      <c r="C34" s="149"/>
      <c r="D34" s="149"/>
      <c r="E34" s="1"/>
      <c r="F34" s="1"/>
      <c r="G34" s="1"/>
      <c r="H34" s="1"/>
      <c r="I34" s="1"/>
      <c r="J34" s="1"/>
      <c r="K34" s="1"/>
      <c r="L34" s="1"/>
      <c r="M34" s="1"/>
      <c r="N34" s="1"/>
      <c r="O34" s="1"/>
      <c r="P34" s="1"/>
      <c r="Q34" s="1"/>
    </row>
    <row r="35" spans="1:17" ht="13.5">
      <c r="B35" s="152"/>
      <c r="C35" s="152"/>
      <c r="D35" s="152"/>
      <c r="E35" s="152"/>
      <c r="F35" s="186"/>
      <c r="G35" s="187"/>
      <c r="H35" s="188"/>
      <c r="I35" s="188"/>
      <c r="J35" s="188"/>
      <c r="K35" s="8"/>
      <c r="L35" s="1"/>
      <c r="M35" s="1"/>
      <c r="N35" s="1"/>
      <c r="O35" s="1"/>
      <c r="P35" s="1"/>
    </row>
    <row r="36" spans="1:17" ht="13.5">
      <c r="B36" s="152"/>
      <c r="C36" s="152"/>
      <c r="D36" s="152"/>
      <c r="E36" s="152"/>
      <c r="F36" s="152"/>
      <c r="G36" s="152"/>
      <c r="H36" s="152"/>
      <c r="I36" s="152"/>
      <c r="J36" s="152"/>
      <c r="K36" s="152"/>
      <c r="L36" s="152"/>
      <c r="M36" s="152"/>
      <c r="N36" s="1"/>
      <c r="O36" s="1"/>
      <c r="P36" s="1"/>
    </row>
    <row r="37" spans="1:17" ht="13.5">
      <c r="B37" s="1"/>
      <c r="C37" s="1"/>
      <c r="D37" s="1"/>
      <c r="E37" s="1"/>
      <c r="F37" s="1"/>
      <c r="G37" s="1"/>
      <c r="H37" s="151"/>
      <c r="I37" s="151"/>
      <c r="J37" s="8"/>
      <c r="K37" s="3"/>
      <c r="L37" s="152"/>
      <c r="M37" s="152"/>
      <c r="N37" s="152"/>
      <c r="O37" s="152"/>
      <c r="P37" s="152"/>
    </row>
    <row r="38" spans="1:17" ht="20.100000000000001" customHeight="1">
      <c r="A38" s="223"/>
    </row>
    <row r="39" spans="1:17" ht="20.100000000000001" customHeight="1">
      <c r="A39" s="223"/>
    </row>
    <row r="40" spans="1:17" ht="20.100000000000001" customHeight="1">
      <c r="A40" s="223"/>
    </row>
    <row r="41" spans="1:17" ht="20.100000000000001" customHeight="1">
      <c r="A41" s="223"/>
    </row>
    <row r="42" spans="1:17" ht="20.100000000000001" customHeight="1">
      <c r="A42" s="223"/>
    </row>
    <row r="43" spans="1:17" ht="20.100000000000001" customHeight="1">
      <c r="A43" s="32"/>
    </row>
    <row r="44" spans="1:17" ht="20.100000000000001" customHeight="1">
      <c r="A44" s="32"/>
      <c r="B44" s="124"/>
      <c r="C44" s="124"/>
      <c r="D44" s="124"/>
      <c r="E44" s="124"/>
      <c r="F44" s="124"/>
      <c r="G44" s="124"/>
      <c r="H44" s="124"/>
      <c r="I44" s="124"/>
      <c r="J44" s="124"/>
      <c r="K44" s="124"/>
      <c r="L44" s="124"/>
      <c r="M44" s="124"/>
      <c r="N44" s="124"/>
      <c r="O44" s="124"/>
      <c r="P44" s="124"/>
      <c r="Q44" s="124"/>
    </row>
  </sheetData>
  <mergeCells count="85">
    <mergeCell ref="C12:F12"/>
    <mergeCell ref="A1:Q1"/>
    <mergeCell ref="A3:H3"/>
    <mergeCell ref="K4:L4"/>
    <mergeCell ref="N4:P4"/>
    <mergeCell ref="J5:Q5"/>
    <mergeCell ref="J7:Q7"/>
    <mergeCell ref="B11:Q11"/>
    <mergeCell ref="A12:B12"/>
    <mergeCell ref="J6:Q6"/>
    <mergeCell ref="J8:K8"/>
    <mergeCell ref="J9:K9"/>
    <mergeCell ref="J10:K10"/>
    <mergeCell ref="B13:C13"/>
    <mergeCell ref="D13:E13"/>
    <mergeCell ref="B14:D14"/>
    <mergeCell ref="S14:U14"/>
    <mergeCell ref="B15:E15"/>
    <mergeCell ref="F15:G15"/>
    <mergeCell ref="H15:J15"/>
    <mergeCell ref="R15:X15"/>
    <mergeCell ref="Y15:Z15"/>
    <mergeCell ref="AC15:AE15"/>
    <mergeCell ref="B16:M16"/>
    <mergeCell ref="R16:T16"/>
    <mergeCell ref="U16:X16"/>
    <mergeCell ref="AF17:AG17"/>
    <mergeCell ref="C18:O18"/>
    <mergeCell ref="P18:Q18"/>
    <mergeCell ref="A19:A27"/>
    <mergeCell ref="C19:F19"/>
    <mergeCell ref="H19:I19"/>
    <mergeCell ref="P19:Q19"/>
    <mergeCell ref="C20:F20"/>
    <mergeCell ref="H20:I20"/>
    <mergeCell ref="P20:Q20"/>
    <mergeCell ref="H17:I17"/>
    <mergeCell ref="L17:M17"/>
    <mergeCell ref="O17:P17"/>
    <mergeCell ref="Y17:Z17"/>
    <mergeCell ref="AC17:AD17"/>
    <mergeCell ref="C21:F21"/>
    <mergeCell ref="H21:I21"/>
    <mergeCell ref="P21:Q21"/>
    <mergeCell ref="C22:F22"/>
    <mergeCell ref="H22:I22"/>
    <mergeCell ref="P22:Q22"/>
    <mergeCell ref="C23:F23"/>
    <mergeCell ref="H23:I23"/>
    <mergeCell ref="P23:Q23"/>
    <mergeCell ref="C24:F24"/>
    <mergeCell ref="H24:I24"/>
    <mergeCell ref="P24:Q24"/>
    <mergeCell ref="C25:F25"/>
    <mergeCell ref="H25:I25"/>
    <mergeCell ref="P25:Q25"/>
    <mergeCell ref="C26:F26"/>
    <mergeCell ref="H26:I26"/>
    <mergeCell ref="P26:Q26"/>
    <mergeCell ref="C27:F27"/>
    <mergeCell ref="H27:I27"/>
    <mergeCell ref="P27:Q27"/>
    <mergeCell ref="P28:Q28"/>
    <mergeCell ref="C29:N29"/>
    <mergeCell ref="P29:Q29"/>
    <mergeCell ref="C30:N30"/>
    <mergeCell ref="P30:Q30"/>
    <mergeCell ref="C31:N31"/>
    <mergeCell ref="P31:Q31"/>
    <mergeCell ref="A28:B28"/>
    <mergeCell ref="A29:B29"/>
    <mergeCell ref="A30:B30"/>
    <mergeCell ref="A31:B31"/>
    <mergeCell ref="A32:B32"/>
    <mergeCell ref="C32:L32"/>
    <mergeCell ref="P32:Q32"/>
    <mergeCell ref="B34:D34"/>
    <mergeCell ref="B35:E35"/>
    <mergeCell ref="F35:G35"/>
    <mergeCell ref="H35:J35"/>
    <mergeCell ref="B36:M36"/>
    <mergeCell ref="H37:I37"/>
    <mergeCell ref="L37:P37"/>
    <mergeCell ref="A38:A42"/>
    <mergeCell ref="B44:Q44"/>
  </mergeCells>
  <phoneticPr fontId="3"/>
  <conditionalFormatting sqref="F15:G15">
    <cfRule type="expression" dxfId="10" priority="3">
      <formula>MOD($F$15,1)=0</formula>
    </cfRule>
  </conditionalFormatting>
  <conditionalFormatting sqref="P29:Q29">
    <cfRule type="expression" dxfId="9" priority="2">
      <formula>P29&gt;(P28*0.1)</formula>
    </cfRule>
  </conditionalFormatting>
  <conditionalFormatting sqref="P30:Q30">
    <cfRule type="expression" dxfId="8"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AG44"/>
  <sheetViews>
    <sheetView view="pageBreakPreview" zoomScaleNormal="100" zoomScaleSheetLayoutView="100" workbookViewId="0">
      <selection activeCell="U17" sqref="U17"/>
    </sheetView>
  </sheetViews>
  <sheetFormatPr defaultColWidth="9" defaultRowHeight="20.100000000000001" customHeight="1"/>
  <cols>
    <col min="1" max="1" width="6.25" style="6" bestFit="1" customWidth="1"/>
    <col min="2" max="2" width="13.875" style="6" bestFit="1" customWidth="1"/>
    <col min="3" max="6" width="6.375" style="6" customWidth="1"/>
    <col min="7" max="8" width="5.25" style="6" bestFit="1" customWidth="1"/>
    <col min="9" max="9" width="2.5" style="6" bestFit="1" customWidth="1"/>
    <col min="10" max="10" width="3.5" style="6" bestFit="1" customWidth="1"/>
    <col min="11" max="11" width="5.75" style="6" customWidth="1"/>
    <col min="12" max="13" width="4.25" style="6" customWidth="1"/>
    <col min="14" max="15" width="3.5" style="6" bestFit="1" customWidth="1"/>
    <col min="16" max="17" width="7.125" style="6" customWidth="1"/>
    <col min="18" max="18" width="6.875" style="6" customWidth="1"/>
    <col min="19" max="41" width="3.625" style="6" customWidth="1"/>
    <col min="42" max="16384" width="9" style="6"/>
  </cols>
  <sheetData>
    <row r="1" spans="1:31" s="1" customFormat="1" ht="33" customHeight="1">
      <c r="A1" s="210" t="s">
        <v>135</v>
      </c>
      <c r="B1" s="211"/>
      <c r="C1" s="211"/>
      <c r="D1" s="211"/>
      <c r="E1" s="211"/>
      <c r="F1" s="211"/>
      <c r="G1" s="211"/>
      <c r="H1" s="211"/>
      <c r="I1" s="211"/>
      <c r="J1" s="211"/>
      <c r="K1" s="211"/>
      <c r="L1" s="211"/>
      <c r="M1" s="211"/>
      <c r="N1" s="211"/>
      <c r="O1" s="211"/>
      <c r="P1" s="211"/>
      <c r="Q1" s="211"/>
      <c r="R1" s="6"/>
    </row>
    <row r="2" spans="1:31" s="1" customFormat="1" ht="33" customHeight="1">
      <c r="A2" s="7"/>
      <c r="B2" s="6"/>
      <c r="C2" s="6"/>
      <c r="D2" s="6"/>
      <c r="E2" s="6"/>
      <c r="F2" s="6"/>
      <c r="G2" s="6"/>
      <c r="H2" s="6"/>
      <c r="I2" s="6"/>
      <c r="J2" s="6"/>
      <c r="K2" s="6"/>
      <c r="L2" s="6"/>
      <c r="M2" s="6"/>
      <c r="N2" s="6"/>
      <c r="O2" s="6"/>
      <c r="P2" s="6"/>
      <c r="Q2" s="6"/>
      <c r="R2" s="6"/>
    </row>
    <row r="3" spans="1:31" s="1" customFormat="1" ht="20.100000000000001" customHeight="1">
      <c r="A3" s="152" t="s">
        <v>134</v>
      </c>
      <c r="B3" s="152"/>
      <c r="C3" s="152"/>
      <c r="D3" s="152"/>
      <c r="E3" s="152"/>
      <c r="F3" s="152"/>
      <c r="G3" s="152"/>
      <c r="H3" s="152"/>
    </row>
    <row r="4" spans="1:31" s="1" customFormat="1" ht="13.5">
      <c r="J4" s="8" t="s">
        <v>39</v>
      </c>
      <c r="K4" s="206"/>
      <c r="L4" s="206"/>
      <c r="M4" s="39" t="s">
        <v>117</v>
      </c>
      <c r="N4" s="197"/>
      <c r="O4" s="197"/>
      <c r="P4" s="197"/>
      <c r="Q4" s="8"/>
    </row>
    <row r="5" spans="1:31" s="1" customFormat="1" ht="13.5">
      <c r="J5" s="207" t="s">
        <v>75</v>
      </c>
      <c r="K5" s="207"/>
      <c r="L5" s="207"/>
      <c r="M5" s="207"/>
      <c r="N5" s="207"/>
      <c r="O5" s="207"/>
      <c r="P5" s="207"/>
      <c r="Q5" s="207"/>
    </row>
    <row r="6" spans="1:31" s="1" customFormat="1" ht="13.5">
      <c r="J6" s="197" t="s">
        <v>76</v>
      </c>
      <c r="K6" s="197"/>
      <c r="L6" s="197"/>
      <c r="M6" s="197"/>
      <c r="N6" s="197"/>
      <c r="O6" s="197"/>
      <c r="P6" s="197"/>
      <c r="Q6" s="197"/>
    </row>
    <row r="7" spans="1:31" s="1" customFormat="1" ht="13.5">
      <c r="J7" s="197" t="s">
        <v>77</v>
      </c>
      <c r="K7" s="197"/>
      <c r="L7" s="197"/>
      <c r="M7" s="197"/>
      <c r="N7" s="197"/>
      <c r="O7" s="197"/>
      <c r="P7" s="197"/>
      <c r="Q7" s="197"/>
    </row>
    <row r="8" spans="1:31" s="1" customFormat="1" ht="13.5">
      <c r="J8" s="198" t="s">
        <v>121</v>
      </c>
      <c r="K8" s="199"/>
      <c r="L8" s="100"/>
      <c r="M8" s="100"/>
      <c r="N8" s="100"/>
      <c r="O8" s="100"/>
      <c r="P8" s="100"/>
      <c r="Q8" s="101"/>
    </row>
    <row r="9" spans="1:31" s="1" customFormat="1" ht="13.5">
      <c r="J9" s="200" t="s">
        <v>125</v>
      </c>
      <c r="K9" s="201"/>
      <c r="L9" s="104"/>
      <c r="M9" s="104"/>
      <c r="N9" s="104"/>
      <c r="O9" s="104"/>
      <c r="P9" s="104"/>
      <c r="Q9" s="105"/>
    </row>
    <row r="10" spans="1:31" s="1" customFormat="1" ht="13.5">
      <c r="J10" s="202" t="s">
        <v>126</v>
      </c>
      <c r="K10" s="203"/>
      <c r="L10" s="102"/>
      <c r="M10" s="102"/>
      <c r="N10" s="102"/>
      <c r="O10" s="102"/>
      <c r="P10" s="102"/>
      <c r="Q10" s="103"/>
    </row>
    <row r="11" spans="1:31" s="1" customFormat="1" ht="20.100000000000001" customHeight="1">
      <c r="B11" s="149" t="s">
        <v>0</v>
      </c>
      <c r="C11" s="149"/>
      <c r="D11" s="149"/>
      <c r="E11" s="149"/>
      <c r="F11" s="149"/>
      <c r="G11" s="149"/>
      <c r="H11" s="149"/>
      <c r="I11" s="149"/>
      <c r="J11" s="149"/>
      <c r="K11" s="149"/>
      <c r="L11" s="149"/>
      <c r="M11" s="149"/>
      <c r="N11" s="149"/>
      <c r="O11" s="149"/>
      <c r="P11" s="149"/>
      <c r="Q11" s="149"/>
    </row>
    <row r="12" spans="1:31" s="1" customFormat="1" ht="20.100000000000001" customHeight="1">
      <c r="A12" s="151" t="s">
        <v>53</v>
      </c>
      <c r="B12" s="151"/>
      <c r="C12" s="209" t="s">
        <v>116</v>
      </c>
      <c r="D12" s="209"/>
      <c r="E12" s="209"/>
      <c r="F12" s="209"/>
      <c r="G12" s="41"/>
    </row>
    <row r="13" spans="1:31" s="1" customFormat="1" ht="20.100000000000001" customHeight="1">
      <c r="A13" s="9" t="s">
        <v>46</v>
      </c>
      <c r="B13" s="208" t="s">
        <v>64</v>
      </c>
      <c r="C13" s="208"/>
      <c r="D13" s="193" t="s">
        <v>60</v>
      </c>
      <c r="E13" s="193"/>
      <c r="F13" s="33"/>
      <c r="G13" s="8" t="s">
        <v>52</v>
      </c>
      <c r="H13" s="10"/>
      <c r="I13" s="10"/>
      <c r="J13" s="10"/>
      <c r="K13" s="10"/>
      <c r="L13" s="10"/>
      <c r="M13" s="10"/>
      <c r="N13" s="10"/>
      <c r="O13" s="10"/>
      <c r="P13" s="10"/>
      <c r="Q13" s="10"/>
    </row>
    <row r="14" spans="1:31" s="1" customFormat="1" ht="20.100000000000001" customHeight="1">
      <c r="A14" s="4" t="s">
        <v>40</v>
      </c>
      <c r="B14" s="149" t="s">
        <v>44</v>
      </c>
      <c r="C14" s="149"/>
      <c r="D14" s="149"/>
      <c r="E14" s="4"/>
      <c r="R14" s="6"/>
      <c r="S14" s="149"/>
      <c r="T14" s="149"/>
      <c r="U14" s="149"/>
    </row>
    <row r="15" spans="1:31" s="1" customFormat="1" ht="20.100000000000001" customHeight="1">
      <c r="B15" s="153" t="s">
        <v>36</v>
      </c>
      <c r="C15" s="153"/>
      <c r="D15" s="153"/>
      <c r="E15" s="153"/>
      <c r="F15" s="194" t="e">
        <f>P30/J17/N17</f>
        <v>#VALUE!</v>
      </c>
      <c r="G15" s="195"/>
      <c r="H15" s="156" t="s">
        <v>10</v>
      </c>
      <c r="I15" s="156"/>
      <c r="J15" s="156"/>
      <c r="K15" s="8"/>
      <c r="R15" s="189" t="s">
        <v>111</v>
      </c>
      <c r="S15" s="189"/>
      <c r="T15" s="189"/>
      <c r="U15" s="189"/>
      <c r="V15" s="189"/>
      <c r="W15" s="189"/>
      <c r="X15" s="189"/>
      <c r="Y15" s="186"/>
      <c r="Z15" s="187"/>
      <c r="AA15" s="8"/>
      <c r="AB15" s="8"/>
      <c r="AC15" s="188"/>
      <c r="AD15" s="188"/>
      <c r="AE15" s="188"/>
    </row>
    <row r="16" spans="1:31" s="1" customFormat="1" ht="20.100000000000001" customHeight="1">
      <c r="B16" s="150" t="s">
        <v>11</v>
      </c>
      <c r="C16" s="150"/>
      <c r="D16" s="150"/>
      <c r="E16" s="150"/>
      <c r="F16" s="150"/>
      <c r="G16" s="150"/>
      <c r="H16" s="150"/>
      <c r="I16" s="150"/>
      <c r="J16" s="150"/>
      <c r="K16" s="150"/>
      <c r="L16" s="150"/>
      <c r="M16" s="150"/>
      <c r="N16" s="2"/>
      <c r="O16" s="2"/>
      <c r="R16" s="189" t="s">
        <v>106</v>
      </c>
      <c r="S16" s="189"/>
      <c r="T16" s="190"/>
      <c r="U16" s="191">
        <v>63000</v>
      </c>
      <c r="V16" s="191"/>
      <c r="W16" s="191"/>
      <c r="X16" s="191"/>
      <c r="Y16" s="8"/>
      <c r="Z16" s="8"/>
      <c r="AA16" s="8"/>
      <c r="AB16" s="8"/>
      <c r="AC16" s="8"/>
      <c r="AD16" s="8"/>
    </row>
    <row r="17" spans="1:33" s="1" customFormat="1" ht="20.100000000000001" customHeight="1">
      <c r="H17" s="151" t="s">
        <v>34</v>
      </c>
      <c r="I17" s="151"/>
      <c r="J17" s="43" t="s">
        <v>128</v>
      </c>
      <c r="K17" s="3" t="s">
        <v>38</v>
      </c>
      <c r="L17" s="185" t="s">
        <v>35</v>
      </c>
      <c r="M17" s="185"/>
      <c r="N17" s="43" t="s">
        <v>128</v>
      </c>
      <c r="O17" s="183" t="s">
        <v>58</v>
      </c>
      <c r="P17" s="183"/>
      <c r="R17" s="6"/>
      <c r="Y17" s="151"/>
      <c r="Z17" s="151"/>
      <c r="AB17" s="3"/>
      <c r="AC17" s="185"/>
      <c r="AD17" s="185"/>
      <c r="AF17" s="183"/>
      <c r="AG17" s="183"/>
    </row>
    <row r="18" spans="1:33" ht="20.100000000000001" customHeight="1">
      <c r="A18" s="11"/>
      <c r="B18" s="12" t="s">
        <v>1</v>
      </c>
      <c r="C18" s="141" t="s">
        <v>12</v>
      </c>
      <c r="D18" s="143"/>
      <c r="E18" s="143"/>
      <c r="F18" s="143"/>
      <c r="G18" s="143"/>
      <c r="H18" s="143"/>
      <c r="I18" s="143"/>
      <c r="J18" s="143"/>
      <c r="K18" s="143"/>
      <c r="L18" s="143"/>
      <c r="M18" s="143"/>
      <c r="N18" s="143"/>
      <c r="O18" s="143"/>
      <c r="P18" s="141" t="s">
        <v>2</v>
      </c>
      <c r="Q18" s="142"/>
    </row>
    <row r="19" spans="1:33" ht="20.100000000000001" customHeight="1">
      <c r="A19" s="165" t="s">
        <v>37</v>
      </c>
      <c r="B19" s="13" t="s">
        <v>3</v>
      </c>
      <c r="C19" s="173" t="s">
        <v>13</v>
      </c>
      <c r="D19" s="174"/>
      <c r="E19" s="174"/>
      <c r="F19" s="174"/>
      <c r="G19" s="14" t="s">
        <v>14</v>
      </c>
      <c r="H19" s="184"/>
      <c r="I19" s="184"/>
      <c r="J19" s="14" t="s">
        <v>15</v>
      </c>
      <c r="K19" s="79"/>
      <c r="L19" s="80" t="s">
        <v>16</v>
      </c>
      <c r="M19" s="14"/>
      <c r="N19" s="77"/>
      <c r="O19" s="14"/>
      <c r="P19" s="168">
        <f>PRODUCT(H19,K19,N19)</f>
        <v>0</v>
      </c>
      <c r="Q19" s="169"/>
    </row>
    <row r="20" spans="1:33" ht="20.100000000000001" customHeight="1">
      <c r="A20" s="166"/>
      <c r="B20" s="15"/>
      <c r="C20" s="179" t="s">
        <v>17</v>
      </c>
      <c r="D20" s="180"/>
      <c r="E20" s="180"/>
      <c r="F20" s="180"/>
      <c r="G20" s="16" t="s">
        <v>14</v>
      </c>
      <c r="H20" s="158"/>
      <c r="I20" s="158"/>
      <c r="J20" s="16" t="s">
        <v>15</v>
      </c>
      <c r="K20" s="78"/>
      <c r="L20" s="81" t="s">
        <v>16</v>
      </c>
      <c r="M20" s="16"/>
      <c r="N20" s="77"/>
      <c r="O20" s="16"/>
      <c r="P20" s="163">
        <f t="shared" ref="P20:P27" si="0">PRODUCT(H20,K20,N20)</f>
        <v>0</v>
      </c>
      <c r="Q20" s="164"/>
    </row>
    <row r="21" spans="1:33" ht="20.100000000000001" customHeight="1">
      <c r="A21" s="166"/>
      <c r="B21" s="15"/>
      <c r="C21" s="179" t="s">
        <v>4</v>
      </c>
      <c r="D21" s="180"/>
      <c r="E21" s="180"/>
      <c r="F21" s="180"/>
      <c r="G21" s="16" t="s">
        <v>14</v>
      </c>
      <c r="H21" s="158"/>
      <c r="I21" s="158"/>
      <c r="J21" s="16" t="s">
        <v>15</v>
      </c>
      <c r="K21" s="78"/>
      <c r="L21" s="81" t="s">
        <v>16</v>
      </c>
      <c r="M21" s="16"/>
      <c r="N21" s="77"/>
      <c r="O21" s="16"/>
      <c r="P21" s="163">
        <f t="shared" si="0"/>
        <v>0</v>
      </c>
      <c r="Q21" s="164"/>
    </row>
    <row r="22" spans="1:33" ht="20.100000000000001" customHeight="1">
      <c r="A22" s="166"/>
      <c r="B22" s="15" t="s">
        <v>18</v>
      </c>
      <c r="C22" s="179" t="s">
        <v>19</v>
      </c>
      <c r="D22" s="180"/>
      <c r="E22" s="180"/>
      <c r="F22" s="180"/>
      <c r="G22" s="16" t="s">
        <v>20</v>
      </c>
      <c r="H22" s="158"/>
      <c r="I22" s="158"/>
      <c r="J22" s="16" t="s">
        <v>15</v>
      </c>
      <c r="K22" s="77"/>
      <c r="L22" s="82" t="s">
        <v>21</v>
      </c>
      <c r="M22" s="16" t="s">
        <v>15</v>
      </c>
      <c r="N22" s="77"/>
      <c r="O22" s="16" t="s">
        <v>22</v>
      </c>
      <c r="P22" s="163">
        <f t="shared" si="0"/>
        <v>0</v>
      </c>
      <c r="Q22" s="164"/>
    </row>
    <row r="23" spans="1:33" ht="20.100000000000001" customHeight="1">
      <c r="A23" s="166"/>
      <c r="B23" s="15"/>
      <c r="C23" s="179" t="s">
        <v>23</v>
      </c>
      <c r="D23" s="180"/>
      <c r="E23" s="180"/>
      <c r="F23" s="180"/>
      <c r="G23" s="16" t="s">
        <v>20</v>
      </c>
      <c r="H23" s="158"/>
      <c r="I23" s="158"/>
      <c r="J23" s="16" t="s">
        <v>15</v>
      </c>
      <c r="K23" s="77"/>
      <c r="L23" s="82" t="s">
        <v>21</v>
      </c>
      <c r="M23" s="16"/>
      <c r="N23" s="77"/>
      <c r="O23" s="16"/>
      <c r="P23" s="163">
        <f t="shared" si="0"/>
        <v>0</v>
      </c>
      <c r="Q23" s="164"/>
    </row>
    <row r="24" spans="1:33" ht="20.100000000000001" customHeight="1">
      <c r="A24" s="166"/>
      <c r="B24" s="15"/>
      <c r="C24" s="179" t="s">
        <v>24</v>
      </c>
      <c r="D24" s="180"/>
      <c r="E24" s="180"/>
      <c r="F24" s="180"/>
      <c r="G24" s="16"/>
      <c r="H24" s="158"/>
      <c r="I24" s="158"/>
      <c r="J24" s="16" t="s">
        <v>15</v>
      </c>
      <c r="K24" s="77"/>
      <c r="L24" s="81" t="s">
        <v>57</v>
      </c>
      <c r="M24" s="16"/>
      <c r="N24" s="77"/>
      <c r="O24" s="16"/>
      <c r="P24" s="163">
        <f t="shared" si="0"/>
        <v>0</v>
      </c>
      <c r="Q24" s="164"/>
    </row>
    <row r="25" spans="1:33" ht="20.100000000000001" customHeight="1">
      <c r="A25" s="166"/>
      <c r="B25" s="15" t="s">
        <v>25</v>
      </c>
      <c r="C25" s="181"/>
      <c r="D25" s="182"/>
      <c r="E25" s="182"/>
      <c r="F25" s="182"/>
      <c r="G25" s="16" t="s">
        <v>26</v>
      </c>
      <c r="H25" s="158"/>
      <c r="I25" s="158"/>
      <c r="J25" s="16" t="s">
        <v>15</v>
      </c>
      <c r="K25" s="77"/>
      <c r="L25" s="82" t="s">
        <v>21</v>
      </c>
      <c r="M25" s="16" t="s">
        <v>15</v>
      </c>
      <c r="N25" s="77"/>
      <c r="O25" s="16" t="s">
        <v>27</v>
      </c>
      <c r="P25" s="163">
        <f t="shared" si="0"/>
        <v>0</v>
      </c>
      <c r="Q25" s="164"/>
    </row>
    <row r="26" spans="1:33" ht="20.100000000000001" customHeight="1">
      <c r="A26" s="166"/>
      <c r="B26" s="15" t="s">
        <v>28</v>
      </c>
      <c r="C26" s="181"/>
      <c r="D26" s="182"/>
      <c r="E26" s="182"/>
      <c r="F26" s="182"/>
      <c r="H26" s="158"/>
      <c r="I26" s="158"/>
      <c r="J26" s="16" t="s">
        <v>15</v>
      </c>
      <c r="K26" s="77"/>
      <c r="L26" s="81" t="s">
        <v>57</v>
      </c>
      <c r="M26" s="16"/>
      <c r="N26" s="77"/>
      <c r="O26" s="16"/>
      <c r="P26" s="163">
        <f t="shared" si="0"/>
        <v>0</v>
      </c>
      <c r="Q26" s="164"/>
    </row>
    <row r="27" spans="1:33" ht="20.100000000000001" customHeight="1">
      <c r="A27" s="166"/>
      <c r="B27" s="15" t="s">
        <v>5</v>
      </c>
      <c r="C27" s="157" t="s">
        <v>6</v>
      </c>
      <c r="D27" s="152"/>
      <c r="E27" s="152"/>
      <c r="F27" s="152"/>
      <c r="H27" s="158"/>
      <c r="I27" s="158"/>
      <c r="J27" s="16"/>
      <c r="K27" s="77"/>
      <c r="L27" s="82"/>
      <c r="M27" s="16"/>
      <c r="N27" s="77"/>
      <c r="O27" s="16"/>
      <c r="P27" s="163">
        <f t="shared" si="0"/>
        <v>0</v>
      </c>
      <c r="Q27" s="164"/>
    </row>
    <row r="28" spans="1:33" ht="20.100000000000001" customHeight="1">
      <c r="A28" s="141" t="s">
        <v>29</v>
      </c>
      <c r="B28" s="142"/>
      <c r="C28" s="108"/>
      <c r="D28" s="30"/>
      <c r="E28" s="30"/>
      <c r="F28" s="30"/>
      <c r="G28" s="29"/>
      <c r="H28" s="29"/>
      <c r="I28" s="29"/>
      <c r="J28" s="29"/>
      <c r="K28" s="29"/>
      <c r="L28" s="29"/>
      <c r="M28" s="29"/>
      <c r="N28" s="29"/>
      <c r="O28" s="29"/>
      <c r="P28" s="177">
        <f>SUM(P19:Q27)</f>
        <v>0</v>
      </c>
      <c r="Q28" s="178"/>
    </row>
    <row r="29" spans="1:33" ht="20.100000000000001" customHeight="1">
      <c r="A29" s="159" t="s">
        <v>8</v>
      </c>
      <c r="B29" s="160"/>
      <c r="C29" s="170" t="s">
        <v>105</v>
      </c>
      <c r="D29" s="153"/>
      <c r="E29" s="153"/>
      <c r="F29" s="153"/>
      <c r="G29" s="153"/>
      <c r="H29" s="153"/>
      <c r="I29" s="153"/>
      <c r="J29" s="153"/>
      <c r="K29" s="153"/>
      <c r="L29" s="153"/>
      <c r="M29" s="153"/>
      <c r="N29" s="153"/>
      <c r="O29" s="20"/>
      <c r="P29" s="171"/>
      <c r="Q29" s="172"/>
      <c r="R29" s="88" t="str">
        <f>IF(P29&lt;=(P28*0.1),"←ＯＫ（上限"&amp;INT(P28*0.1)&amp;"円以内）","←×事務経費（Ｂ）は１０％以内に調整してください。")</f>
        <v>←ＯＫ（上限0円以内）</v>
      </c>
      <c r="S29" s="89"/>
    </row>
    <row r="30" spans="1:33" ht="20.100000000000001" customHeight="1">
      <c r="A30" s="137" t="s">
        <v>30</v>
      </c>
      <c r="B30" s="137"/>
      <c r="C30" s="161" t="s">
        <v>31</v>
      </c>
      <c r="D30" s="162"/>
      <c r="E30" s="162"/>
      <c r="F30" s="162"/>
      <c r="G30" s="162"/>
      <c r="H30" s="162"/>
      <c r="I30" s="162"/>
      <c r="J30" s="162"/>
      <c r="K30" s="162"/>
      <c r="L30" s="162"/>
      <c r="M30" s="162"/>
      <c r="N30" s="162"/>
      <c r="O30" s="29"/>
      <c r="P30" s="177">
        <f>+P28+P29</f>
        <v>0</v>
      </c>
      <c r="Q30" s="178"/>
      <c r="R30" s="88" t="e">
        <f>IF(P30&lt;=(U16*J17*N17),"←ＯＫ（上限"&amp;(J17*N17*U16)&amp;"円以内）","←小計が上限額（"&amp;(J17*N17*U16)&amp;"円）を超えています。科目単価、調整額または事務経費で減額して調整してください。")</f>
        <v>#VALUE!</v>
      </c>
      <c r="S30" s="89"/>
    </row>
    <row r="31" spans="1:33" ht="20.100000000000001" customHeight="1">
      <c r="A31" s="137" t="s">
        <v>32</v>
      </c>
      <c r="B31" s="137"/>
      <c r="C31" s="175" t="s">
        <v>66</v>
      </c>
      <c r="D31" s="176"/>
      <c r="E31" s="176"/>
      <c r="F31" s="176"/>
      <c r="G31" s="176"/>
      <c r="H31" s="176"/>
      <c r="I31" s="176"/>
      <c r="J31" s="176"/>
      <c r="K31" s="176"/>
      <c r="L31" s="176"/>
      <c r="M31" s="176"/>
      <c r="N31" s="176"/>
      <c r="O31" s="20"/>
      <c r="P31" s="171">
        <f>INT(P30*0.1)</f>
        <v>0</v>
      </c>
      <c r="Q31" s="172"/>
      <c r="R31" s="89"/>
      <c r="S31" s="89"/>
    </row>
    <row r="32" spans="1:33" ht="20.100000000000001" customHeight="1">
      <c r="A32" s="159" t="s">
        <v>55</v>
      </c>
      <c r="B32" s="160"/>
      <c r="C32" s="161" t="s">
        <v>33</v>
      </c>
      <c r="D32" s="162"/>
      <c r="E32" s="162"/>
      <c r="F32" s="162"/>
      <c r="G32" s="162"/>
      <c r="H32" s="162"/>
      <c r="I32" s="162"/>
      <c r="J32" s="162"/>
      <c r="K32" s="162"/>
      <c r="L32" s="162"/>
      <c r="M32" s="21"/>
      <c r="N32" s="21"/>
      <c r="O32" s="21"/>
      <c r="P32" s="177">
        <f>SUM(P30:Q31)</f>
        <v>0</v>
      </c>
      <c r="Q32" s="178"/>
    </row>
    <row r="34" spans="1:17" ht="13.5">
      <c r="A34" s="4"/>
      <c r="B34" s="149"/>
      <c r="C34" s="149"/>
      <c r="D34" s="149"/>
      <c r="E34" s="1"/>
      <c r="F34" s="1"/>
      <c r="G34" s="1"/>
      <c r="H34" s="1"/>
      <c r="I34" s="1"/>
      <c r="J34" s="1"/>
      <c r="K34" s="1"/>
      <c r="L34" s="1"/>
      <c r="M34" s="1"/>
      <c r="N34" s="1"/>
      <c r="O34" s="1"/>
      <c r="P34" s="1"/>
      <c r="Q34" s="1"/>
    </row>
    <row r="35" spans="1:17" ht="13.5">
      <c r="B35" s="152"/>
      <c r="C35" s="152"/>
      <c r="D35" s="152"/>
      <c r="E35" s="152"/>
      <c r="F35" s="186"/>
      <c r="G35" s="187"/>
      <c r="H35" s="188"/>
      <c r="I35" s="188"/>
      <c r="J35" s="188"/>
      <c r="K35" s="8"/>
      <c r="L35" s="1"/>
      <c r="M35" s="1"/>
      <c r="N35" s="1"/>
      <c r="O35" s="1"/>
      <c r="P35" s="1"/>
    </row>
    <row r="36" spans="1:17" ht="13.5">
      <c r="B36" s="152"/>
      <c r="C36" s="152"/>
      <c r="D36" s="152"/>
      <c r="E36" s="152"/>
      <c r="F36" s="152"/>
      <c r="G36" s="152"/>
      <c r="H36" s="152"/>
      <c r="I36" s="152"/>
      <c r="J36" s="152"/>
      <c r="K36" s="152"/>
      <c r="L36" s="152"/>
      <c r="M36" s="152"/>
      <c r="N36" s="1"/>
      <c r="O36" s="1"/>
      <c r="P36" s="1"/>
    </row>
    <row r="37" spans="1:17" ht="13.5">
      <c r="B37" s="1"/>
      <c r="C37" s="1"/>
      <c r="D37" s="1"/>
      <c r="E37" s="1"/>
      <c r="F37" s="1"/>
      <c r="G37" s="1"/>
      <c r="H37" s="151"/>
      <c r="I37" s="151"/>
      <c r="J37" s="8"/>
      <c r="K37" s="3"/>
      <c r="L37" s="152"/>
      <c r="M37" s="152"/>
      <c r="N37" s="152"/>
      <c r="O37" s="152"/>
      <c r="P37" s="152"/>
    </row>
    <row r="38" spans="1:17" ht="20.100000000000001" customHeight="1">
      <c r="A38" s="223"/>
    </row>
    <row r="39" spans="1:17" ht="20.100000000000001" customHeight="1">
      <c r="A39" s="223"/>
    </row>
    <row r="40" spans="1:17" ht="20.100000000000001" customHeight="1">
      <c r="A40" s="223"/>
    </row>
    <row r="41" spans="1:17" ht="20.100000000000001" customHeight="1">
      <c r="A41" s="223"/>
    </row>
    <row r="42" spans="1:17" ht="20.100000000000001" customHeight="1">
      <c r="A42" s="223"/>
    </row>
    <row r="43" spans="1:17" ht="20.100000000000001" customHeight="1">
      <c r="A43" s="32"/>
      <c r="B43" s="124"/>
      <c r="C43" s="124"/>
      <c r="D43" s="124"/>
      <c r="E43" s="124"/>
      <c r="F43" s="124"/>
      <c r="G43" s="124"/>
      <c r="H43" s="124"/>
      <c r="I43" s="124"/>
      <c r="J43" s="124"/>
      <c r="K43" s="124"/>
      <c r="L43" s="124"/>
      <c r="M43" s="124"/>
      <c r="N43" s="124"/>
      <c r="O43" s="124"/>
      <c r="P43" s="124"/>
      <c r="Q43" s="124"/>
    </row>
    <row r="44" spans="1:17" ht="20.100000000000001" customHeight="1">
      <c r="A44" s="32"/>
      <c r="B44" s="124"/>
      <c r="C44" s="124"/>
      <c r="D44" s="124"/>
      <c r="E44" s="124"/>
      <c r="F44" s="124"/>
      <c r="G44" s="124"/>
      <c r="H44" s="124"/>
      <c r="I44" s="124"/>
      <c r="J44" s="124"/>
      <c r="K44" s="124"/>
      <c r="L44" s="124"/>
      <c r="M44" s="124"/>
      <c r="N44" s="124"/>
      <c r="O44" s="124"/>
      <c r="P44" s="124"/>
      <c r="Q44" s="124"/>
    </row>
  </sheetData>
  <mergeCells count="86">
    <mergeCell ref="C12:F12"/>
    <mergeCell ref="A1:Q1"/>
    <mergeCell ref="A3:H3"/>
    <mergeCell ref="K4:L4"/>
    <mergeCell ref="N4:P4"/>
    <mergeCell ref="J5:Q5"/>
    <mergeCell ref="J7:Q7"/>
    <mergeCell ref="B11:Q11"/>
    <mergeCell ref="A12:B12"/>
    <mergeCell ref="J8:K8"/>
    <mergeCell ref="J9:K9"/>
    <mergeCell ref="J10:K10"/>
    <mergeCell ref="B13:C13"/>
    <mergeCell ref="D13:E13"/>
    <mergeCell ref="B14:D14"/>
    <mergeCell ref="S14:U14"/>
    <mergeCell ref="B15:E15"/>
    <mergeCell ref="F15:G15"/>
    <mergeCell ref="H15:J15"/>
    <mergeCell ref="R15:X15"/>
    <mergeCell ref="Y15:Z15"/>
    <mergeCell ref="AC15:AE15"/>
    <mergeCell ref="B16:M16"/>
    <mergeCell ref="R16:T16"/>
    <mergeCell ref="U16:X16"/>
    <mergeCell ref="AF17:AG17"/>
    <mergeCell ref="C18:O18"/>
    <mergeCell ref="P18:Q18"/>
    <mergeCell ref="A19:A27"/>
    <mergeCell ref="C19:F19"/>
    <mergeCell ref="H19:I19"/>
    <mergeCell ref="P19:Q19"/>
    <mergeCell ref="C20:F20"/>
    <mergeCell ref="H20:I20"/>
    <mergeCell ref="P20:Q20"/>
    <mergeCell ref="H17:I17"/>
    <mergeCell ref="L17:M17"/>
    <mergeCell ref="O17:P17"/>
    <mergeCell ref="Y17:Z17"/>
    <mergeCell ref="AC17:AD17"/>
    <mergeCell ref="C21:F21"/>
    <mergeCell ref="P23:Q23"/>
    <mergeCell ref="C24:F24"/>
    <mergeCell ref="H24:I24"/>
    <mergeCell ref="P24:Q24"/>
    <mergeCell ref="H21:I21"/>
    <mergeCell ref="P21:Q21"/>
    <mergeCell ref="C22:F22"/>
    <mergeCell ref="H22:I22"/>
    <mergeCell ref="P22:Q22"/>
    <mergeCell ref="C31:N31"/>
    <mergeCell ref="P31:Q31"/>
    <mergeCell ref="A28:B28"/>
    <mergeCell ref="A29:B29"/>
    <mergeCell ref="A30:B30"/>
    <mergeCell ref="A31:B31"/>
    <mergeCell ref="P28:Q28"/>
    <mergeCell ref="C29:N29"/>
    <mergeCell ref="P29:Q29"/>
    <mergeCell ref="C30:N30"/>
    <mergeCell ref="P30:Q30"/>
    <mergeCell ref="A38:A42"/>
    <mergeCell ref="B43:Q43"/>
    <mergeCell ref="A32:B32"/>
    <mergeCell ref="C32:L32"/>
    <mergeCell ref="P32:Q32"/>
    <mergeCell ref="B34:D34"/>
    <mergeCell ref="B35:E35"/>
    <mergeCell ref="F35:G35"/>
    <mergeCell ref="H35:J35"/>
    <mergeCell ref="B44:Q44"/>
    <mergeCell ref="J6:Q6"/>
    <mergeCell ref="B36:M36"/>
    <mergeCell ref="H37:I37"/>
    <mergeCell ref="L37:P37"/>
    <mergeCell ref="C27:F27"/>
    <mergeCell ref="H27:I27"/>
    <mergeCell ref="P27:Q27"/>
    <mergeCell ref="C25:F25"/>
    <mergeCell ref="H25:I25"/>
    <mergeCell ref="P25:Q25"/>
    <mergeCell ref="C26:F26"/>
    <mergeCell ref="H26:I26"/>
    <mergeCell ref="P26:Q26"/>
    <mergeCell ref="C23:F23"/>
    <mergeCell ref="H23:I23"/>
  </mergeCells>
  <phoneticPr fontId="3"/>
  <conditionalFormatting sqref="F15:G15">
    <cfRule type="expression" dxfId="7" priority="3">
      <formula>MOD($F$15,1)=0</formula>
    </cfRule>
  </conditionalFormatting>
  <conditionalFormatting sqref="P29:Q29">
    <cfRule type="expression" dxfId="6" priority="2">
      <formula>P29&gt;(P28*0.1)</formula>
    </cfRule>
  </conditionalFormatting>
  <conditionalFormatting sqref="P30:Q30">
    <cfRule type="expression" dxfId="5" priority="1">
      <formula>(P30&gt;(U16*J17*N17))</formula>
    </cfRule>
  </conditionalFormatting>
  <printOptions horizontalCentered="1"/>
  <pageMargins left="0.70866141732283472" right="0.70866141732283472" top="0.86614173228346458" bottom="0.55118110236220474" header="0.31496062992125984" footer="0.31496062992125984"/>
  <pageSetup paperSize="9" scale="91"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記入例</vt:lpstr>
      <vt:lpstr>知識コース（その他）</vt:lpstr>
      <vt:lpstr>知識コース（介護）</vt:lpstr>
      <vt:lpstr>知識コース（デジタル）</vt:lpstr>
      <vt:lpstr>知識コース（母子)</vt:lpstr>
      <vt:lpstr>デュアルコース</vt:lpstr>
      <vt:lpstr>大型自動車コース</vt:lpstr>
      <vt:lpstr>定住外国人コース</vt:lpstr>
      <vt:lpstr>高齢求職者コース</vt:lpstr>
      <vt:lpstr>ｅラーニングコース</vt:lpstr>
      <vt:lpstr>長期コース</vt:lpstr>
      <vt:lpstr>ｅラーニングコース!Print_Area</vt:lpstr>
      <vt:lpstr>デュアルコース!Print_Area</vt:lpstr>
      <vt:lpstr>記入例!Print_Area</vt:lpstr>
      <vt:lpstr>高齢求職者コース!Print_Area</vt:lpstr>
      <vt:lpstr>大型自動車コース!Print_Area</vt:lpstr>
      <vt:lpstr>'知識コース（その他）'!Print_Area</vt:lpstr>
      <vt:lpstr>'知識コース（デジタル）'!Print_Area</vt:lpstr>
      <vt:lpstr>'知識コース（介護）'!Print_Area</vt:lpstr>
      <vt:lpstr>'知識コース（母子)'!Print_Area</vt:lpstr>
      <vt:lpstr>長期コース!Print_Area</vt:lpstr>
      <vt:lpstr>定住外国人コース!Print_Area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0006641</cp:lastModifiedBy>
  <cp:lastPrinted>2024-03-04T08:03:05Z</cp:lastPrinted>
  <dcterms:created xsi:type="dcterms:W3CDTF">2011-07-29T08:38:29Z</dcterms:created>
  <dcterms:modified xsi:type="dcterms:W3CDTF">2025-10-20T04:20:05Z</dcterms:modified>
</cp:coreProperties>
</file>