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41 与那国町（0206）\"/>
    </mc:Choice>
  </mc:AlternateContent>
  <workbookProtection workbookAlgorithmName="SHA-512" workbookHashValue="Z+dxhpqbeCtTBrCTJgEp55DJBiX9haCuqEIcry42fBEPDi9SSay7htHbMmQmlw1lRo5oS+zfMKMQrcNjFIOiMA==" workbookSaltValue="mzJ1qqmuLqet/+9R5ew0DA==" workbookSpinCount="100000" lockStructure="1"/>
  <bookViews>
    <workbookView xWindow="0" yWindow="0" windowWidth="28800" windowHeight="116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P10" i="4" s="1"/>
  <c r="O6" i="5"/>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AL10" i="4"/>
  <c r="I10" i="4"/>
  <c r="B10" i="4"/>
  <c r="AT8" i="4"/>
  <c r="AL8" i="4"/>
  <c r="AD8" i="4"/>
  <c r="W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<sst xmlns="http://schemas.openxmlformats.org/spreadsheetml/2006/main" count="236" uniqueCount="121">
  <si>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</si>
  <si>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</si>
  <si>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</si>
  <si>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</si>
  <si>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</si>
  <si>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</si>
  <si>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</si>
  <si>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</si>
  <si>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</si>
  <si>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</si>
  <si>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</si>
  <si>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</si>
  <si>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</si>
  <si>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</si>
  <si>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</si>
  <si>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</si>
  <si>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</si>
  <si>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</si>
  <si>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</si>
  <si>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</si>
  <si>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</si>
  <si>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</si>
  <si>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</si>
  <si>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</si>
  <si>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</si>
  <si>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</si>
  <si>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</si>
  <si>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</si>
  <si>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</si>
  <si>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</si>
  <si>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</si>
  <si>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</si>
  <si>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</si>
  <si>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</si>
  <si>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</si>
  <si>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</si>
  <si>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</si>
  <si>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</si>
  <si>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</si>
  <si>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</si>
  <si>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</si>
  <si>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</si>
  <si>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</si>
  <si>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</si>
  <si>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</si>
  <si>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</si>
  <si>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</si>
  <si>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</si>
  <si>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</si>
  <si>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</si>
  <si>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</si>
  <si>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</si>
  <si>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</si>
  <si>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</si>
  <si>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</si>
  <si>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</si>
  <si>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</si>
  <si>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</si>
  <si>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</si>
  <si>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</si>
  <si>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</si>
  <si>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</si>
  <si>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</si>
  <si>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</si>
  <si>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</si>
  <si>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</si>
  <si>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</si>
  <si>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</si>
  <si>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</si>
  <si>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</si>
  <si>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</si>
  <si>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</si>
  <si>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</si>
  <si>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</si>
  <si>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</si>
  <si>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</si>
  <si>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</si>
  <si>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</si>
  <si>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</si>
  <si>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</si>
  <si>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</si>
  <si>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</si>
  <si>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</si>
  <si>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</si>
  <si>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</si>
  <si>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</si>
  <si>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</si>
  <si>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</si>
  <si>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</si>
  <si>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</si>
  <si>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</si>
  <si>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</si>
  <si>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</si>
  <si>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</si>
  <si>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</si>
  <si>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</si>
  <si>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</si>
  <si>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</si>
  <si>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</si>
  <si>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</si>
  <si>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</si>
  <si>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</si>
  <si>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</si>
  <si>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</si>
  <si>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</si>
  <si>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</si>
  <si>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</si>
  <si>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</si>
  <si>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</si>
  <si>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</si>
  <si>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</si>
  <si>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</si>
  <si>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</si>
  <si>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</si>
  <si>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</si>
  <si>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</si>
  <si>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</si>
  <si>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</si>
  <si>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・施設のポンプやシステム内の動作信号ユニットなどの不具合が出てきており修繕を行っている。
また、施設のドアなども腐食が始まっており近年にでも修繕等などの対応が必要となってくる状況。</t>
    <phoneticPr fontId="4"/>
  </si>
  <si>
    <t>・収益的収支比や経費回収率においては、改善していけるように努力していきたい。
また、施設やシステムなどが老朽が年々酷くなってきており今後は、修繕や部品取替などの対応が必要になると思われる。</t>
    <phoneticPr fontId="4"/>
  </si>
  <si>
    <t>①収益的収支比率
　令和４年度においては、施設維持管理費が年々増えている為、経営健全化の面では依然、他会計繰入金の依存度が高いままであるので今後は健全化に努力したい。
④企業債残高対事業規模比率
　公営企業会計の法適用のに係る改定等をR4年で完了し企業債の残高償還が減少していく為、今後比率は減少傾向となる。
　　　　　　　　　　　　　　　　　　　　　　　⑤経費回収率
　R3年には平均値を大きく超えていたが、R4年で平均値に近づけているため更なる努力をしたい。
⑥R3年では減となっていたがR4年では増となった。
⑦H30年からはほぼ水準値を維持している。
　　　　　　　　　　　　　　　　　　　　　　　　⑧平均値を下回っており、今後は水洗化率向上に向けて普及啓蒙活動の強化に鋭意取り組む。　</t>
    <rPh sb="122" eb="128">
      <t>コウエイキギョウカイケイ</t>
    </rPh>
    <rPh sb="129" eb="132">
      <t>ホウテキヨウ</t>
    </rPh>
    <rPh sb="134" eb="135">
      <t>カカ</t>
    </rPh>
    <rPh sb="136" eb="139">
      <t>カイテイトウ</t>
    </rPh>
    <rPh sb="142" eb="143">
      <t>ネン</t>
    </rPh>
    <rPh sb="144" eb="146">
      <t>カンリョウ</t>
    </rPh>
    <rPh sb="230" eb="231">
      <t>ネン</t>
    </rPh>
    <rPh sb="232" eb="235">
      <t>ヘイキンチ</t>
    </rPh>
    <rPh sb="236" eb="237">
      <t>チカ</t>
    </rPh>
    <rPh sb="244" eb="245">
      <t>サラ</t>
    </rPh>
    <rPh sb="262" eb="263">
      <t>ゲン</t>
    </rPh>
    <rPh sb="275" eb="276">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</si>
</sst>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DF-4B37-8958-B5AA7BD19A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ACDF-4B37-8958-B5AA7BD19A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78.53</c:v>
                </c:pt>
                <c:pt idx="1">
                  <c:v>78.53</c:v>
                </c:pt>
                <c:pt idx="2">
                  <c:v>78.53</c:v>
                </c:pt>
                <c:pt idx="3">
                  <c:v>78.53</c:v>
                </c:pt>
                <c:pt idx="4">
                  <c:v>78.53</c:v>
                </c:pt>
              </c:numCache>
            </c:numRef>
          </c:val>
          <c:extLst>
            <c:ext xmlns:c16="http://schemas.microsoft.com/office/drawing/2014/chart" uri="{C3380CC4-5D6E-409C-BE32-E72D297353CC}">
              <c16:uniqueId val="{00000000-B13D-48B4-A619-7824CBCE93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13D-48B4-A619-7824CBCE93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64.849999999999994</c:v>
                </c:pt>
                <c:pt idx="1">
                  <c:v>56.28</c:v>
                </c:pt>
                <c:pt idx="2">
                  <c:v>76.09</c:v>
                </c:pt>
                <c:pt idx="3">
                  <c:v>77.3</c:v>
                </c:pt>
                <c:pt idx="4">
                  <c:v>77.3</c:v>
                </c:pt>
              </c:numCache>
            </c:numRef>
          </c:val>
          <c:extLst>
            <c:ext xmlns:c16="http://schemas.microsoft.com/office/drawing/2014/chart" uri="{C3380CC4-5D6E-409C-BE32-E72D297353CC}">
              <c16:uniqueId val="{00000000-C0C5-4C59-B1EB-93DBF1B851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C0C5-4C59-B1EB-93DBF1B851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72.510000000000005</c:v>
                </c:pt>
                <c:pt idx="1">
                  <c:v>64.239999999999995</c:v>
                </c:pt>
                <c:pt idx="2">
                  <c:v>56.93</c:v>
                </c:pt>
                <c:pt idx="3">
                  <c:v>60.95</c:v>
                </c:pt>
                <c:pt idx="4">
                  <c:v>49.3</c:v>
                </c:pt>
              </c:numCache>
            </c:numRef>
          </c:val>
          <c:extLst>
            <c:ext xmlns:c16="http://schemas.microsoft.com/office/drawing/2014/chart" uri="{C3380CC4-5D6E-409C-BE32-E72D297353CC}">
              <c16:uniqueId val="{00000000-04C1-4391-B76E-6C896F1494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C1-4391-B76E-6C896F1494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F5-47DE-8DB0-48FD02DCAE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F5-47DE-8DB0-48FD02DCAE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B5-42BD-8018-EB23A961AC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B5-42BD-8018-EB23A961AC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7B-4747-8FA6-666DC11F51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B-4747-8FA6-666DC11F51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6-4DF1-A13B-A43B33AD1E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6-4DF1-A13B-A43B33AD1E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249.55</c:v>
                </c:pt>
              </c:numCache>
            </c:numRef>
          </c:val>
          <c:extLst>
            <c:ext xmlns:c16="http://schemas.microsoft.com/office/drawing/2014/chart" uri="{C3380CC4-5D6E-409C-BE32-E72D297353CC}">
              <c16:uniqueId val="{00000000-8CE7-4D3A-B2E0-A24059EC65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8CE7-4D3A-B2E0-A24059EC65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67.56</c:v>
                </c:pt>
                <c:pt idx="1">
                  <c:v>61.91</c:v>
                </c:pt>
                <c:pt idx="2">
                  <c:v>38.93</c:v>
                </c:pt>
                <c:pt idx="3">
                  <c:v>64.86</c:v>
                </c:pt>
                <c:pt idx="4">
                  <c:v>49.3</c:v>
                </c:pt>
              </c:numCache>
            </c:numRef>
          </c:val>
          <c:extLst>
            <c:ext xmlns:c16="http://schemas.microsoft.com/office/drawing/2014/chart" uri="{C3380CC4-5D6E-409C-BE32-E72D297353CC}">
              <c16:uniqueId val="{00000000-BF21-4AE7-BF2F-B70694E163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BF21-4AE7-BF2F-B70694E163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43.7</c:v>
                </c:pt>
                <c:pt idx="1">
                  <c:v>49.29</c:v>
                </c:pt>
                <c:pt idx="2">
                  <c:v>104.57</c:v>
                </c:pt>
                <c:pt idx="3">
                  <c:v>40.01</c:v>
                </c:pt>
                <c:pt idx="4">
                  <c:v>102.67</c:v>
                </c:pt>
              </c:numCache>
            </c:numRef>
          </c:val>
          <c:extLst>
            <c:ext xmlns:c16="http://schemas.microsoft.com/office/drawing/2014/chart" uri="{C3380CC4-5D6E-409C-BE32-E72D297353CC}">
              <c16:uniqueId val="{00000000-68D3-4D76-B195-D92846A0BC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68D3-4D76-B195-D92846A0BC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与那国町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1725</v>
      </c>
      <c r="AM8" s="46"/>
      <c r="AN8" s="46"/>
      <c r="AO8" s="46"/>
      <c r="AP8" s="46"/>
      <c r="AQ8" s="46"/>
      <c r="AR8" s="46"/>
      <c r="AS8" s="46"/>
      <c r="AT8" s="45">
        <f>データ!T6</f>
        <v>28.9</v>
      </c>
      <c r="AU8" s="45"/>
      <c r="AV8" s="45"/>
      <c r="AW8" s="45"/>
      <c r="AX8" s="45"/>
      <c r="AY8" s="45"/>
      <c r="AZ8" s="45"/>
      <c r="BA8" s="45"/>
      <c r="BB8" s="45">
        <f>データ!U6</f>
        <v>59.69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36.54</v>
      </c>
      <c r="Q10" s="45"/>
      <c r="R10" s="45"/>
      <c r="S10" s="45"/>
      <c r="T10" s="45"/>
      <c r="U10" s="45"/>
      <c r="V10" s="45"/>
      <c r="W10" s="45">
        <f>データ!Q6</f>
        <v>100</v>
      </c>
      <c r="X10" s="45"/>
      <c r="Y10" s="45"/>
      <c r="Z10" s="45"/>
      <c r="AA10" s="45"/>
      <c r="AB10" s="45"/>
      <c r="AC10" s="45"/>
      <c r="AD10" s="46">
        <f>データ!R6</f>
        <v>927</v>
      </c>
      <c r="AE10" s="46"/>
      <c r="AF10" s="46"/>
      <c r="AG10" s="46"/>
      <c r="AH10" s="46"/>
      <c r="AI10" s="46"/>
      <c r="AJ10" s="46"/>
      <c r="AK10" s="2"/>
      <c r="AL10" s="46">
        <f>データ!V6</f>
        <v>630</v>
      </c>
      <c r="AM10" s="46"/>
      <c r="AN10" s="46"/>
      <c r="AO10" s="46"/>
      <c r="AP10" s="46"/>
      <c r="AQ10" s="46"/>
      <c r="AR10" s="46"/>
      <c r="AS10" s="46"/>
      <c r="AT10" s="45">
        <f>データ!W6</f>
        <v>0.14000000000000001</v>
      </c>
      <c r="AU10" s="45"/>
      <c r="AV10" s="45"/>
      <c r="AW10" s="45"/>
      <c r="AX10" s="45"/>
      <c r="AY10" s="45"/>
      <c r="AZ10" s="45"/>
      <c r="BA10" s="45"/>
      <c r="BB10" s="45">
        <f>データ!X6</f>
        <v>4500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43</v>
      </c>
      <c r="O86" s="12" t="str">
        <f>データ!EO6</f>
        <v>【0.01】</v>
      </c>
    </row>
  </sheetData>
  <sheetProtection algorithmName="SHA-512" hashValue="MarWLdwu3srRHrZOHfoOTPLcZ/M8TfVmoUAgeHJULt6/lVCcgU5P5uy2ojX7liqa4zmecjhORcZQb+tvlPe0ng==" saltValue="2uLtjqRrdJaG5yDJmrX5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473821</v>
      </c>
      <c r="D6" s="19">
        <f t="shared" si="3"/>
        <v>47</v>
      </c>
      <c r="E6" s="19">
        <f t="shared" si="3"/>
        <v>17</v>
      </c>
      <c r="F6" s="19">
        <f t="shared" si="3"/>
        <v>6</v>
      </c>
      <c r="G6" s="19">
        <f t="shared" si="3"/>
        <v>0</v>
      </c>
      <c r="H6" s="19" t="str">
        <f t="shared" si="3"/>
        <v>沖縄県　与那国町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36.54</v>
      </c>
      <c r="Q6" s="20">
        <f t="shared" si="3"/>
        <v>100</v>
      </c>
      <c r="R6" s="20">
        <f t="shared" si="3"/>
        <v>927</v>
      </c>
      <c r="S6" s="20">
        <f t="shared" si="3"/>
        <v>1725</v>
      </c>
      <c r="T6" s="20">
        <f t="shared" si="3"/>
        <v>28.9</v>
      </c>
      <c r="U6" s="20">
        <f t="shared" si="3"/>
        <v>59.69</v>
      </c>
      <c r="V6" s="20">
        <f t="shared" si="3"/>
        <v>630</v>
      </c>
      <c r="W6" s="20">
        <f t="shared" si="3"/>
        <v>0.14000000000000001</v>
      </c>
      <c r="X6" s="20">
        <f t="shared" si="3"/>
        <v>4500</v>
      </c>
      <c r="Y6" s="21">
        <f>IF(Y7="",NA(),Y7)</f>
        <v>72.510000000000005</v>
      </c>
      <c r="Z6" s="21">
        <f t="shared" ref="Z6:AH6" si="4">IF(Z7="",NA(),Z7)</f>
        <v>64.239999999999995</v>
      </c>
      <c r="AA6" s="21">
        <f t="shared" si="4"/>
        <v>56.93</v>
      </c>
      <c r="AB6" s="21">
        <f t="shared" si="4"/>
        <v>60.95</v>
      </c>
      <c r="AC6" s="21">
        <f t="shared" si="4"/>
        <v>49.3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249.55</v>
      </c>
      <c r="BK6" s="21">
        <f t="shared" si="7"/>
        <v>1006.65</v>
      </c>
      <c r="BL6" s="21">
        <f t="shared" si="7"/>
        <v>998.42</v>
      </c>
      <c r="BM6" s="21">
        <f t="shared" si="7"/>
        <v>1095.52</v>
      </c>
      <c r="BN6" s="21">
        <f t="shared" si="7"/>
        <v>1056.55</v>
      </c>
      <c r="BO6" s="21">
        <f t="shared" si="7"/>
        <v>1278.54</v>
      </c>
      <c r="BP6" s="20" t="str">
        <f>IF(BP7="","",IF(BP7="-","【-】","【"&amp;SUBSTITUTE(TEXT(BP7,"#,##0.00"),"-","△")&amp;"】"))</f>
        <v>【1,078.44】</v>
      </c>
      <c r="BQ6" s="21">
        <f>IF(BQ7="",NA(),BQ7)</f>
        <v>67.56</v>
      </c>
      <c r="BR6" s="21">
        <f t="shared" ref="BR6:BZ6" si="8">IF(BR7="",NA(),BR7)</f>
        <v>61.91</v>
      </c>
      <c r="BS6" s="21">
        <f t="shared" si="8"/>
        <v>38.93</v>
      </c>
      <c r="BT6" s="21">
        <f t="shared" si="8"/>
        <v>64.86</v>
      </c>
      <c r="BU6" s="21">
        <f t="shared" si="8"/>
        <v>49.3</v>
      </c>
      <c r="BV6" s="21">
        <f t="shared" si="8"/>
        <v>43.43</v>
      </c>
      <c r="BW6" s="21">
        <f t="shared" si="8"/>
        <v>41.41</v>
      </c>
      <c r="BX6" s="21">
        <f t="shared" si="8"/>
        <v>39.64</v>
      </c>
      <c r="BY6" s="21">
        <f t="shared" si="8"/>
        <v>40</v>
      </c>
      <c r="BZ6" s="21">
        <f t="shared" si="8"/>
        <v>38.74</v>
      </c>
      <c r="CA6" s="20" t="str">
        <f>IF(CA7="","",IF(CA7="-","【-】","【"&amp;SUBSTITUTE(TEXT(CA7,"#,##0.00"),"-","△")&amp;"】"))</f>
        <v>【41.91】</v>
      </c>
      <c r="CB6" s="21">
        <f>IF(CB7="",NA(),CB7)</f>
        <v>43.7</v>
      </c>
      <c r="CC6" s="21">
        <f t="shared" ref="CC6:CK6" si="9">IF(CC7="",NA(),CC7)</f>
        <v>49.29</v>
      </c>
      <c r="CD6" s="21">
        <f t="shared" si="9"/>
        <v>104.57</v>
      </c>
      <c r="CE6" s="21">
        <f t="shared" si="9"/>
        <v>40.01</v>
      </c>
      <c r="CF6" s="21">
        <f t="shared" si="9"/>
        <v>102.67</v>
      </c>
      <c r="CG6" s="21">
        <f t="shared" si="9"/>
        <v>400.44</v>
      </c>
      <c r="CH6" s="21">
        <f t="shared" si="9"/>
        <v>417.56</v>
      </c>
      <c r="CI6" s="21">
        <f t="shared" si="9"/>
        <v>449.72</v>
      </c>
      <c r="CJ6" s="21">
        <f t="shared" si="9"/>
        <v>437.27</v>
      </c>
      <c r="CK6" s="21">
        <f t="shared" si="9"/>
        <v>456.72</v>
      </c>
      <c r="CL6" s="20" t="str">
        <f>IF(CL7="","",IF(CL7="-","【-】","【"&amp;SUBSTITUTE(TEXT(CL7,"#,##0.00"),"-","△")&amp;"】"))</f>
        <v>【420.17】</v>
      </c>
      <c r="CM6" s="21">
        <f>IF(CM7="",NA(),CM7)</f>
        <v>78.53</v>
      </c>
      <c r="CN6" s="21">
        <f t="shared" ref="CN6:CV6" si="10">IF(CN7="",NA(),CN7)</f>
        <v>78.53</v>
      </c>
      <c r="CO6" s="21">
        <f t="shared" si="10"/>
        <v>78.53</v>
      </c>
      <c r="CP6" s="21">
        <f t="shared" si="10"/>
        <v>78.53</v>
      </c>
      <c r="CQ6" s="21">
        <f t="shared" si="10"/>
        <v>78.53</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64.849999999999994</v>
      </c>
      <c r="CY6" s="21">
        <f t="shared" ref="CY6:DG6" si="11">IF(CY7="",NA(),CY7)</f>
        <v>56.28</v>
      </c>
      <c r="CZ6" s="21">
        <f t="shared" si="11"/>
        <v>76.09</v>
      </c>
      <c r="DA6" s="21">
        <f t="shared" si="11"/>
        <v>77.3</v>
      </c>
      <c r="DB6" s="21">
        <f t="shared" si="11"/>
        <v>77.3</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473821</v>
      </c>
      <c r="D7" s="23">
        <v>47</v>
      </c>
      <c r="E7" s="23">
        <v>17</v>
      </c>
      <c r="F7" s="23">
        <v>6</v>
      </c>
      <c r="G7" s="23">
        <v>0</v>
      </c>
      <c r="H7" s="23" t="s">
        <v>98</v>
      </c>
      <c r="I7" s="23" t="s">
        <v>99</v>
      </c>
      <c r="J7" s="23" t="s">
        <v>100</v>
      </c>
      <c r="K7" s="23" t="s">
        <v>101</v>
      </c>
      <c r="L7" s="23" t="s">
        <v>102</v>
      </c>
      <c r="M7" s="23" t="s">
        <v>103</v>
      </c>
      <c r="N7" s="24" t="s">
        <v>104</v>
      </c>
      <c r="O7" s="24" t="s">
        <v>105</v>
      </c>
      <c r="P7" s="24">
        <v>36.54</v>
      </c>
      <c r="Q7" s="24">
        <v>100</v>
      </c>
      <c r="R7" s="24">
        <v>927</v>
      </c>
      <c r="S7" s="24">
        <v>1725</v>
      </c>
      <c r="T7" s="24">
        <v>28.9</v>
      </c>
      <c r="U7" s="24">
        <v>59.69</v>
      </c>
      <c r="V7" s="24">
        <v>630</v>
      </c>
      <c r="W7" s="24">
        <v>0.14000000000000001</v>
      </c>
      <c r="X7" s="24">
        <v>4500</v>
      </c>
      <c r="Y7" s="24">
        <v>72.510000000000005</v>
      </c>
      <c r="Z7" s="24">
        <v>64.239999999999995</v>
      </c>
      <c r="AA7" s="24">
        <v>56.93</v>
      </c>
      <c r="AB7" s="24">
        <v>60.95</v>
      </c>
      <c r="AC7" s="24">
        <v>49.3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249.55</v>
      </c>
      <c r="BK7" s="24">
        <v>1006.65</v>
      </c>
      <c r="BL7" s="24">
        <v>998.42</v>
      </c>
      <c r="BM7" s="24">
        <v>1095.52</v>
      </c>
      <c r="BN7" s="24">
        <v>1056.55</v>
      </c>
      <c r="BO7" s="24">
        <v>1278.54</v>
      </c>
      <c r="BP7" s="24">
        <v>1078.44</v>
      </c>
      <c r="BQ7" s="24">
        <v>67.56</v>
      </c>
      <c r="BR7" s="24">
        <v>61.91</v>
      </c>
      <c r="BS7" s="24">
        <v>38.93</v>
      </c>
      <c r="BT7" s="24">
        <v>64.86</v>
      </c>
      <c r="BU7" s="24">
        <v>49.3</v>
      </c>
      <c r="BV7" s="24">
        <v>43.43</v>
      </c>
      <c r="BW7" s="24">
        <v>41.41</v>
      </c>
      <c r="BX7" s="24">
        <v>39.64</v>
      </c>
      <c r="BY7" s="24">
        <v>40</v>
      </c>
      <c r="BZ7" s="24">
        <v>38.74</v>
      </c>
      <c r="CA7" s="24">
        <v>41.91</v>
      </c>
      <c r="CB7" s="24">
        <v>43.7</v>
      </c>
      <c r="CC7" s="24">
        <v>49.29</v>
      </c>
      <c r="CD7" s="24">
        <v>104.57</v>
      </c>
      <c r="CE7" s="24">
        <v>40.01</v>
      </c>
      <c r="CF7" s="24">
        <v>102.67</v>
      </c>
      <c r="CG7" s="24">
        <v>400.44</v>
      </c>
      <c r="CH7" s="24">
        <v>417.56</v>
      </c>
      <c r="CI7" s="24">
        <v>449.72</v>
      </c>
      <c r="CJ7" s="24">
        <v>437.27</v>
      </c>
      <c r="CK7" s="24">
        <v>456.72</v>
      </c>
      <c r="CL7" s="24">
        <v>420.17</v>
      </c>
      <c r="CM7" s="24">
        <v>78.53</v>
      </c>
      <c r="CN7" s="24">
        <v>78.53</v>
      </c>
      <c r="CO7" s="24">
        <v>78.53</v>
      </c>
      <c r="CP7" s="24">
        <v>78.53</v>
      </c>
      <c r="CQ7" s="24">
        <v>78.53</v>
      </c>
      <c r="CR7" s="24">
        <v>32.229999999999997</v>
      </c>
      <c r="CS7" s="24">
        <v>32.479999999999997</v>
      </c>
      <c r="CT7" s="24">
        <v>30.19</v>
      </c>
      <c r="CU7" s="24">
        <v>28.77</v>
      </c>
      <c r="CV7" s="24">
        <v>26.22</v>
      </c>
      <c r="CW7" s="24">
        <v>29.92</v>
      </c>
      <c r="CX7" s="24">
        <v>64.849999999999994</v>
      </c>
      <c r="CY7" s="24">
        <v>56.28</v>
      </c>
      <c r="CZ7" s="24">
        <v>76.09</v>
      </c>
      <c r="DA7" s="24">
        <v>77.3</v>
      </c>
      <c r="DB7" s="24">
        <v>77.3</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2024-02-06T04:36:08Z</cp:lastPrinted>
  <dcterms:created xsi:type="dcterms:W3CDTF">2023-12-12T02:58:20Z</dcterms:created>
  <dcterms:modified xsi:type="dcterms:W3CDTF">2024-02-06T07:20:48Z</dcterms:modified>
  <cp:category/>
</cp:coreProperties>
</file>