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172.16.200.4\共有フォルダ\★上下水道課\業務係H31引継資料\調査物関係\★経営比較分析(毎年調査）\R4決算（R5年度依頼）\県提出\"/>
    </mc:Choice>
  </mc:AlternateContent>
  <xr:revisionPtr revIDLastSave="0" documentId="13_ncr:1_{41F90173-FF94-4713-A911-2DE0684301C0}" xr6:coauthVersionLast="36" xr6:coauthVersionMax="36" xr10:uidLastSave="{00000000-0000-0000-0000-000000000000}"/>
  <workbookProtection workbookAlgorithmName="SHA-512" workbookHashValue="7CvdLjawh3hDNwrC7QG76jIJavGOMUQMlrGqVaBCQg7G8dTOv5U3V/RTYd4K7mGnHe0WBLw9fbh+UuBhudWb8g==" workbookSaltValue="VYC1ZzIhba7SFCnd6FWkkA==" workbookSpinCount="100000" lockStructure="1"/>
  <bookViews>
    <workbookView xWindow="0" yWindow="0" windowWidth="28800" windowHeight="121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AL8" i="4" s="1"/>
  <c r="Q6" i="5"/>
  <c r="W10" i="4" s="1"/>
  <c r="P6" i="5"/>
  <c r="P10" i="4" s="1"/>
  <c r="O6" i="5"/>
  <c r="N6" i="5"/>
  <c r="M6" i="5"/>
  <c r="AD8" i="4" s="1"/>
  <c r="L6" i="5"/>
  <c r="W8" i="4" s="1"/>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K85" i="4"/>
  <c r="J85" i="4"/>
  <c r="G85" i="4"/>
  <c r="E85" i="4"/>
  <c r="BB10" i="4"/>
  <c r="AT10" i="4"/>
  <c r="AL10" i="4"/>
  <c r="I10" i="4"/>
  <c r="B10" i="4"/>
  <c r="P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<sst xmlns="http://schemas.openxmlformats.org/spreadsheetml/2006/main" count="228" uniqueCount="113">
  <si>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</si>
  <si>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</si>
  <si>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</si>
  <si>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</si>
  <si>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</si>
  <si>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</si>
  <si>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</si>
  <si>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</si>
  <si>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</si>
  <si>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</si>
  <si>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</si>
  <si>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</si>
  <si>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</si>
  <si>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</si>
  <si>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</si>
  <si>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</si>
  <si>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</si>
  <si>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</si>
  <si>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</si>
  <si>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</si>
  <si>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</si>
  <si>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</si>
  <si>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</si>
  <si>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</si>
  <si>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</si>
  <si>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</si>
  <si>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</si>
  <si>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</si>
  <si>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</si>
  <si>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</si>
  <si>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</si>
  <si>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</si>
  <si>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</si>
  <si>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</si>
  <si>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</si>
  <si>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</si>
  <si>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</si>
  <si>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</si>
  <si>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</si>
  <si>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</si>
  <si>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</si>
  <si>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</si>
  <si>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</si>
  <si>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</si>
  <si>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</si>
  <si>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</si>
  <si>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</si>
  <si>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</si>
  <si>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</si>
  <si>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</si>
  <si>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</si>
  <si>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</si>
  <si>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</si>
  <si>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</si>
  <si>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</si>
  <si>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</si>
  <si>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</si>
  <si>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</si>
  <si>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</si>
  <si>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</si>
  <si>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</si>
  <si>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</si>
  <si>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</si>
  <si>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</si>
  <si>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</si>
  <si>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</si>
  <si>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</si>
  <si>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</si>
  <si>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</si>
  <si>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</si>
  <si>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</si>
  <si>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</si>
  <si>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</si>
  <si>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</si>
  <si>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</si>
  <si>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</si>
  <si>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</si>
  <si>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</si>
  <si>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</si>
  <si>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</si>
  <si>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</si>
  <si>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</si>
  <si>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</si>
  <si>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</si>
  <si>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</si>
  <si>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</si>
  <si>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</si>
  <si>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</si>
  <si>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</si>
  <si>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</si>
  <si>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</si>
  <si>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</si>
  <si>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</si>
  <si>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恩納村</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</si>
  <si>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</si>
  <si>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</si>
  <si>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</si>
  <si>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</si>
  <si>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</si>
  <si>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</si>
  <si>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</si>
  <si>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</si>
  <si>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</si>
  <si>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</si>
  <si>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</si>
  <si>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</si>
  <si>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</si>
  <si>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</si>
  <si>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</si>
  <si>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</si>
  <si>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経営の健全性・効率性については、比較的良好に推移していると言えます。
　今後は、老朽化施設の更新及び耐震化事業を実施して行くうえで、その財源の確保が必要なことから施設整備の計画的な実施及び、効率的な事業運営に取り組む必要があります。</t>
    <phoneticPr fontId="4"/>
  </si>
  <si>
    <t>①有形固定資産減価償却率(%)は、当該値が48.39%と全国平均及び類似団体平均値を下回って推移しています。今後は老朽化施設等の更新を行っていくことから、その財源の確保が必要となります。
②管路経年劣化・③管路更新率は、ともに全国平均及び類似団体平均値を下回っています。本村の最も古い管路は昭和50年代に布設されたものであり、今後耐用年数に達する管路が増加してくることから、計画的かつ効率的な管路の更新に努める必要があります。</t>
    <rPh sb="42" eb="43">
      <t>シタ</t>
    </rPh>
    <phoneticPr fontId="4"/>
  </si>
  <si>
    <r>
      <t>①経常収支比率(%)は、当該値が117.93%と100%を上回っており経営の健全性が示されています。
②累積欠損金比率(%)は、当該値が0.00%を続けており、累積欠損金が無いことが示されています。
③流動比率(%)は、当該値が456.87%と100%を上回っており、短期の支払い債務に対し支払うことができることが示されています。
④企業債残高対給水収益比率(%)は、当該値が121.63%と現状では類似団体平均値を下回っていますが、今後は老朽化した施設等の更新工事を進めて行くことから、今後も企業債残高の増加が見込まれます。
⑤料金回収率(%)は、当該値が111.85%と100％を上回っており、給水に係る費用が料金収入で賄えている状況にあることが示されています。
⑥給水原価(%)は、当該値が179.76%と全国平均値を上回っていることから、今後も維持管理費等の削減を行い経常経費の抑止を図る必要があります。
⑦</t>
    </r>
    <r>
      <rPr>
        <sz val="11"/>
        <rFont val="ＭＳ ゴシック"/>
        <family val="3"/>
        <charset val="128"/>
      </rPr>
      <t>施設利用率(%)は、当該値が69.97%と全国平均及び類似団体を上回っており、施設の利用状況や規模は適正であることを示しています。</t>
    </r>
    <r>
      <rPr>
        <sz val="11"/>
        <color theme="1"/>
        <rFont val="ＭＳ ゴシック"/>
        <family val="3"/>
        <charset val="128"/>
      </rPr>
      <t xml:space="preserve">
⑧有収率(%)は、当該値が93.46%施設の稼働状況が収益に反映されている言えます。今後も有収率の向上に努め、漏水防止・調査等の漏水対策を進めて行きます。</t>
    </r>
    <rPh sb="244" eb="246">
      <t>コンゴ</t>
    </rPh>
    <rPh sb="356" eb="358">
      <t>ゼンコク</t>
    </rPh>
    <rPh sb="358" eb="361">
      <t>ヘイキンチ</t>
    </rPh>
    <rPh sb="373" eb="375">
      <t>ルイジ</t>
    </rPh>
    <rPh sb="375" eb="377">
      <t>ダンタイ</t>
    </rPh>
    <rPh sb="378" eb="380">
      <t>ウワマワ</t>
    </rPh>
    <rPh sb="449" eb="450">
      <t>オヨ</t>
    </rPh>
    <rPh sb="451" eb="453">
      <t>ルイジ</t>
    </rPh>
    <rPh sb="453" eb="455">
      <t>ダンタイ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</si>
</sst>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112-43BC-8E19-C153AD014DB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c:ext xmlns:c16="http://schemas.microsoft.com/office/drawing/2014/chart" uri="{C3380CC4-5D6E-409C-BE32-E72D297353CC}">
              <c16:uniqueId val="{00000001-0112-43BC-8E19-C153AD014DB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69.040000000000006</c:v>
                </c:pt>
                <c:pt idx="1">
                  <c:v>69.12</c:v>
                </c:pt>
                <c:pt idx="2">
                  <c:v>55.2</c:v>
                </c:pt>
                <c:pt idx="3">
                  <c:v>56.03</c:v>
                </c:pt>
                <c:pt idx="4">
                  <c:v>69.97</c:v>
                </c:pt>
              </c:numCache>
            </c:numRef>
          </c:val>
          <c:extLst>
            <c:ext xmlns:c16="http://schemas.microsoft.com/office/drawing/2014/chart" uri="{C3380CC4-5D6E-409C-BE32-E72D297353CC}">
              <c16:uniqueId val="{00000000-5CE8-4CB5-9BB4-3D30A2A6BBF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c:ext xmlns:c16="http://schemas.microsoft.com/office/drawing/2014/chart" uri="{C3380CC4-5D6E-409C-BE32-E72D297353CC}">
              <c16:uniqueId val="{00000001-5CE8-4CB5-9BB4-3D30A2A6BBF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95.65</c:v>
                </c:pt>
                <c:pt idx="1">
                  <c:v>96.04</c:v>
                </c:pt>
                <c:pt idx="2">
                  <c:v>91.74</c:v>
                </c:pt>
                <c:pt idx="3">
                  <c:v>93.67</c:v>
                </c:pt>
                <c:pt idx="4">
                  <c:v>93.46</c:v>
                </c:pt>
              </c:numCache>
            </c:numRef>
          </c:val>
          <c:extLst>
            <c:ext xmlns:c16="http://schemas.microsoft.com/office/drawing/2014/chart" uri="{C3380CC4-5D6E-409C-BE32-E72D297353CC}">
              <c16:uniqueId val="{00000000-2911-445A-AB23-B4FCF8DA8CC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2911-445A-AB23-B4FCF8DA8CC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118.56</c:v>
                </c:pt>
                <c:pt idx="1">
                  <c:v>119.13</c:v>
                </c:pt>
                <c:pt idx="2">
                  <c:v>100.23</c:v>
                </c:pt>
                <c:pt idx="3">
                  <c:v>106.93</c:v>
                </c:pt>
                <c:pt idx="4">
                  <c:v>117.33</c:v>
                </c:pt>
              </c:numCache>
            </c:numRef>
          </c:val>
          <c:extLst>
            <c:ext xmlns:c16="http://schemas.microsoft.com/office/drawing/2014/chart" uri="{C3380CC4-5D6E-409C-BE32-E72D297353CC}">
              <c16:uniqueId val="{00000000-F63B-41C2-9F29-A16A940FFB4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c:ext xmlns:c16="http://schemas.microsoft.com/office/drawing/2014/chart" uri="{C3380CC4-5D6E-409C-BE32-E72D297353CC}">
              <c16:uniqueId val="{00000001-F63B-41C2-9F29-A16A940FFB4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52.9</c:v>
                </c:pt>
                <c:pt idx="1">
                  <c:v>54.83</c:v>
                </c:pt>
                <c:pt idx="2">
                  <c:v>55.75</c:v>
                </c:pt>
                <c:pt idx="3">
                  <c:v>54.28</c:v>
                </c:pt>
                <c:pt idx="4">
                  <c:v>48.39</c:v>
                </c:pt>
              </c:numCache>
            </c:numRef>
          </c:val>
          <c:extLst>
            <c:ext xmlns:c16="http://schemas.microsoft.com/office/drawing/2014/chart" uri="{C3380CC4-5D6E-409C-BE32-E72D297353CC}">
              <c16:uniqueId val="{00000000-C4E6-40D0-9E21-701E17E51DC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c:ext xmlns:c16="http://schemas.microsoft.com/office/drawing/2014/chart" uri="{C3380CC4-5D6E-409C-BE32-E72D297353CC}">
              <c16:uniqueId val="{00000001-C4E6-40D0-9E21-701E17E51DC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B4-4EFE-8D3F-51D548A867A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c:ext xmlns:c16="http://schemas.microsoft.com/office/drawing/2014/chart" uri="{C3380CC4-5D6E-409C-BE32-E72D297353CC}">
              <c16:uniqueId val="{00000001-B2B4-4EFE-8D3F-51D548A867A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FEC-4D4D-9848-CD675FA5A70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c:ext xmlns:c16="http://schemas.microsoft.com/office/drawing/2014/chart" uri="{C3380CC4-5D6E-409C-BE32-E72D297353CC}">
              <c16:uniqueId val="{00000001-8FEC-4D4D-9848-CD675FA5A70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469.86</c:v>
                </c:pt>
                <c:pt idx="1">
                  <c:v>530.52</c:v>
                </c:pt>
                <c:pt idx="2">
                  <c:v>508.13</c:v>
                </c:pt>
                <c:pt idx="3">
                  <c:v>432.04</c:v>
                </c:pt>
                <c:pt idx="4">
                  <c:v>456.87</c:v>
                </c:pt>
              </c:numCache>
            </c:numRef>
          </c:val>
          <c:extLst>
            <c:ext xmlns:c16="http://schemas.microsoft.com/office/drawing/2014/chart" uri="{C3380CC4-5D6E-409C-BE32-E72D297353CC}">
              <c16:uniqueId val="{00000000-634C-4ACB-8652-7E848FB0624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c:ext xmlns:c16="http://schemas.microsoft.com/office/drawing/2014/chart" uri="{C3380CC4-5D6E-409C-BE32-E72D297353CC}">
              <c16:uniqueId val="{00000001-634C-4ACB-8652-7E848FB0624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71.180000000000007</c:v>
                </c:pt>
                <c:pt idx="1">
                  <c:v>78.12</c:v>
                </c:pt>
                <c:pt idx="2">
                  <c:v>131.93</c:v>
                </c:pt>
                <c:pt idx="3">
                  <c:v>136.34</c:v>
                </c:pt>
                <c:pt idx="4">
                  <c:v>121.63</c:v>
                </c:pt>
              </c:numCache>
            </c:numRef>
          </c:val>
          <c:extLst>
            <c:ext xmlns:c16="http://schemas.microsoft.com/office/drawing/2014/chart" uri="{C3380CC4-5D6E-409C-BE32-E72D297353CC}">
              <c16:uniqueId val="{00000000-A777-44EF-A97F-C56DFDC8CA5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c:ext xmlns:c16="http://schemas.microsoft.com/office/drawing/2014/chart" uri="{C3380CC4-5D6E-409C-BE32-E72D297353CC}">
              <c16:uniqueId val="{00000001-A777-44EF-A97F-C56DFDC8CA5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115.62</c:v>
                </c:pt>
                <c:pt idx="1">
                  <c:v>117.59</c:v>
                </c:pt>
                <c:pt idx="2">
                  <c:v>91.94</c:v>
                </c:pt>
                <c:pt idx="3">
                  <c:v>104.08</c:v>
                </c:pt>
                <c:pt idx="4">
                  <c:v>111.85</c:v>
                </c:pt>
              </c:numCache>
            </c:numRef>
          </c:val>
          <c:extLst>
            <c:ext xmlns:c16="http://schemas.microsoft.com/office/drawing/2014/chart" uri="{C3380CC4-5D6E-409C-BE32-E72D297353CC}">
              <c16:uniqueId val="{00000000-B657-4503-8211-100112ABC72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c:ext xmlns:c16="http://schemas.microsoft.com/office/drawing/2014/chart" uri="{C3380CC4-5D6E-409C-BE32-E72D297353CC}">
              <c16:uniqueId val="{00000001-B657-4503-8211-100112ABC72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183.12</c:v>
                </c:pt>
                <c:pt idx="1">
                  <c:v>179.23</c:v>
                </c:pt>
                <c:pt idx="2">
                  <c:v>207.79</c:v>
                </c:pt>
                <c:pt idx="3">
                  <c:v>196.09</c:v>
                </c:pt>
                <c:pt idx="4">
                  <c:v>179.76</c:v>
                </c:pt>
              </c:numCache>
            </c:numRef>
          </c:val>
          <c:extLst>
            <c:ext xmlns:c16="http://schemas.microsoft.com/office/drawing/2014/chart" uri="{C3380CC4-5D6E-409C-BE32-E72D297353CC}">
              <c16:uniqueId val="{00000000-A31B-48F5-8338-A8F34AC1646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c:ext xmlns:c16="http://schemas.microsoft.com/office/drawing/2014/chart" uri="{C3380CC4-5D6E-409C-BE32-E72D297353CC}">
              <c16:uniqueId val="{00000001-A31B-48F5-8338-A8F34AC1646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3" zoomScaleNormal="73" workbookViewId="0">
      <selection activeCell="BI64" sqref="BI6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沖縄県　恩納村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A7</v>
      </c>
      <c r="X8" s="75"/>
      <c r="Y8" s="75"/>
      <c r="Z8" s="75"/>
      <c r="AA8" s="75"/>
      <c r="AB8" s="75"/>
      <c r="AC8" s="75"/>
      <c r="AD8" s="75" t="str">
        <f>データ!$M$6</f>
        <v>非設置</v>
      </c>
      <c r="AE8" s="75"/>
      <c r="AF8" s="75"/>
      <c r="AG8" s="75"/>
      <c r="AH8" s="75"/>
      <c r="AI8" s="75"/>
      <c r="AJ8" s="75"/>
      <c r="AK8" s="2"/>
      <c r="AL8" s="66">
        <f>データ!$R$6</f>
        <v>11298</v>
      </c>
      <c r="AM8" s="66"/>
      <c r="AN8" s="66"/>
      <c r="AO8" s="66"/>
      <c r="AP8" s="66"/>
      <c r="AQ8" s="66"/>
      <c r="AR8" s="66"/>
      <c r="AS8" s="66"/>
      <c r="AT8" s="37">
        <f>データ!$S$6</f>
        <v>50.79</v>
      </c>
      <c r="AU8" s="38"/>
      <c r="AV8" s="38"/>
      <c r="AW8" s="38"/>
      <c r="AX8" s="38"/>
      <c r="AY8" s="38"/>
      <c r="AZ8" s="38"/>
      <c r="BA8" s="38"/>
      <c r="BB8" s="55">
        <f>データ!$T$6</f>
        <v>222.45</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79.95</v>
      </c>
      <c r="J10" s="38"/>
      <c r="K10" s="38"/>
      <c r="L10" s="38"/>
      <c r="M10" s="38"/>
      <c r="N10" s="38"/>
      <c r="O10" s="65"/>
      <c r="P10" s="55">
        <f>データ!$P$6</f>
        <v>100</v>
      </c>
      <c r="Q10" s="55"/>
      <c r="R10" s="55"/>
      <c r="S10" s="55"/>
      <c r="T10" s="55"/>
      <c r="U10" s="55"/>
      <c r="V10" s="55"/>
      <c r="W10" s="66">
        <f>データ!$Q$6</f>
        <v>2574</v>
      </c>
      <c r="X10" s="66"/>
      <c r="Y10" s="66"/>
      <c r="Z10" s="66"/>
      <c r="AA10" s="66"/>
      <c r="AB10" s="66"/>
      <c r="AC10" s="66"/>
      <c r="AD10" s="2"/>
      <c r="AE10" s="2"/>
      <c r="AF10" s="2"/>
      <c r="AG10" s="2"/>
      <c r="AH10" s="2"/>
      <c r="AI10" s="2"/>
      <c r="AJ10" s="2"/>
      <c r="AK10" s="2"/>
      <c r="AL10" s="66">
        <f>データ!$U$6</f>
        <v>11275</v>
      </c>
      <c r="AM10" s="66"/>
      <c r="AN10" s="66"/>
      <c r="AO10" s="66"/>
      <c r="AP10" s="66"/>
      <c r="AQ10" s="66"/>
      <c r="AR10" s="66"/>
      <c r="AS10" s="66"/>
      <c r="AT10" s="37">
        <f>データ!$V$6</f>
        <v>18.309999999999999</v>
      </c>
      <c r="AU10" s="38"/>
      <c r="AV10" s="38"/>
      <c r="AW10" s="38"/>
      <c r="AX10" s="38"/>
      <c r="AY10" s="38"/>
      <c r="AZ10" s="38"/>
      <c r="BA10" s="38"/>
      <c r="BB10" s="55">
        <f>データ!$W$6</f>
        <v>615.78</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110</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ji8rjZVTEqDM0R/IpIg9RbSzFrmm40pw+268UwzVQILggXmoVQX3UcbqeFWiG7bZ52lbr6AHzRaWscOvENMNRQ==" saltValue="uc7zszLYyqSoHUfbaMTrP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473111</v>
      </c>
      <c r="D6" s="20">
        <f t="shared" si="3"/>
        <v>46</v>
      </c>
      <c r="E6" s="20">
        <f t="shared" si="3"/>
        <v>1</v>
      </c>
      <c r="F6" s="20">
        <f t="shared" si="3"/>
        <v>0</v>
      </c>
      <c r="G6" s="20">
        <f t="shared" si="3"/>
        <v>1</v>
      </c>
      <c r="H6" s="20" t="str">
        <f t="shared" si="3"/>
        <v>沖縄県　恩納村</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79.95</v>
      </c>
      <c r="P6" s="21">
        <f t="shared" si="3"/>
        <v>100</v>
      </c>
      <c r="Q6" s="21">
        <f t="shared" si="3"/>
        <v>2574</v>
      </c>
      <c r="R6" s="21">
        <f t="shared" si="3"/>
        <v>11298</v>
      </c>
      <c r="S6" s="21">
        <f t="shared" si="3"/>
        <v>50.79</v>
      </c>
      <c r="T6" s="21">
        <f t="shared" si="3"/>
        <v>222.45</v>
      </c>
      <c r="U6" s="21">
        <f t="shared" si="3"/>
        <v>11275</v>
      </c>
      <c r="V6" s="21">
        <f t="shared" si="3"/>
        <v>18.309999999999999</v>
      </c>
      <c r="W6" s="21">
        <f t="shared" si="3"/>
        <v>615.78</v>
      </c>
      <c r="X6" s="22">
        <f>IF(X7="",NA(),X7)</f>
        <v>118.56</v>
      </c>
      <c r="Y6" s="22">
        <f t="shared" ref="Y6:AG6" si="4">IF(Y7="",NA(),Y7)</f>
        <v>119.13</v>
      </c>
      <c r="Z6" s="22">
        <f t="shared" si="4"/>
        <v>100.23</v>
      </c>
      <c r="AA6" s="22">
        <f t="shared" si="4"/>
        <v>106.93</v>
      </c>
      <c r="AB6" s="22">
        <f t="shared" si="4"/>
        <v>117.33</v>
      </c>
      <c r="AC6" s="22">
        <f t="shared" si="4"/>
        <v>108.76</v>
      </c>
      <c r="AD6" s="22">
        <f t="shared" si="4"/>
        <v>108.46</v>
      </c>
      <c r="AE6" s="22">
        <f t="shared" si="4"/>
        <v>109.02</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7.48</v>
      </c>
      <c r="AO6" s="22">
        <f t="shared" si="5"/>
        <v>11.94</v>
      </c>
      <c r="AP6" s="22">
        <f t="shared" si="5"/>
        <v>11</v>
      </c>
      <c r="AQ6" s="22">
        <f t="shared" si="5"/>
        <v>8.86</v>
      </c>
      <c r="AR6" s="22">
        <f t="shared" si="5"/>
        <v>7.65</v>
      </c>
      <c r="AS6" s="21" t="str">
        <f>IF(AS7="","",IF(AS7="-","【-】","【"&amp;SUBSTITUTE(TEXT(AS7,"#,##0.00"),"-","△")&amp;"】"))</f>
        <v>【1.34】</v>
      </c>
      <c r="AT6" s="22">
        <f>IF(AT7="",NA(),AT7)</f>
        <v>469.86</v>
      </c>
      <c r="AU6" s="22">
        <f t="shared" ref="AU6:BC6" si="6">IF(AU7="",NA(),AU7)</f>
        <v>530.52</v>
      </c>
      <c r="AV6" s="22">
        <f t="shared" si="6"/>
        <v>508.13</v>
      </c>
      <c r="AW6" s="22">
        <f t="shared" si="6"/>
        <v>432.04</v>
      </c>
      <c r="AX6" s="22">
        <f t="shared" si="6"/>
        <v>456.87</v>
      </c>
      <c r="AY6" s="22">
        <f t="shared" si="6"/>
        <v>359.7</v>
      </c>
      <c r="AZ6" s="22">
        <f t="shared" si="6"/>
        <v>362.93</v>
      </c>
      <c r="BA6" s="22">
        <f t="shared" si="6"/>
        <v>371.81</v>
      </c>
      <c r="BB6" s="22">
        <f t="shared" si="6"/>
        <v>384.23</v>
      </c>
      <c r="BC6" s="22">
        <f t="shared" si="6"/>
        <v>364.3</v>
      </c>
      <c r="BD6" s="21" t="str">
        <f>IF(BD7="","",IF(BD7="-","【-】","【"&amp;SUBSTITUTE(TEXT(BD7,"#,##0.00"),"-","△")&amp;"】"))</f>
        <v>【252.29】</v>
      </c>
      <c r="BE6" s="22">
        <f>IF(BE7="",NA(),BE7)</f>
        <v>71.180000000000007</v>
      </c>
      <c r="BF6" s="22">
        <f t="shared" ref="BF6:BN6" si="7">IF(BF7="",NA(),BF7)</f>
        <v>78.12</v>
      </c>
      <c r="BG6" s="22">
        <f t="shared" si="7"/>
        <v>131.93</v>
      </c>
      <c r="BH6" s="22">
        <f t="shared" si="7"/>
        <v>136.34</v>
      </c>
      <c r="BI6" s="22">
        <f t="shared" si="7"/>
        <v>121.63</v>
      </c>
      <c r="BJ6" s="22">
        <f t="shared" si="7"/>
        <v>447.01</v>
      </c>
      <c r="BK6" s="22">
        <f t="shared" si="7"/>
        <v>439.05</v>
      </c>
      <c r="BL6" s="22">
        <f t="shared" si="7"/>
        <v>465.85</v>
      </c>
      <c r="BM6" s="22">
        <f t="shared" si="7"/>
        <v>439.43</v>
      </c>
      <c r="BN6" s="22">
        <f t="shared" si="7"/>
        <v>438.41</v>
      </c>
      <c r="BO6" s="21" t="str">
        <f>IF(BO7="","",IF(BO7="-","【-】","【"&amp;SUBSTITUTE(TEXT(BO7,"#,##0.00"),"-","△")&amp;"】"))</f>
        <v>【268.07】</v>
      </c>
      <c r="BP6" s="22">
        <f>IF(BP7="",NA(),BP7)</f>
        <v>115.62</v>
      </c>
      <c r="BQ6" s="22">
        <f t="shared" ref="BQ6:BY6" si="8">IF(BQ7="",NA(),BQ7)</f>
        <v>117.59</v>
      </c>
      <c r="BR6" s="22">
        <f t="shared" si="8"/>
        <v>91.94</v>
      </c>
      <c r="BS6" s="22">
        <f t="shared" si="8"/>
        <v>104.08</v>
      </c>
      <c r="BT6" s="22">
        <f t="shared" si="8"/>
        <v>111.85</v>
      </c>
      <c r="BU6" s="22">
        <f t="shared" si="8"/>
        <v>95.81</v>
      </c>
      <c r="BV6" s="22">
        <f t="shared" si="8"/>
        <v>95.26</v>
      </c>
      <c r="BW6" s="22">
        <f t="shared" si="8"/>
        <v>92.39</v>
      </c>
      <c r="BX6" s="22">
        <f t="shared" si="8"/>
        <v>94.41</v>
      </c>
      <c r="BY6" s="22">
        <f t="shared" si="8"/>
        <v>90.96</v>
      </c>
      <c r="BZ6" s="21" t="str">
        <f>IF(BZ7="","",IF(BZ7="-","【-】","【"&amp;SUBSTITUTE(TEXT(BZ7,"#,##0.00"),"-","△")&amp;"】"))</f>
        <v>【97.47】</v>
      </c>
      <c r="CA6" s="22">
        <f>IF(CA7="",NA(),CA7)</f>
        <v>183.12</v>
      </c>
      <c r="CB6" s="22">
        <f t="shared" ref="CB6:CJ6" si="9">IF(CB7="",NA(),CB7)</f>
        <v>179.23</v>
      </c>
      <c r="CC6" s="22">
        <f t="shared" si="9"/>
        <v>207.79</v>
      </c>
      <c r="CD6" s="22">
        <f t="shared" si="9"/>
        <v>196.09</v>
      </c>
      <c r="CE6" s="22">
        <f t="shared" si="9"/>
        <v>179.76</v>
      </c>
      <c r="CF6" s="22">
        <f t="shared" si="9"/>
        <v>189.58</v>
      </c>
      <c r="CG6" s="22">
        <f t="shared" si="9"/>
        <v>192.82</v>
      </c>
      <c r="CH6" s="22">
        <f t="shared" si="9"/>
        <v>192.98</v>
      </c>
      <c r="CI6" s="22">
        <f t="shared" si="9"/>
        <v>192.13</v>
      </c>
      <c r="CJ6" s="22">
        <f t="shared" si="9"/>
        <v>197.04</v>
      </c>
      <c r="CK6" s="21" t="str">
        <f>IF(CK7="","",IF(CK7="-","【-】","【"&amp;SUBSTITUTE(TEXT(CK7,"#,##0.00"),"-","△")&amp;"】"))</f>
        <v>【174.75】</v>
      </c>
      <c r="CL6" s="22">
        <f>IF(CL7="",NA(),CL7)</f>
        <v>69.040000000000006</v>
      </c>
      <c r="CM6" s="22">
        <f t="shared" ref="CM6:CU6" si="10">IF(CM7="",NA(),CM7)</f>
        <v>69.12</v>
      </c>
      <c r="CN6" s="22">
        <f t="shared" si="10"/>
        <v>55.2</v>
      </c>
      <c r="CO6" s="22">
        <f t="shared" si="10"/>
        <v>56.03</v>
      </c>
      <c r="CP6" s="22">
        <f t="shared" si="10"/>
        <v>69.97</v>
      </c>
      <c r="CQ6" s="22">
        <f t="shared" si="10"/>
        <v>55.22</v>
      </c>
      <c r="CR6" s="22">
        <f t="shared" si="10"/>
        <v>54.05</v>
      </c>
      <c r="CS6" s="22">
        <f t="shared" si="10"/>
        <v>54.43</v>
      </c>
      <c r="CT6" s="22">
        <f t="shared" si="10"/>
        <v>53.87</v>
      </c>
      <c r="CU6" s="22">
        <f t="shared" si="10"/>
        <v>54.49</v>
      </c>
      <c r="CV6" s="21" t="str">
        <f>IF(CV7="","",IF(CV7="-","【-】","【"&amp;SUBSTITUTE(TEXT(CV7,"#,##0.00"),"-","△")&amp;"】"))</f>
        <v>【59.97】</v>
      </c>
      <c r="CW6" s="22">
        <f>IF(CW7="",NA(),CW7)</f>
        <v>95.65</v>
      </c>
      <c r="CX6" s="22">
        <f t="shared" ref="CX6:DF6" si="11">IF(CX7="",NA(),CX7)</f>
        <v>96.04</v>
      </c>
      <c r="CY6" s="22">
        <f t="shared" si="11"/>
        <v>91.74</v>
      </c>
      <c r="CZ6" s="22">
        <f t="shared" si="11"/>
        <v>93.67</v>
      </c>
      <c r="DA6" s="22">
        <f t="shared" si="11"/>
        <v>93.46</v>
      </c>
      <c r="DB6" s="22">
        <f t="shared" si="11"/>
        <v>80.930000000000007</v>
      </c>
      <c r="DC6" s="22">
        <f t="shared" si="11"/>
        <v>80.510000000000005</v>
      </c>
      <c r="DD6" s="22">
        <f t="shared" si="11"/>
        <v>79.44</v>
      </c>
      <c r="DE6" s="22">
        <f t="shared" si="11"/>
        <v>79.489999999999995</v>
      </c>
      <c r="DF6" s="22">
        <f t="shared" si="11"/>
        <v>78.8</v>
      </c>
      <c r="DG6" s="21" t="str">
        <f>IF(DG7="","",IF(DG7="-","【-】","【"&amp;SUBSTITUTE(TEXT(DG7,"#,##0.00"),"-","△")&amp;"】"))</f>
        <v>【89.76】</v>
      </c>
      <c r="DH6" s="22">
        <f>IF(DH7="",NA(),DH7)</f>
        <v>52.9</v>
      </c>
      <c r="DI6" s="22">
        <f t="shared" ref="DI6:DQ6" si="12">IF(DI7="",NA(),DI7)</f>
        <v>54.83</v>
      </c>
      <c r="DJ6" s="22">
        <f t="shared" si="12"/>
        <v>55.75</v>
      </c>
      <c r="DK6" s="22">
        <f t="shared" si="12"/>
        <v>54.28</v>
      </c>
      <c r="DL6" s="22">
        <f t="shared" si="12"/>
        <v>48.39</v>
      </c>
      <c r="DM6" s="22">
        <f t="shared" si="12"/>
        <v>47.97</v>
      </c>
      <c r="DN6" s="22">
        <f t="shared" si="12"/>
        <v>49.12</v>
      </c>
      <c r="DO6" s="22">
        <f t="shared" si="12"/>
        <v>49.39</v>
      </c>
      <c r="DP6" s="22">
        <f t="shared" si="12"/>
        <v>50.75</v>
      </c>
      <c r="DQ6" s="22">
        <f t="shared" si="12"/>
        <v>51.72</v>
      </c>
      <c r="DR6" s="21" t="str">
        <f>IF(DR7="","",IF(DR7="-","【-】","【"&amp;SUBSTITUTE(TEXT(DR7,"#,##0.00"),"-","△")&amp;"】"))</f>
        <v>【51.51】</v>
      </c>
      <c r="DS6" s="21">
        <f>IF(DS7="",NA(),DS7)</f>
        <v>0</v>
      </c>
      <c r="DT6" s="21">
        <f t="shared" ref="DT6:EB6" si="13">IF(DT7="",NA(),DT7)</f>
        <v>0</v>
      </c>
      <c r="DU6" s="21">
        <f t="shared" si="13"/>
        <v>0</v>
      </c>
      <c r="DV6" s="21">
        <f t="shared" si="13"/>
        <v>0</v>
      </c>
      <c r="DW6" s="21">
        <f t="shared" si="13"/>
        <v>0</v>
      </c>
      <c r="DX6" s="22">
        <f t="shared" si="13"/>
        <v>15.33</v>
      </c>
      <c r="DY6" s="22">
        <f t="shared" si="13"/>
        <v>16.760000000000002</v>
      </c>
      <c r="DZ6" s="22">
        <f t="shared" si="13"/>
        <v>18.57</v>
      </c>
      <c r="EA6" s="22">
        <f t="shared" si="13"/>
        <v>21.14</v>
      </c>
      <c r="EB6" s="22">
        <f t="shared" si="13"/>
        <v>22.12</v>
      </c>
      <c r="EC6" s="21" t="str">
        <f>IF(EC7="","",IF(EC7="-","【-】","【"&amp;SUBSTITUTE(TEXT(EC7,"#,##0.00"),"-","△")&amp;"】"))</f>
        <v>【23.75】</v>
      </c>
      <c r="ED6" s="21">
        <f>IF(ED7="",NA(),ED7)</f>
        <v>0</v>
      </c>
      <c r="EE6" s="21">
        <f t="shared" ref="EE6:EM6" si="14">IF(EE7="",NA(),EE7)</f>
        <v>0</v>
      </c>
      <c r="EF6" s="21">
        <f t="shared" si="14"/>
        <v>0</v>
      </c>
      <c r="EG6" s="21">
        <f t="shared" si="14"/>
        <v>0</v>
      </c>
      <c r="EH6" s="21">
        <f t="shared" si="14"/>
        <v>0</v>
      </c>
      <c r="EI6" s="22">
        <f t="shared" si="14"/>
        <v>0.43</v>
      </c>
      <c r="EJ6" s="22">
        <f t="shared" si="14"/>
        <v>0.42</v>
      </c>
      <c r="EK6" s="22">
        <f t="shared" si="14"/>
        <v>0.44</v>
      </c>
      <c r="EL6" s="22">
        <f t="shared" si="14"/>
        <v>0.5</v>
      </c>
      <c r="EM6" s="22">
        <f t="shared" si="14"/>
        <v>0.4</v>
      </c>
      <c r="EN6" s="21" t="str">
        <f>IF(EN7="","",IF(EN7="-","【-】","【"&amp;SUBSTITUTE(TEXT(EN7,"#,##0.00"),"-","△")&amp;"】"))</f>
        <v>【0.67】</v>
      </c>
    </row>
    <row r="7" spans="1:144" s="23" customFormat="1" x14ac:dyDescent="0.15">
      <c r="A7" s="15"/>
      <c r="B7" s="24">
        <v>2022</v>
      </c>
      <c r="C7" s="24">
        <v>473111</v>
      </c>
      <c r="D7" s="24">
        <v>46</v>
      </c>
      <c r="E7" s="24">
        <v>1</v>
      </c>
      <c r="F7" s="24">
        <v>0</v>
      </c>
      <c r="G7" s="24">
        <v>1</v>
      </c>
      <c r="H7" s="24" t="s">
        <v>93</v>
      </c>
      <c r="I7" s="24" t="s">
        <v>94</v>
      </c>
      <c r="J7" s="24" t="s">
        <v>95</v>
      </c>
      <c r="K7" s="24" t="s">
        <v>96</v>
      </c>
      <c r="L7" s="24" t="s">
        <v>97</v>
      </c>
      <c r="M7" s="24" t="s">
        <v>98</v>
      </c>
      <c r="N7" s="25" t="s">
        <v>99</v>
      </c>
      <c r="O7" s="25">
        <v>79.95</v>
      </c>
      <c r="P7" s="25">
        <v>100</v>
      </c>
      <c r="Q7" s="25">
        <v>2574</v>
      </c>
      <c r="R7" s="25">
        <v>11298</v>
      </c>
      <c r="S7" s="25">
        <v>50.79</v>
      </c>
      <c r="T7" s="25">
        <v>222.45</v>
      </c>
      <c r="U7" s="25">
        <v>11275</v>
      </c>
      <c r="V7" s="25">
        <v>18.309999999999999</v>
      </c>
      <c r="W7" s="25">
        <v>615.78</v>
      </c>
      <c r="X7" s="25">
        <v>118.56</v>
      </c>
      <c r="Y7" s="25">
        <v>119.13</v>
      </c>
      <c r="Z7" s="25">
        <v>100.23</v>
      </c>
      <c r="AA7" s="25">
        <v>106.93</v>
      </c>
      <c r="AB7" s="25">
        <v>117.33</v>
      </c>
      <c r="AC7" s="25">
        <v>108.76</v>
      </c>
      <c r="AD7" s="25">
        <v>108.46</v>
      </c>
      <c r="AE7" s="25">
        <v>109.02</v>
      </c>
      <c r="AF7" s="25">
        <v>107.81</v>
      </c>
      <c r="AG7" s="25">
        <v>107.21</v>
      </c>
      <c r="AH7" s="25">
        <v>108.7</v>
      </c>
      <c r="AI7" s="25">
        <v>0</v>
      </c>
      <c r="AJ7" s="25">
        <v>0</v>
      </c>
      <c r="AK7" s="25">
        <v>0</v>
      </c>
      <c r="AL7" s="25">
        <v>0</v>
      </c>
      <c r="AM7" s="25">
        <v>0</v>
      </c>
      <c r="AN7" s="25">
        <v>7.48</v>
      </c>
      <c r="AO7" s="25">
        <v>11.94</v>
      </c>
      <c r="AP7" s="25">
        <v>11</v>
      </c>
      <c r="AQ7" s="25">
        <v>8.86</v>
      </c>
      <c r="AR7" s="25">
        <v>7.65</v>
      </c>
      <c r="AS7" s="25">
        <v>1.34</v>
      </c>
      <c r="AT7" s="25">
        <v>469.86</v>
      </c>
      <c r="AU7" s="25">
        <v>530.52</v>
      </c>
      <c r="AV7" s="25">
        <v>508.13</v>
      </c>
      <c r="AW7" s="25">
        <v>432.04</v>
      </c>
      <c r="AX7" s="25">
        <v>456.87</v>
      </c>
      <c r="AY7" s="25">
        <v>359.7</v>
      </c>
      <c r="AZ7" s="25">
        <v>362.93</v>
      </c>
      <c r="BA7" s="25">
        <v>371.81</v>
      </c>
      <c r="BB7" s="25">
        <v>384.23</v>
      </c>
      <c r="BC7" s="25">
        <v>364.3</v>
      </c>
      <c r="BD7" s="25">
        <v>252.29</v>
      </c>
      <c r="BE7" s="25">
        <v>71.180000000000007</v>
      </c>
      <c r="BF7" s="25">
        <v>78.12</v>
      </c>
      <c r="BG7" s="25">
        <v>131.93</v>
      </c>
      <c r="BH7" s="25">
        <v>136.34</v>
      </c>
      <c r="BI7" s="25">
        <v>121.63</v>
      </c>
      <c r="BJ7" s="25">
        <v>447.01</v>
      </c>
      <c r="BK7" s="25">
        <v>439.05</v>
      </c>
      <c r="BL7" s="25">
        <v>465.85</v>
      </c>
      <c r="BM7" s="25">
        <v>439.43</v>
      </c>
      <c r="BN7" s="25">
        <v>438.41</v>
      </c>
      <c r="BO7" s="25">
        <v>268.07</v>
      </c>
      <c r="BP7" s="25">
        <v>115.62</v>
      </c>
      <c r="BQ7" s="25">
        <v>117.59</v>
      </c>
      <c r="BR7" s="25">
        <v>91.94</v>
      </c>
      <c r="BS7" s="25">
        <v>104.08</v>
      </c>
      <c r="BT7" s="25">
        <v>111.85</v>
      </c>
      <c r="BU7" s="25">
        <v>95.81</v>
      </c>
      <c r="BV7" s="25">
        <v>95.26</v>
      </c>
      <c r="BW7" s="25">
        <v>92.39</v>
      </c>
      <c r="BX7" s="25">
        <v>94.41</v>
      </c>
      <c r="BY7" s="25">
        <v>90.96</v>
      </c>
      <c r="BZ7" s="25">
        <v>97.47</v>
      </c>
      <c r="CA7" s="25">
        <v>183.12</v>
      </c>
      <c r="CB7" s="25">
        <v>179.23</v>
      </c>
      <c r="CC7" s="25">
        <v>207.79</v>
      </c>
      <c r="CD7" s="25">
        <v>196.09</v>
      </c>
      <c r="CE7" s="25">
        <v>179.76</v>
      </c>
      <c r="CF7" s="25">
        <v>189.58</v>
      </c>
      <c r="CG7" s="25">
        <v>192.82</v>
      </c>
      <c r="CH7" s="25">
        <v>192.98</v>
      </c>
      <c r="CI7" s="25">
        <v>192.13</v>
      </c>
      <c r="CJ7" s="25">
        <v>197.04</v>
      </c>
      <c r="CK7" s="25">
        <v>174.75</v>
      </c>
      <c r="CL7" s="25">
        <v>69.040000000000006</v>
      </c>
      <c r="CM7" s="25">
        <v>69.12</v>
      </c>
      <c r="CN7" s="25">
        <v>55.2</v>
      </c>
      <c r="CO7" s="25">
        <v>56.03</v>
      </c>
      <c r="CP7" s="25">
        <v>69.97</v>
      </c>
      <c r="CQ7" s="25">
        <v>55.22</v>
      </c>
      <c r="CR7" s="25">
        <v>54.05</v>
      </c>
      <c r="CS7" s="25">
        <v>54.43</v>
      </c>
      <c r="CT7" s="25">
        <v>53.87</v>
      </c>
      <c r="CU7" s="25">
        <v>54.49</v>
      </c>
      <c r="CV7" s="25">
        <v>59.97</v>
      </c>
      <c r="CW7" s="25">
        <v>95.65</v>
      </c>
      <c r="CX7" s="25">
        <v>96.04</v>
      </c>
      <c r="CY7" s="25">
        <v>91.74</v>
      </c>
      <c r="CZ7" s="25">
        <v>93.67</v>
      </c>
      <c r="DA7" s="25">
        <v>93.46</v>
      </c>
      <c r="DB7" s="25">
        <v>80.930000000000007</v>
      </c>
      <c r="DC7" s="25">
        <v>80.510000000000005</v>
      </c>
      <c r="DD7" s="25">
        <v>79.44</v>
      </c>
      <c r="DE7" s="25">
        <v>79.489999999999995</v>
      </c>
      <c r="DF7" s="25">
        <v>78.8</v>
      </c>
      <c r="DG7" s="25">
        <v>89.76</v>
      </c>
      <c r="DH7" s="25">
        <v>52.9</v>
      </c>
      <c r="DI7" s="25">
        <v>54.83</v>
      </c>
      <c r="DJ7" s="25">
        <v>55.75</v>
      </c>
      <c r="DK7" s="25">
        <v>54.28</v>
      </c>
      <c r="DL7" s="25">
        <v>48.39</v>
      </c>
      <c r="DM7" s="25">
        <v>47.97</v>
      </c>
      <c r="DN7" s="25">
        <v>49.12</v>
      </c>
      <c r="DO7" s="25">
        <v>49.39</v>
      </c>
      <c r="DP7" s="25">
        <v>50.75</v>
      </c>
      <c r="DQ7" s="25">
        <v>51.72</v>
      </c>
      <c r="DR7" s="25">
        <v>51.51</v>
      </c>
      <c r="DS7" s="25">
        <v>0</v>
      </c>
      <c r="DT7" s="25">
        <v>0</v>
      </c>
      <c r="DU7" s="25">
        <v>0</v>
      </c>
      <c r="DV7" s="25">
        <v>0</v>
      </c>
      <c r="DW7" s="25">
        <v>0</v>
      </c>
      <c r="DX7" s="25">
        <v>15.33</v>
      </c>
      <c r="DY7" s="25">
        <v>16.760000000000002</v>
      </c>
      <c r="DZ7" s="25">
        <v>18.57</v>
      </c>
      <c r="EA7" s="25">
        <v>21.14</v>
      </c>
      <c r="EB7" s="25">
        <v>22.12</v>
      </c>
      <c r="EC7" s="25">
        <v>23.75</v>
      </c>
      <c r="ED7" s="25">
        <v>0</v>
      </c>
      <c r="EE7" s="25">
        <v>0</v>
      </c>
      <c r="EF7" s="25">
        <v>0</v>
      </c>
      <c r="EG7" s="25">
        <v>0</v>
      </c>
      <c r="EH7" s="25">
        <v>0</v>
      </c>
      <c r="EI7" s="25">
        <v>0.43</v>
      </c>
      <c r="EJ7" s="25">
        <v>0.42</v>
      </c>
      <c r="EK7" s="25">
        <v>0.44</v>
      </c>
      <c r="EL7" s="25">
        <v>0.5</v>
      </c>
      <c r="EM7" s="25">
        <v>0.4</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屋良 立浩</cp:lastModifiedBy>
  <cp:lastPrinted>2024-01-26T00:32:13Z</cp:lastPrinted>
  <dcterms:created xsi:type="dcterms:W3CDTF">2023-12-05T01:03:19Z</dcterms:created>
  <dcterms:modified xsi:type="dcterms:W3CDTF">2024-01-26T00:34:12Z</dcterms:modified>
  <cp:category/>
</cp:coreProperties>
</file>