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13 大宜味村（0205）\"/>
    </mc:Choice>
  </mc:AlternateContent>
  <workbookProtection workbookAlgorithmName="SHA-512" workbookHashValue="qxDjZXvPlWeRXFXUHgtfCN0YSBGhWabC4jreGWQM/9YNNIleViNUMFNKqQ8UlCBT9ZvashrA4Itz3WvDT2jrDQ==" workbookSaltValue="rVJeJgYhwH9XBq8F8HSAFA==" workbookSpinCount="100000" lockStructure="1"/>
  <bookViews>
    <workbookView xWindow="-120" yWindow="-120" windowWidth="29040" windowHeight="1584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Q6" i="5"/>
  <c r="P6" i="5"/>
  <c r="O6" i="5"/>
  <c r="N6" i="5"/>
  <c r="B10" i="4" s="1"/>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H85" i="4"/>
  <c r="BB10" i="4"/>
  <c r="AL10" i="4"/>
  <c r="W10" i="4"/>
  <c r="P10" i="4"/>
  <c r="I10" i="4"/>
  <c r="AT8" i="4"/>
  <c r="AL8" i="4"/>
  <c r="AD8" i="4"/>
  <c r="P8" i="4"/>
  <c r="I8" i="4"/>
  <c r="B8"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<sst xmlns="http://schemas.openxmlformats.org/spreadsheetml/2006/main" count="233" uniqueCount="118">
  <si>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</si>
  <si>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</si>
  <si>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</si>
  <si>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</si>
  <si>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</si>
  <si>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</si>
  <si>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</si>
  <si>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</si>
  <si>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</si>
  <si>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</si>
  <si>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</si>
  <si>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</si>
  <si>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</si>
  <si>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</si>
  <si>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</si>
  <si>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</si>
  <si>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</si>
  <si>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</si>
  <si>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</si>
  <si>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</si>
  <si>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</si>
  <si>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</si>
  <si>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</si>
  <si>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</si>
  <si>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</si>
  <si>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</si>
  <si>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</si>
  <si>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</si>
  <si>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</si>
  <si>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</si>
  <si>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</si>
  <si>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</si>
  <si>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</si>
  <si>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</si>
  <si>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</si>
  <si>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</si>
  <si>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</si>
  <si>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</si>
  <si>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</si>
  <si>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</si>
  <si>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</si>
  <si>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</si>
  <si>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</si>
  <si>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</si>
  <si>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</si>
  <si>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</si>
  <si>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</si>
  <si>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</si>
  <si>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</si>
  <si>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</si>
  <si>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</si>
  <si>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</si>
  <si>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</si>
  <si>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</si>
  <si>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</si>
  <si>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</si>
  <si>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</si>
  <si>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</si>
  <si>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</si>
  <si>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</si>
  <si>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</si>
  <si>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</si>
  <si>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</si>
  <si>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</si>
  <si>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</si>
  <si>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</si>
  <si>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</si>
  <si>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</si>
  <si>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</si>
  <si>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</si>
  <si>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</si>
  <si>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</si>
  <si>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</si>
  <si>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</si>
  <si>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</si>
  <si>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</si>
  <si>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</si>
  <si>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</si>
  <si>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</si>
  <si>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</si>
  <si>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</si>
  <si>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</si>
  <si>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</si>
  <si>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</si>
  <si>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</si>
  <si>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</si>
  <si>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</si>
  <si>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</si>
  <si>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</si>
  <si>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</si>
  <si>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</si>
  <si>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</si>
  <si>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</si>
  <si>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</si>
  <si>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</si>
  <si>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</si>
  <si>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</si>
  <si>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大宜味村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</si>
  <si>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</si>
  <si>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</si>
  <si>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</si>
  <si>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</si>
  <si>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</si>
  <si>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</si>
  <si>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</si>
  <si>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</si>
  <si>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</si>
  <si>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</si>
  <si>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</si>
  <si>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</si>
  <si>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</si>
  <si>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</si>
  <si>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</si>
  <si>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</si>
  <si>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</si>
  <si>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総収益の30％が一般会計からの繰入金であり、企業債償還金が要因としてあげられる。今後も老朽化に伴う更新を行っていくうえで、償還金が経営を圧迫させることの無いよう留意しなければならない。
④企業債残高対給水収益比率：当該団体の数値は平均の約1/2以下となっている。初期投資における企業債償還の終了に伴う減少が関係している。今後は将来負担の適正化を図りつつ長期的・計画的な投資で施設の更新を行うよう努める。
⑤料金回収率：前年度から大きな減少は免れたものの、まだまだ低い状況である。徴収業務に力を入れ、回収率の上昇を目指す。
⑥給水原価：平均値と同じような原価となっているが、原価の上昇を防ぐためにも修繕にかかる費用や委託料などを見直し、費用削減を目指す。
⑦施設利用率：施設の能力不足により、需要に対して供給が追い付いていない地域が一部あるが、全体的にみると現在の施設運用で間に合っていることから、このような利用率となっている。
⑧有収率：漏水の早期発見及び修繕を行ったため、増加につながった。今後も早期発見と対応を心掛ける。</t>
    <rPh sb="1" eb="4">
      <t>シュウエキテキ</t>
    </rPh>
    <rPh sb="4" eb="6">
      <t>シュウシ</t>
    </rPh>
    <rPh sb="6" eb="8">
      <t>ヒリツ</t>
    </rPh>
    <rPh sb="103" eb="105">
      <t>キギョウ</t>
    </rPh>
    <rPh sb="105" eb="106">
      <t>サイ</t>
    </rPh>
    <rPh sb="106" eb="108">
      <t>ザンダカ</t>
    </rPh>
    <rPh sb="108" eb="109">
      <t>タイ</t>
    </rPh>
    <rPh sb="109" eb="111">
      <t>キュウスイ</t>
    </rPh>
    <rPh sb="111" eb="113">
      <t>シュウエキ</t>
    </rPh>
    <rPh sb="113" eb="115">
      <t>ヒリツ</t>
    </rPh>
    <rPh sb="131" eb="133">
      <t>イカ</t>
    </rPh>
    <rPh sb="162" eb="164">
      <t>カンケイ</t>
    </rPh>
    <rPh sb="185" eb="188">
      <t>チョウキテキ</t>
    </rPh>
    <rPh sb="212" eb="214">
      <t>リョウキン</t>
    </rPh>
    <rPh sb="214" eb="216">
      <t>カイシュウ</t>
    </rPh>
    <rPh sb="216" eb="217">
      <t>リツ</t>
    </rPh>
    <rPh sb="218" eb="221">
      <t>ゼンネンド</t>
    </rPh>
    <rPh sb="223" eb="224">
      <t>オオ</t>
    </rPh>
    <rPh sb="226" eb="228">
      <t>ゲンショウ</t>
    </rPh>
    <rPh sb="229" eb="230">
      <t>マヌガ</t>
    </rPh>
    <rPh sb="240" eb="241">
      <t>ヒク</t>
    </rPh>
    <rPh sb="242" eb="244">
      <t>ジョウキョウ</t>
    </rPh>
    <rPh sb="248" eb="250">
      <t>チョウシュウ</t>
    </rPh>
    <rPh sb="250" eb="252">
      <t>ギョウム</t>
    </rPh>
    <rPh sb="253" eb="254">
      <t>チカラ</t>
    </rPh>
    <rPh sb="255" eb="256">
      <t>イ</t>
    </rPh>
    <rPh sb="258" eb="260">
      <t>カイシュウ</t>
    </rPh>
    <rPh sb="260" eb="261">
      <t>リツ</t>
    </rPh>
    <rPh sb="262" eb="264">
      <t>ジョウショウ</t>
    </rPh>
    <rPh sb="265" eb="267">
      <t>メザ</t>
    </rPh>
    <rPh sb="271" eb="273">
      <t>キュウスイ</t>
    </rPh>
    <rPh sb="273" eb="275">
      <t>ゲンカ</t>
    </rPh>
    <rPh sb="276" eb="279">
      <t>ヘイキンチ</t>
    </rPh>
    <rPh sb="280" eb="281">
      <t>オナ</t>
    </rPh>
    <rPh sb="285" eb="287">
      <t>ゲンカ</t>
    </rPh>
    <rPh sb="295" eb="297">
      <t>ゲンカ</t>
    </rPh>
    <rPh sb="298" eb="300">
      <t>ジョウショウ</t>
    </rPh>
    <rPh sb="301" eb="302">
      <t>フセ</t>
    </rPh>
    <rPh sb="307" eb="309">
      <t>シュウゼン</t>
    </rPh>
    <rPh sb="313" eb="315">
      <t>ヒヨウ</t>
    </rPh>
    <rPh sb="316" eb="319">
      <t>イタクリョウ</t>
    </rPh>
    <rPh sb="322" eb="324">
      <t>ミナオ</t>
    </rPh>
    <rPh sb="326" eb="328">
      <t>ヒヨウ</t>
    </rPh>
    <rPh sb="328" eb="330">
      <t>サクゲン</t>
    </rPh>
    <rPh sb="331" eb="333">
      <t>メザ</t>
    </rPh>
    <rPh sb="337" eb="339">
      <t>シセツ</t>
    </rPh>
    <rPh sb="339" eb="341">
      <t>リヨウ</t>
    </rPh>
    <rPh sb="341" eb="342">
      <t>リツ</t>
    </rPh>
    <rPh sb="343" eb="345">
      <t>シセツ</t>
    </rPh>
    <rPh sb="346" eb="348">
      <t>ノウリョク</t>
    </rPh>
    <rPh sb="348" eb="350">
      <t>ブソク</t>
    </rPh>
    <rPh sb="354" eb="356">
      <t>ジュヨウ</t>
    </rPh>
    <rPh sb="357" eb="358">
      <t>タイ</t>
    </rPh>
    <rPh sb="360" eb="362">
      <t>キョウキュウ</t>
    </rPh>
    <rPh sb="363" eb="364">
      <t>オ</t>
    </rPh>
    <rPh sb="365" eb="366">
      <t>ツ</t>
    </rPh>
    <rPh sb="371" eb="373">
      <t>チイキ</t>
    </rPh>
    <rPh sb="374" eb="376">
      <t>イチブ</t>
    </rPh>
    <rPh sb="380" eb="383">
      <t>ゼンタイテキ</t>
    </rPh>
    <rPh sb="387" eb="389">
      <t>ゲンザイ</t>
    </rPh>
    <rPh sb="390" eb="392">
      <t>シセツ</t>
    </rPh>
    <rPh sb="392" eb="394">
      <t>ウンヨウ</t>
    </rPh>
    <rPh sb="395" eb="396">
      <t>マ</t>
    </rPh>
    <rPh sb="397" eb="398">
      <t>ア</t>
    </rPh>
    <rPh sb="412" eb="415">
      <t>リヨウリツ</t>
    </rPh>
    <rPh sb="424" eb="427">
      <t>ユウシュウリツ</t>
    </rPh>
    <rPh sb="428" eb="430">
      <t>ロウスイ</t>
    </rPh>
    <rPh sb="431" eb="433">
      <t>ソウキ</t>
    </rPh>
    <rPh sb="433" eb="435">
      <t>ハッケン</t>
    </rPh>
    <rPh sb="435" eb="436">
      <t>オヨ</t>
    </rPh>
    <rPh sb="437" eb="439">
      <t>シュウゼン</t>
    </rPh>
    <rPh sb="440" eb="441">
      <t>オコナ</t>
    </rPh>
    <rPh sb="446" eb="448">
      <t>ゾウカ</t>
    </rPh>
    <rPh sb="455" eb="457">
      <t>コンゴ</t>
    </rPh>
    <rPh sb="458" eb="460">
      <t>ソウキ</t>
    </rPh>
    <rPh sb="460" eb="462">
      <t>ハッケン</t>
    </rPh>
    <rPh sb="463" eb="465">
      <t>タイオウ</t>
    </rPh>
    <rPh sb="466" eb="468">
      <t>ココロガ</t>
    </rPh>
    <phoneticPr fontId="4"/>
  </si>
  <si>
    <t>昭和に布設された管路の老朽化が進行しており、毎月のように漏水の報告がある状況である。漏水が起こるたびに断水の連絡や配管後の赤水の吐き捨てを行っていてはきりがないため、全体的な更新が求められている。</t>
    <rPh sb="22" eb="24">
      <t>マイツキ</t>
    </rPh>
    <rPh sb="28" eb="30">
      <t>ロウスイ</t>
    </rPh>
    <rPh sb="31" eb="33">
      <t>ホウコク</t>
    </rPh>
    <rPh sb="42" eb="44">
      <t>ロウスイ</t>
    </rPh>
    <rPh sb="45" eb="46">
      <t>オ</t>
    </rPh>
    <rPh sb="51" eb="53">
      <t>ダンスイ</t>
    </rPh>
    <rPh sb="54" eb="56">
      <t>レンラク</t>
    </rPh>
    <rPh sb="57" eb="59">
      <t>ハイカン</t>
    </rPh>
    <rPh sb="59" eb="60">
      <t>ゴ</t>
    </rPh>
    <rPh sb="61" eb="62">
      <t>アカ</t>
    </rPh>
    <rPh sb="62" eb="63">
      <t>ミズ</t>
    </rPh>
    <rPh sb="64" eb="65">
      <t>ハ</t>
    </rPh>
    <rPh sb="66" eb="67">
      <t>ス</t>
    </rPh>
    <rPh sb="69" eb="70">
      <t>オコナ</t>
    </rPh>
    <rPh sb="83" eb="86">
      <t>ゼンタイテキ</t>
    </rPh>
    <rPh sb="87" eb="89">
      <t>コウシン</t>
    </rPh>
    <rPh sb="90" eb="91">
      <t>モト</t>
    </rPh>
    <phoneticPr fontId="4"/>
  </si>
  <si>
    <t>人口減少に伴う収入の低下や、漏水・故障による費用の増加など、経営状況は依然として厳しいものとなっている。厳しい経営収支の見通しを踏まえつつ、事業全般にわたり経営の効率化による経費の節減等を徹底していく。また、財政基盤の安定化を図り、お客様サービスの質の向上に努めていくべきと考えている。
　施設整備については、安全かつ良質な水を常時提供するためにも長期的・計画的な施設の更新・整備、効率的な事業運営計画を検討する必要がある。
　また、企業債償還金が経営を圧迫しないよう将来負担の適正化を考慮しながら運営していく。</t>
    <rPh sb="164" eb="166">
      <t>ジョウジ</t>
    </rPh>
    <rPh sb="166" eb="168">
      <t>テイキョウ</t>
    </rPh>
    <rPh sb="174" eb="177">
      <t>チョウキテキ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</si>
</sst>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7.0000000000000007E-2</c:v>
                </c:pt>
                <c:pt idx="1">
                  <c:v>0.94</c:v>
                </c:pt>
                <c:pt idx="2">
                  <c:v>0.45</c:v>
                </c:pt>
                <c:pt idx="3" formatCode="#,##0.00;&quot;△&quot;#,##0.00">
                  <c:v>0</c:v>
                </c:pt>
                <c:pt idx="4" formatCode="#,##0.00;&quot;△&quot;#,##0.00">
                  <c:v>0</c:v>
                </c:pt>
              </c:numCache>
            </c:numRef>
          </c:val>
          <c:extLst>
            <c:ext xmlns:c16="http://schemas.microsoft.com/office/drawing/2014/chart" uri="{C3380CC4-5D6E-409C-BE32-E72D297353CC}">
              <c16:uniqueId val="{00000000-613A-4E3F-87A5-F4D48AAF0AB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613A-4E3F-87A5-F4D48AAF0AB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69.989999999999995</c:v>
                </c:pt>
                <c:pt idx="1">
                  <c:v>69.39</c:v>
                </c:pt>
                <c:pt idx="2">
                  <c:v>70.87</c:v>
                </c:pt>
                <c:pt idx="3">
                  <c:v>65.28</c:v>
                </c:pt>
                <c:pt idx="4">
                  <c:v>60.71</c:v>
                </c:pt>
              </c:numCache>
            </c:numRef>
          </c:val>
          <c:extLst>
            <c:ext xmlns:c16="http://schemas.microsoft.com/office/drawing/2014/chart" uri="{C3380CC4-5D6E-409C-BE32-E72D297353CC}">
              <c16:uniqueId val="{00000000-E5C6-4A69-97D9-7175BFD4BE3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E5C6-4A69-97D9-7175BFD4BE3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77.709999999999994</c:v>
                </c:pt>
                <c:pt idx="1">
                  <c:v>76.44</c:v>
                </c:pt>
                <c:pt idx="2">
                  <c:v>76.510000000000005</c:v>
                </c:pt>
                <c:pt idx="3">
                  <c:v>81.59</c:v>
                </c:pt>
                <c:pt idx="4">
                  <c:v>88.32</c:v>
                </c:pt>
              </c:numCache>
            </c:numRef>
          </c:val>
          <c:extLst>
            <c:ext xmlns:c16="http://schemas.microsoft.com/office/drawing/2014/chart" uri="{C3380CC4-5D6E-409C-BE32-E72D297353CC}">
              <c16:uniqueId val="{00000000-021F-49F6-B8E1-9F1C3447CB9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021F-49F6-B8E1-9F1C3447CB9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89.83</c:v>
                </c:pt>
                <c:pt idx="1">
                  <c:v>55.6</c:v>
                </c:pt>
                <c:pt idx="2">
                  <c:v>74.569999999999993</c:v>
                </c:pt>
                <c:pt idx="3">
                  <c:v>63.47</c:v>
                </c:pt>
                <c:pt idx="4">
                  <c:v>70.55</c:v>
                </c:pt>
              </c:numCache>
            </c:numRef>
          </c:val>
          <c:extLst>
            <c:ext xmlns:c16="http://schemas.microsoft.com/office/drawing/2014/chart" uri="{C3380CC4-5D6E-409C-BE32-E72D297353CC}">
              <c16:uniqueId val="{00000000-2B32-41AB-A170-4FADF807DC3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2B32-41AB-A170-4FADF807DC3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5F-4C68-8BBA-30FECC53135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5F-4C68-8BBA-30FECC53135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30-4221-AA1A-D89E5EB510D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30-4221-AA1A-D89E5EB510D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A1-4723-992B-6453B35E80C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A1-4723-992B-6453B35E80C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E9-4C63-8B28-9E373F7A7CA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E9-4C63-8B28-9E373F7A7CA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535.77</c:v>
                </c:pt>
                <c:pt idx="1">
                  <c:v>508.18</c:v>
                </c:pt>
                <c:pt idx="2">
                  <c:v>505.16</c:v>
                </c:pt>
                <c:pt idx="3">
                  <c:v>458.51</c:v>
                </c:pt>
                <c:pt idx="4">
                  <c:v>427.82</c:v>
                </c:pt>
              </c:numCache>
            </c:numRef>
          </c:val>
          <c:extLst>
            <c:ext xmlns:c16="http://schemas.microsoft.com/office/drawing/2014/chart" uri="{C3380CC4-5D6E-409C-BE32-E72D297353CC}">
              <c16:uniqueId val="{00000000-5C98-4B43-A109-08DDE4231E3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5C98-4B43-A109-08DDE4231E3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70.55</c:v>
                </c:pt>
                <c:pt idx="1">
                  <c:v>55.54</c:v>
                </c:pt>
                <c:pt idx="2">
                  <c:v>68.55</c:v>
                </c:pt>
                <c:pt idx="3">
                  <c:v>61.61</c:v>
                </c:pt>
                <c:pt idx="4">
                  <c:v>61.55</c:v>
                </c:pt>
              </c:numCache>
            </c:numRef>
          </c:val>
          <c:extLst>
            <c:ext xmlns:c16="http://schemas.microsoft.com/office/drawing/2014/chart" uri="{C3380CC4-5D6E-409C-BE32-E72D297353CC}">
              <c16:uniqueId val="{00000000-F4F7-4628-A46A-947C3C28031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F4F7-4628-A46A-947C3C28031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262.58999999999997</c:v>
                </c:pt>
                <c:pt idx="1">
                  <c:v>339.03</c:v>
                </c:pt>
                <c:pt idx="2">
                  <c:v>273.06</c:v>
                </c:pt>
                <c:pt idx="3">
                  <c:v>308.76</c:v>
                </c:pt>
                <c:pt idx="4">
                  <c:v>312.27</c:v>
                </c:pt>
              </c:numCache>
            </c:numRef>
          </c:val>
          <c:extLst>
            <c:ext xmlns:c16="http://schemas.microsoft.com/office/drawing/2014/chart" uri="{C3380CC4-5D6E-409C-BE32-E72D297353CC}">
              <c16:uniqueId val="{00000000-39D9-4074-B551-2555D0928B5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39D9-4074-B551-2555D0928B5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R89" sqref="BR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沖縄県　大宜味村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3044</v>
      </c>
      <c r="AM8" s="37"/>
      <c r="AN8" s="37"/>
      <c r="AO8" s="37"/>
      <c r="AP8" s="37"/>
      <c r="AQ8" s="37"/>
      <c r="AR8" s="37"/>
      <c r="AS8" s="37"/>
      <c r="AT8" s="38">
        <f>データ!$S$6</f>
        <v>63.63</v>
      </c>
      <c r="AU8" s="38"/>
      <c r="AV8" s="38"/>
      <c r="AW8" s="38"/>
      <c r="AX8" s="38"/>
      <c r="AY8" s="38"/>
      <c r="AZ8" s="38"/>
      <c r="BA8" s="38"/>
      <c r="BB8" s="38">
        <f>データ!$T$6</f>
        <v>47.84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2527</v>
      </c>
      <c r="X10" s="37"/>
      <c r="Y10" s="37"/>
      <c r="Z10" s="37"/>
      <c r="AA10" s="37"/>
      <c r="AB10" s="37"/>
      <c r="AC10" s="37"/>
      <c r="AD10" s="2"/>
      <c r="AE10" s="2"/>
      <c r="AF10" s="2"/>
      <c r="AG10" s="2"/>
      <c r="AH10" s="2"/>
      <c r="AI10" s="2"/>
      <c r="AJ10" s="2"/>
      <c r="AK10" s="2"/>
      <c r="AL10" s="37">
        <f>データ!$U$6</f>
        <v>3034</v>
      </c>
      <c r="AM10" s="37"/>
      <c r="AN10" s="37"/>
      <c r="AO10" s="37"/>
      <c r="AP10" s="37"/>
      <c r="AQ10" s="37"/>
      <c r="AR10" s="37"/>
      <c r="AS10" s="37"/>
      <c r="AT10" s="38">
        <f>データ!$V$6</f>
        <v>13.94</v>
      </c>
      <c r="AU10" s="38"/>
      <c r="AV10" s="38"/>
      <c r="AW10" s="38"/>
      <c r="AX10" s="38"/>
      <c r="AY10" s="38"/>
      <c r="AZ10" s="38"/>
      <c r="BA10" s="38"/>
      <c r="BB10" s="38">
        <f>データ!$W$6</f>
        <v>217.65</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43</v>
      </c>
      <c r="N85" s="13" t="s">
        <v>43</v>
      </c>
      <c r="O85" s="13" t="str">
        <f>データ!EN6</f>
        <v>【0.52】</v>
      </c>
    </row>
  </sheetData>
  <sheetProtection algorithmName="SHA-512" hashValue="R3wn2hu75jB2YWqNOnFRwmO4dHSGVz7MARpEQ2w8Sv3ZgKpDySDRVSoStNPLpMVXdvNxT5TgsLMJnVjYdLnSBg==" saltValue="rl7Z2EvxTRWcOJA55/e6D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2022</v>
      </c>
      <c r="C6" s="20">
        <f t="shared" ref="C6:W6" si="3">C7</f>
        <v>473022</v>
      </c>
      <c r="D6" s="20">
        <f t="shared" si="3"/>
        <v>47</v>
      </c>
      <c r="E6" s="20">
        <f t="shared" si="3"/>
        <v>1</v>
      </c>
      <c r="F6" s="20">
        <f t="shared" si="3"/>
        <v>0</v>
      </c>
      <c r="G6" s="20">
        <f t="shared" si="3"/>
        <v>0</v>
      </c>
      <c r="H6" s="20" t="str">
        <f t="shared" si="3"/>
        <v>沖縄県　大宜味村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100</v>
      </c>
      <c r="Q6" s="21">
        <f t="shared" si="3"/>
        <v>2527</v>
      </c>
      <c r="R6" s="21">
        <f t="shared" si="3"/>
        <v>3044</v>
      </c>
      <c r="S6" s="21">
        <f t="shared" si="3"/>
        <v>63.63</v>
      </c>
      <c r="T6" s="21">
        <f t="shared" si="3"/>
        <v>47.84</v>
      </c>
      <c r="U6" s="21">
        <f t="shared" si="3"/>
        <v>3034</v>
      </c>
      <c r="V6" s="21">
        <f t="shared" si="3"/>
        <v>13.94</v>
      </c>
      <c r="W6" s="21">
        <f t="shared" si="3"/>
        <v>217.65</v>
      </c>
      <c r="X6" s="22">
        <f>IF(X7="",NA(),X7)</f>
        <v>89.83</v>
      </c>
      <c r="Y6" s="22">
        <f t="shared" ref="Y6:AG6" si="4">IF(Y7="",NA(),Y7)</f>
        <v>55.6</v>
      </c>
      <c r="Z6" s="22">
        <f t="shared" si="4"/>
        <v>74.569999999999993</v>
      </c>
      <c r="AA6" s="22">
        <f t="shared" si="4"/>
        <v>63.47</v>
      </c>
      <c r="AB6" s="22">
        <f t="shared" si="4"/>
        <v>70.55</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535.77</v>
      </c>
      <c r="BF6" s="22">
        <f t="shared" ref="BF6:BN6" si="7">IF(BF7="",NA(),BF7)</f>
        <v>508.18</v>
      </c>
      <c r="BG6" s="22">
        <f t="shared" si="7"/>
        <v>505.16</v>
      </c>
      <c r="BH6" s="22">
        <f t="shared" si="7"/>
        <v>458.51</v>
      </c>
      <c r="BI6" s="22">
        <f t="shared" si="7"/>
        <v>427.82</v>
      </c>
      <c r="BJ6" s="22">
        <f t="shared" si="7"/>
        <v>1007.7</v>
      </c>
      <c r="BK6" s="22">
        <f t="shared" si="7"/>
        <v>1018.52</v>
      </c>
      <c r="BL6" s="22">
        <f t="shared" si="7"/>
        <v>949.61</v>
      </c>
      <c r="BM6" s="22">
        <f t="shared" si="7"/>
        <v>918.84</v>
      </c>
      <c r="BN6" s="22">
        <f t="shared" si="7"/>
        <v>955.49</v>
      </c>
      <c r="BO6" s="21" t="str">
        <f>IF(BO7="","",IF(BO7="-","【-】","【"&amp;SUBSTITUTE(TEXT(BO7,"#,##0.00"),"-","△")&amp;"】"))</f>
        <v>【982.48】</v>
      </c>
      <c r="BP6" s="22">
        <f>IF(BP7="",NA(),BP7)</f>
        <v>70.55</v>
      </c>
      <c r="BQ6" s="22">
        <f t="shared" ref="BQ6:BY6" si="8">IF(BQ7="",NA(),BQ7)</f>
        <v>55.54</v>
      </c>
      <c r="BR6" s="22">
        <f t="shared" si="8"/>
        <v>68.55</v>
      </c>
      <c r="BS6" s="22">
        <f t="shared" si="8"/>
        <v>61.61</v>
      </c>
      <c r="BT6" s="22">
        <f t="shared" si="8"/>
        <v>61.55</v>
      </c>
      <c r="BU6" s="22">
        <f t="shared" si="8"/>
        <v>59.22</v>
      </c>
      <c r="BV6" s="22">
        <f t="shared" si="8"/>
        <v>58.79</v>
      </c>
      <c r="BW6" s="22">
        <f t="shared" si="8"/>
        <v>58.41</v>
      </c>
      <c r="BX6" s="22">
        <f t="shared" si="8"/>
        <v>58.27</v>
      </c>
      <c r="BY6" s="22">
        <f t="shared" si="8"/>
        <v>55.15</v>
      </c>
      <c r="BZ6" s="21" t="str">
        <f>IF(BZ7="","",IF(BZ7="-","【-】","【"&amp;SUBSTITUTE(TEXT(BZ7,"#,##0.00"),"-","△")&amp;"】"))</f>
        <v>【50.61】</v>
      </c>
      <c r="CA6" s="22">
        <f>IF(CA7="",NA(),CA7)</f>
        <v>262.58999999999997</v>
      </c>
      <c r="CB6" s="22">
        <f t="shared" ref="CB6:CJ6" si="9">IF(CB7="",NA(),CB7)</f>
        <v>339.03</v>
      </c>
      <c r="CC6" s="22">
        <f t="shared" si="9"/>
        <v>273.06</v>
      </c>
      <c r="CD6" s="22">
        <f t="shared" si="9"/>
        <v>308.76</v>
      </c>
      <c r="CE6" s="22">
        <f t="shared" si="9"/>
        <v>312.27</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69.989999999999995</v>
      </c>
      <c r="CM6" s="22">
        <f t="shared" ref="CM6:CU6" si="10">IF(CM7="",NA(),CM7)</f>
        <v>69.39</v>
      </c>
      <c r="CN6" s="22">
        <f t="shared" si="10"/>
        <v>70.87</v>
      </c>
      <c r="CO6" s="22">
        <f t="shared" si="10"/>
        <v>65.28</v>
      </c>
      <c r="CP6" s="22">
        <f t="shared" si="10"/>
        <v>60.71</v>
      </c>
      <c r="CQ6" s="22">
        <f t="shared" si="10"/>
        <v>56.76</v>
      </c>
      <c r="CR6" s="22">
        <f t="shared" si="10"/>
        <v>56.04</v>
      </c>
      <c r="CS6" s="22">
        <f t="shared" si="10"/>
        <v>58.52</v>
      </c>
      <c r="CT6" s="22">
        <f t="shared" si="10"/>
        <v>58.88</v>
      </c>
      <c r="CU6" s="22">
        <f t="shared" si="10"/>
        <v>58.16</v>
      </c>
      <c r="CV6" s="21" t="str">
        <f>IF(CV7="","",IF(CV7="-","【-】","【"&amp;SUBSTITUTE(TEXT(CV7,"#,##0.00"),"-","△")&amp;"】"))</f>
        <v>【56.15】</v>
      </c>
      <c r="CW6" s="22">
        <f>IF(CW7="",NA(),CW7)</f>
        <v>77.709999999999994</v>
      </c>
      <c r="CX6" s="22">
        <f t="shared" ref="CX6:DF6" si="11">IF(CX7="",NA(),CX7)</f>
        <v>76.44</v>
      </c>
      <c r="CY6" s="22">
        <f t="shared" si="11"/>
        <v>76.510000000000005</v>
      </c>
      <c r="CZ6" s="22">
        <f t="shared" si="11"/>
        <v>81.59</v>
      </c>
      <c r="DA6" s="22">
        <f t="shared" si="11"/>
        <v>88.32</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7.0000000000000007E-2</v>
      </c>
      <c r="EE6" s="22">
        <f t="shared" ref="EE6:EM6" si="14">IF(EE7="",NA(),EE7)</f>
        <v>0.94</v>
      </c>
      <c r="EF6" s="22">
        <f t="shared" si="14"/>
        <v>0.45</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473022</v>
      </c>
      <c r="D7" s="24">
        <v>47</v>
      </c>
      <c r="E7" s="24">
        <v>1</v>
      </c>
      <c r="F7" s="24">
        <v>0</v>
      </c>
      <c r="G7" s="24">
        <v>0</v>
      </c>
      <c r="H7" s="24" t="s">
        <v>97</v>
      </c>
      <c r="I7" s="24" t="s">
        <v>98</v>
      </c>
      <c r="J7" s="24" t="s">
        <v>99</v>
      </c>
      <c r="K7" s="24" t="s">
        <v>100</v>
      </c>
      <c r="L7" s="24" t="s">
        <v>101</v>
      </c>
      <c r="M7" s="24" t="s">
        <v>102</v>
      </c>
      <c r="N7" s="25" t="s">
        <v>103</v>
      </c>
      <c r="O7" s="25" t="s">
        <v>104</v>
      </c>
      <c r="P7" s="25">
        <v>100</v>
      </c>
      <c r="Q7" s="25">
        <v>2527</v>
      </c>
      <c r="R7" s="25">
        <v>3044</v>
      </c>
      <c r="S7" s="25">
        <v>63.63</v>
      </c>
      <c r="T7" s="25">
        <v>47.84</v>
      </c>
      <c r="U7" s="25">
        <v>3034</v>
      </c>
      <c r="V7" s="25">
        <v>13.94</v>
      </c>
      <c r="W7" s="25">
        <v>217.65</v>
      </c>
      <c r="X7" s="25">
        <v>89.83</v>
      </c>
      <c r="Y7" s="25">
        <v>55.6</v>
      </c>
      <c r="Z7" s="25">
        <v>74.569999999999993</v>
      </c>
      <c r="AA7" s="25">
        <v>63.47</v>
      </c>
      <c r="AB7" s="25">
        <v>70.55</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535.77</v>
      </c>
      <c r="BF7" s="25">
        <v>508.18</v>
      </c>
      <c r="BG7" s="25">
        <v>505.16</v>
      </c>
      <c r="BH7" s="25">
        <v>458.51</v>
      </c>
      <c r="BI7" s="25">
        <v>427.82</v>
      </c>
      <c r="BJ7" s="25">
        <v>1007.7</v>
      </c>
      <c r="BK7" s="25">
        <v>1018.52</v>
      </c>
      <c r="BL7" s="25">
        <v>949.61</v>
      </c>
      <c r="BM7" s="25">
        <v>918.84</v>
      </c>
      <c r="BN7" s="25">
        <v>955.49</v>
      </c>
      <c r="BO7" s="25">
        <v>982.48</v>
      </c>
      <c r="BP7" s="25">
        <v>70.55</v>
      </c>
      <c r="BQ7" s="25">
        <v>55.54</v>
      </c>
      <c r="BR7" s="25">
        <v>68.55</v>
      </c>
      <c r="BS7" s="25">
        <v>61.61</v>
      </c>
      <c r="BT7" s="25">
        <v>61.55</v>
      </c>
      <c r="BU7" s="25">
        <v>59.22</v>
      </c>
      <c r="BV7" s="25">
        <v>58.79</v>
      </c>
      <c r="BW7" s="25">
        <v>58.41</v>
      </c>
      <c r="BX7" s="25">
        <v>58.27</v>
      </c>
      <c r="BY7" s="25">
        <v>55.15</v>
      </c>
      <c r="BZ7" s="25">
        <v>50.61</v>
      </c>
      <c r="CA7" s="25">
        <v>262.58999999999997</v>
      </c>
      <c r="CB7" s="25">
        <v>339.03</v>
      </c>
      <c r="CC7" s="25">
        <v>273.06</v>
      </c>
      <c r="CD7" s="25">
        <v>308.76</v>
      </c>
      <c r="CE7" s="25">
        <v>312.27</v>
      </c>
      <c r="CF7" s="25">
        <v>292.89999999999998</v>
      </c>
      <c r="CG7" s="25">
        <v>298.25</v>
      </c>
      <c r="CH7" s="25">
        <v>303.27999999999997</v>
      </c>
      <c r="CI7" s="25">
        <v>303.81</v>
      </c>
      <c r="CJ7" s="25">
        <v>310.26</v>
      </c>
      <c r="CK7" s="25">
        <v>320.83</v>
      </c>
      <c r="CL7" s="25">
        <v>69.989999999999995</v>
      </c>
      <c r="CM7" s="25">
        <v>69.39</v>
      </c>
      <c r="CN7" s="25">
        <v>70.87</v>
      </c>
      <c r="CO7" s="25">
        <v>65.28</v>
      </c>
      <c r="CP7" s="25">
        <v>60.71</v>
      </c>
      <c r="CQ7" s="25">
        <v>56.76</v>
      </c>
      <c r="CR7" s="25">
        <v>56.04</v>
      </c>
      <c r="CS7" s="25">
        <v>58.52</v>
      </c>
      <c r="CT7" s="25">
        <v>58.88</v>
      </c>
      <c r="CU7" s="25">
        <v>58.16</v>
      </c>
      <c r="CV7" s="25">
        <v>56.15</v>
      </c>
      <c r="CW7" s="25">
        <v>77.709999999999994</v>
      </c>
      <c r="CX7" s="25">
        <v>76.44</v>
      </c>
      <c r="CY7" s="25">
        <v>76.510000000000005</v>
      </c>
      <c r="CZ7" s="25">
        <v>81.59</v>
      </c>
      <c r="DA7" s="25">
        <v>88.32</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7.0000000000000007E-2</v>
      </c>
      <c r="EE7" s="25">
        <v>0.94</v>
      </c>
      <c r="EF7" s="25">
        <v>0.45</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110</v>
      </c>
    </row>
    <row r="12" spans="1:144" x14ac:dyDescent="0.15">
      <c r="B12">
        <v>1</v>
      </c>
      <c r="C12">
        <v>1</v>
      </c>
      <c r="D12">
        <v>2</v>
      </c>
      <c r="E12">
        <v>3</v>
      </c>
      <c r="F12">
        <v>4</v>
      </c>
      <c r="G12" t="s">
        <v>111</v>
      </c>
    </row>
    <row r="13" spans="1:144" x14ac:dyDescent="0.15">
      <c r="B13" t="s">
        <v>112</v>
      </c>
      <c r="C13" t="s">
        <v>113</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2024-01-22T04:21:49Z</cp:lastPrinted>
  <dcterms:created xsi:type="dcterms:W3CDTF">2023-12-05T01:08:01Z</dcterms:created>
  <dcterms:modified xsi:type="dcterms:W3CDTF">2024-02-05T09:58:27Z</dcterms:modified>
  <cp:category/>
</cp:coreProperties>
</file>