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企画経営課\企画経営課共用\（Ａ調整）\♡(徳永課長）230110_公営企業に係る経営比較分析表（令和３年度決算）の分析等について\"/>
    </mc:Choice>
  </mc:AlternateContent>
  <workbookProtection workbookAlgorithmName="SHA-512" workbookHashValue="nCQ5bS3lng/U4zIQxR47NqJIwE11LK+amLqB1vld9p8/GarLsg4fuXGwIG/os+tr8XCyTT/Vw40R91Fo/R6z1g==" workbookSaltValue="wtwjEWmm382JJ2iXmt/wMw=="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<sst xmlns="http://schemas.openxmlformats.org/spreadsheetml/2006/main" count="228" uniqueCount="113">
  <si>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</si>
  <si>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</si>
  <si>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</si>
  <si>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</si>
  <si>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</si>
  <si>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</si>
  <si>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</si>
  <si>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</si>
  <si>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</si>
  <si>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</si>
  <si>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</si>
  <si>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</si>
  <si>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</si>
  <si>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</si>
  <si>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</si>
  <si>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</si>
  <si>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</si>
  <si>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</si>
  <si>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</si>
  <si>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</si>
  <si>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</si>
  <si>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</si>
  <si>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</si>
  <si>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</si>
  <si>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</si>
  <si>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</si>
  <si>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</si>
  <si>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</si>
  <si>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</si>
  <si>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</si>
  <si>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</si>
  <si>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</si>
  <si>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</si>
  <si>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</si>
  <si>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</si>
  <si>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</si>
  <si>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</si>
  <si>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</si>
  <si>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</si>
  <si>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</si>
  <si>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</si>
  <si>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</si>
  <si>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</si>
  <si>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</si>
  <si>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</si>
  <si>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</si>
  <si>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</si>
  <si>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</si>
  <si>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</si>
  <si>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</si>
  <si>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</si>
  <si>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</si>
  <si>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</si>
  <si>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</si>
  <si>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</si>
  <si>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</si>
  <si>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</si>
  <si>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</si>
  <si>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</si>
  <si>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</si>
  <si>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</si>
  <si>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</si>
  <si>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</si>
  <si>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</si>
  <si>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</si>
  <si>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</si>
  <si>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</si>
  <si>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</si>
  <si>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</si>
  <si>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</si>
  <si>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</si>
  <si>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</si>
  <si>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</si>
  <si>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</si>
  <si>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</si>
  <si>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</si>
  <si>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</si>
  <si>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</si>
  <si>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</si>
  <si>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</si>
  <si>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</si>
  <si>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</si>
  <si>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</si>
  <si>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</si>
  <si>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</si>
  <si>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</si>
  <si>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</si>
  <si>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</si>
  <si>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</si>
  <si>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</si>
  <si>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</si>
  <si>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</si>
  <si>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</si>
  <si>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那覇市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</si>
  <si>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</si>
  <si>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</si>
  <si>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</si>
  <si>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</si>
  <si>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</si>
  <si>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</si>
  <si>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</si>
  <si>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</si>
  <si>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</si>
  <si>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</si>
  <si>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</si>
  <si>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</si>
  <si>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</si>
  <si>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</si>
  <si>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</si>
  <si>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</si>
  <si>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①経常収支比率は、前年度より増加し100％を上回っていることから、比較的良好である。
③短期的な債務に対する支払能力を表す指標の流動比率は類似団体平均値より高い値を維持しており、支払能力は十分な状況である。
④長期的に企業債残高の縮減に取り組んでおり、企業債残高対給水収益比率は類似団体平均値より低い値で推移している。
⑤料金回収率は100％以下となっている。これはコロナ禍に伴う市民等への支援策として行った水道基本料金免除の影響によるものであり、負担金収入により補い経常収支は100％を上回った。
⑥自己水源が無く全給水量を県企業局からの浄水で賄っているため、給水原価は類似団体平均値より高い値となっている。
⑦施設利用率は一般的に高い数値であることが望まれ、類似団体平均値より高い値となっている。
⑧漏水防止対策等の取り組みにより類似団体平均値に比べ高い値を維持している。</t>
    <rPh sb="9" eb="11">
      <t>ゼンネン</t>
    </rPh>
    <rPh sb="11" eb="12">
      <t>ド</t>
    </rPh>
    <rPh sb="107" eb="110">
      <t>チョウキテキ</t>
    </rPh>
    <rPh sb="175" eb="176">
      <t>シタ</t>
    </rPh>
    <rPh sb="189" eb="190">
      <t>ワザワイ</t>
    </rPh>
    <rPh sb="191" eb="192">
      <t>トモナ</t>
    </rPh>
    <rPh sb="193" eb="195">
      <t>シミン</t>
    </rPh>
    <rPh sb="195" eb="196">
      <t>トウ</t>
    </rPh>
    <rPh sb="198" eb="201">
      <t>シエンサク</t>
    </rPh>
    <rPh sb="204" eb="205">
      <t>オコナ</t>
    </rPh>
    <rPh sb="207" eb="209">
      <t>スイドウ</t>
    </rPh>
    <rPh sb="209" eb="211">
      <t>キホン</t>
    </rPh>
    <rPh sb="211" eb="215">
      <t>リョウキンメンジョ</t>
    </rPh>
    <rPh sb="216" eb="218">
      <t>エイキョウ</t>
    </rPh>
    <rPh sb="227" eb="232">
      <t>フタンキンシュウニュウ</t>
    </rPh>
    <rPh sb="235" eb="236">
      <t>オギナ</t>
    </rPh>
    <rPh sb="237" eb="241">
      <t>ケイジョウシュウシ</t>
    </rPh>
    <rPh sb="247" eb="249">
      <t>ウワマワ</t>
    </rPh>
    <phoneticPr fontId="4"/>
  </si>
  <si>
    <t>①有形固定資産減価償却率は、一般的に数値が高いほど法定耐用年数に近い資産が多いことを示しており、昭和47年の本土復帰前後に集中して布設した管路が法定耐用年数を越えてきたことにより近年増加傾向にある。
②管路経年化率は、法定耐用年数を超えた管路延長の割合を表す指標で、管路の老朽化度合を示している。類似団体平均値より低い値となっているが、①の理由により増加傾向にある。なお、令和３年度からの数値の増加は集計方法見直しによるもの。
③管路更新率は類似団体平均値より低い値で推移しているが、管路経年化率が増加傾向にあり、今後も計画的な施設更新を推進していく。</t>
    <rPh sb="61" eb="63">
      <t>シュウチュウ</t>
    </rPh>
    <rPh sb="79" eb="80">
      <t>コ</t>
    </rPh>
    <rPh sb="89" eb="91">
      <t>キンネン</t>
    </rPh>
    <rPh sb="171" eb="173">
      <t>リユウ</t>
    </rPh>
    <rPh sb="178" eb="180">
      <t>ケイコウ</t>
    </rPh>
    <rPh sb="187" eb="189">
      <t>レイワ</t>
    </rPh>
    <rPh sb="190" eb="192">
      <t>ネンド</t>
    </rPh>
    <rPh sb="246" eb="249">
      <t>ケイネンカ</t>
    </rPh>
    <rPh sb="249" eb="250">
      <t>リツ</t>
    </rPh>
    <rPh sb="251" eb="253">
      <t>ゾウカ</t>
    </rPh>
    <rPh sb="253" eb="255">
      <t>ケイコウ</t>
    </rPh>
    <rPh sb="259" eb="261">
      <t>コンゴ</t>
    </rPh>
    <rPh sb="262" eb="265">
      <t>ケイカクテキ</t>
    </rPh>
    <rPh sb="266" eb="270">
      <t>シセツコウシン</t>
    </rPh>
    <rPh sb="271" eb="273">
      <t>スイシン</t>
    </rPh>
    <phoneticPr fontId="4"/>
  </si>
  <si>
    <t>　近年の新型コロナウイルス感染症の影響による給水収益の減少は徐々に回復傾向にあり、経常収支比率は100％以上を維持し、流動比率も高い水準で推移している。また、企業債残高も減少傾向にあることから、収支のバランスが取れた良好な状態を維持している。
　しかし今後、県へ支払う浄水購入費用の値上げや、多くの管路が法定耐用年数を超え更新費用の増大が見込まれることから、引き続き事業の効率化に努める必要がある。
　今後も「那覇市水道事業経営戦略」などに基づき、経営基盤の強化と財政マネジメントの向上に取り組む。</t>
    <rPh sb="1" eb="3">
      <t>キンネン</t>
    </rPh>
    <rPh sb="30" eb="32">
      <t>ジョジョ</t>
    </rPh>
    <rPh sb="33" eb="37">
      <t>カイフクケイコウ</t>
    </rPh>
    <rPh sb="129" eb="130">
      <t>ケン</t>
    </rPh>
    <rPh sb="131" eb="133">
      <t>シハラ</t>
    </rPh>
    <rPh sb="134" eb="136">
      <t>ジョウスイ</t>
    </rPh>
    <rPh sb="136" eb="138">
      <t>コウニュウ</t>
    </rPh>
    <rPh sb="138" eb="140">
      <t>ヒヨウ</t>
    </rPh>
    <rPh sb="141" eb="143">
      <t>ネア</t>
    </rPh>
    <rPh sb="201" eb="203">
      <t>コンゴ</t>
    </rPh>
    <rPh sb="220" eb="221">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</si>
</sst>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0.34</c:v>
                </c:pt>
                <c:pt idx="2">
                  <c:v>0.14000000000000001</c:v>
                </c:pt>
                <c:pt idx="3">
                  <c:v>0.18</c:v>
                </c:pt>
                <c:pt idx="4">
                  <c:v>0.31</c:v>
                </c:pt>
              </c:numCache>
            </c:numRef>
          </c:val>
          <c:extLst>
            <c:ext xmlns:c16="http://schemas.microsoft.com/office/drawing/2014/chart" uri="{C3380CC4-5D6E-409C-BE32-E72D297353CC}">
              <c16:uniqueId val="{00000000-1142-409F-A76A-5BC9FDA165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1142-409F-A76A-5BC9FDA165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75.790000000000006</c:v>
                </c:pt>
                <c:pt idx="1">
                  <c:v>85.97</c:v>
                </c:pt>
                <c:pt idx="2">
                  <c:v>72.48</c:v>
                </c:pt>
                <c:pt idx="3">
                  <c:v>71.73</c:v>
                </c:pt>
                <c:pt idx="4">
                  <c:v>73.55</c:v>
                </c:pt>
              </c:numCache>
            </c:numRef>
          </c:val>
          <c:extLst>
            <c:ext xmlns:c16="http://schemas.microsoft.com/office/drawing/2014/chart" uri="{C3380CC4-5D6E-409C-BE32-E72D297353CC}">
              <c16:uniqueId val="{00000000-EBAB-44DE-BDED-63B44CA0999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EBAB-44DE-BDED-63B44CA0999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96.61</c:v>
                </c:pt>
                <c:pt idx="1">
                  <c:v>96.66</c:v>
                </c:pt>
                <c:pt idx="2">
                  <c:v>96.5</c:v>
                </c:pt>
                <c:pt idx="3">
                  <c:v>95.97</c:v>
                </c:pt>
                <c:pt idx="4">
                  <c:v>95.26</c:v>
                </c:pt>
              </c:numCache>
            </c:numRef>
          </c:val>
          <c:extLst>
            <c:ext xmlns:c16="http://schemas.microsoft.com/office/drawing/2014/chart" uri="{C3380CC4-5D6E-409C-BE32-E72D297353CC}">
              <c16:uniqueId val="{00000000-5AA5-42B5-9DBE-D298B0BE998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5AA5-42B5-9DBE-D298B0BE998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115.62</c:v>
                </c:pt>
                <c:pt idx="1">
                  <c:v>113.85</c:v>
                </c:pt>
                <c:pt idx="2">
                  <c:v>100.76</c:v>
                </c:pt>
                <c:pt idx="3">
                  <c:v>108.26</c:v>
                </c:pt>
                <c:pt idx="4">
                  <c:v>108.35</c:v>
                </c:pt>
              </c:numCache>
            </c:numRef>
          </c:val>
          <c:extLst>
            <c:ext xmlns:c16="http://schemas.microsoft.com/office/drawing/2014/chart" uri="{C3380CC4-5D6E-409C-BE32-E72D297353CC}">
              <c16:uniqueId val="{00000000-F737-4480-A289-1B46BD0A96F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F737-4480-A289-1B46BD0A96F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49.32</c:v>
                </c:pt>
                <c:pt idx="1">
                  <c:v>50.37</c:v>
                </c:pt>
                <c:pt idx="2">
                  <c:v>52.11</c:v>
                </c:pt>
                <c:pt idx="3">
                  <c:v>52.88</c:v>
                </c:pt>
                <c:pt idx="4">
                  <c:v>54.15</c:v>
                </c:pt>
              </c:numCache>
            </c:numRef>
          </c:val>
          <c:extLst>
            <c:ext xmlns:c16="http://schemas.microsoft.com/office/drawing/2014/chart" uri="{C3380CC4-5D6E-409C-BE32-E72D297353CC}">
              <c16:uniqueId val="{00000000-2306-453A-9F10-7E20CB6B05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2306-453A-9F10-7E20CB6B05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1.19</c:v>
                </c:pt>
                <c:pt idx="1">
                  <c:v>1.19</c:v>
                </c:pt>
                <c:pt idx="2">
                  <c:v>1.1100000000000001</c:v>
                </c:pt>
                <c:pt idx="3">
                  <c:v>19.61</c:v>
                </c:pt>
                <c:pt idx="4">
                  <c:v>21.42</c:v>
                </c:pt>
              </c:numCache>
            </c:numRef>
          </c:val>
          <c:extLst>
            <c:ext xmlns:c16="http://schemas.microsoft.com/office/drawing/2014/chart" uri="{C3380CC4-5D6E-409C-BE32-E72D297353CC}">
              <c16:uniqueId val="{00000000-161B-49DF-948B-7AA744D6B9A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161B-49DF-948B-7AA744D6B9A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3F-4130-83AD-17574BD6B23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03F-4130-83AD-17574BD6B23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1178.33</c:v>
                </c:pt>
                <c:pt idx="1">
                  <c:v>1030.6199999999999</c:v>
                </c:pt>
                <c:pt idx="2">
                  <c:v>1015.93</c:v>
                </c:pt>
                <c:pt idx="3">
                  <c:v>885.79</c:v>
                </c:pt>
                <c:pt idx="4">
                  <c:v>1102</c:v>
                </c:pt>
              </c:numCache>
            </c:numRef>
          </c:val>
          <c:extLst>
            <c:ext xmlns:c16="http://schemas.microsoft.com/office/drawing/2014/chart" uri="{C3380CC4-5D6E-409C-BE32-E72D297353CC}">
              <c16:uniqueId val="{00000000-CE0D-48BC-9570-8F60D058AE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CE0D-48BC-9570-8F60D058AE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26.45</c:v>
                </c:pt>
                <c:pt idx="1">
                  <c:v>22.69</c:v>
                </c:pt>
                <c:pt idx="2">
                  <c:v>22.16</c:v>
                </c:pt>
                <c:pt idx="3">
                  <c:v>16.600000000000001</c:v>
                </c:pt>
                <c:pt idx="4">
                  <c:v>12.71</c:v>
                </c:pt>
              </c:numCache>
            </c:numRef>
          </c:val>
          <c:extLst>
            <c:ext xmlns:c16="http://schemas.microsoft.com/office/drawing/2014/chart" uri="{C3380CC4-5D6E-409C-BE32-E72D297353CC}">
              <c16:uniqueId val="{00000000-9767-4488-8CAF-BCB52360B6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9767-4488-8CAF-BCB52360B6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108.93</c:v>
                </c:pt>
                <c:pt idx="1">
                  <c:v>108.93</c:v>
                </c:pt>
                <c:pt idx="2">
                  <c:v>94.24</c:v>
                </c:pt>
                <c:pt idx="3">
                  <c:v>103.17</c:v>
                </c:pt>
                <c:pt idx="4">
                  <c:v>98.46</c:v>
                </c:pt>
              </c:numCache>
            </c:numRef>
          </c:val>
          <c:extLst>
            <c:ext xmlns:c16="http://schemas.microsoft.com/office/drawing/2014/chart" uri="{C3380CC4-5D6E-409C-BE32-E72D297353CC}">
              <c16:uniqueId val="{00000000-8EF8-4C61-8323-79FBE241AA5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8EF8-4C61-8323-79FBE241AA5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169.34</c:v>
                </c:pt>
                <c:pt idx="1">
                  <c:v>169.01</c:v>
                </c:pt>
                <c:pt idx="2">
                  <c:v>173.71</c:v>
                </c:pt>
                <c:pt idx="3">
                  <c:v>170.99</c:v>
                </c:pt>
                <c:pt idx="4">
                  <c:v>173.64</c:v>
                </c:pt>
              </c:numCache>
            </c:numRef>
          </c:val>
          <c:extLst>
            <c:ext xmlns:c16="http://schemas.microsoft.com/office/drawing/2014/chart" uri="{C3380CC4-5D6E-409C-BE32-E72D297353CC}">
              <c16:uniqueId val="{00000000-9951-4B0A-9748-4936A639BE4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9951-4B0A-9748-4936A639BE4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沖縄県　那覇市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317030</v>
      </c>
      <c r="AM8" s="66"/>
      <c r="AN8" s="66"/>
      <c r="AO8" s="66"/>
      <c r="AP8" s="66"/>
      <c r="AQ8" s="66"/>
      <c r="AR8" s="66"/>
      <c r="AS8" s="66"/>
      <c r="AT8" s="37">
        <f>データ!$S$6</f>
        <v>41.46</v>
      </c>
      <c r="AU8" s="38"/>
      <c r="AV8" s="38"/>
      <c r="AW8" s="38"/>
      <c r="AX8" s="38"/>
      <c r="AY8" s="38"/>
      <c r="AZ8" s="38"/>
      <c r="BA8" s="38"/>
      <c r="BB8" s="55">
        <f>データ!$T$6</f>
        <v>7646.65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92.72</v>
      </c>
      <c r="J10" s="38"/>
      <c r="K10" s="38"/>
      <c r="L10" s="38"/>
      <c r="M10" s="38"/>
      <c r="N10" s="38"/>
      <c r="O10" s="65"/>
      <c r="P10" s="55">
        <f>データ!$P$6</f>
        <v>100</v>
      </c>
      <c r="Q10" s="55"/>
      <c r="R10" s="55"/>
      <c r="S10" s="55"/>
      <c r="T10" s="55"/>
      <c r="U10" s="55"/>
      <c r="V10" s="55"/>
      <c r="W10" s="66">
        <f>データ!$Q$6</f>
        <v>3041</v>
      </c>
      <c r="X10" s="66"/>
      <c r="Y10" s="66"/>
      <c r="Z10" s="66"/>
      <c r="AA10" s="66"/>
      <c r="AB10" s="66"/>
      <c r="AC10" s="66"/>
      <c r="AD10" s="2"/>
      <c r="AE10" s="2"/>
      <c r="AF10" s="2"/>
      <c r="AG10" s="2"/>
      <c r="AH10" s="2"/>
      <c r="AI10" s="2"/>
      <c r="AJ10" s="2"/>
      <c r="AK10" s="2"/>
      <c r="AL10" s="66">
        <f>データ!$U$6</f>
        <v>315539</v>
      </c>
      <c r="AM10" s="66"/>
      <c r="AN10" s="66"/>
      <c r="AO10" s="66"/>
      <c r="AP10" s="66"/>
      <c r="AQ10" s="66"/>
      <c r="AR10" s="66"/>
      <c r="AS10" s="66"/>
      <c r="AT10" s="37">
        <f>データ!$V$6</f>
        <v>41.42</v>
      </c>
      <c r="AU10" s="38"/>
      <c r="AV10" s="38"/>
      <c r="AW10" s="38"/>
      <c r="AX10" s="38"/>
      <c r="AY10" s="38"/>
      <c r="AZ10" s="38"/>
      <c r="BA10" s="38"/>
      <c r="BB10" s="55">
        <f>データ!$W$6</f>
        <v>7618.03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qbwoQq48aub2fbSAATFFanX0KuB5NLLO5GLRs+EMY0+l9CKrUFGT1hSUb/69MI1nj0kNABye8qTrB5JoGupkA==" saltValue="6s82DOaFUgZ2rK6FdMvqw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472018</v>
      </c>
      <c r="D6" s="20">
        <f t="shared" si="3"/>
        <v>46</v>
      </c>
      <c r="E6" s="20">
        <f t="shared" si="3"/>
        <v>1</v>
      </c>
      <c r="F6" s="20">
        <f t="shared" si="3"/>
        <v>0</v>
      </c>
      <c r="G6" s="20">
        <f t="shared" si="3"/>
        <v>1</v>
      </c>
      <c r="H6" s="20" t="str">
        <f t="shared" si="3"/>
        <v>沖縄県　那覇市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92.72</v>
      </c>
      <c r="P6" s="21">
        <f t="shared" si="3"/>
        <v>100</v>
      </c>
      <c r="Q6" s="21">
        <f t="shared" si="3"/>
        <v>3041</v>
      </c>
      <c r="R6" s="21">
        <f t="shared" si="3"/>
        <v>317030</v>
      </c>
      <c r="S6" s="21">
        <f t="shared" si="3"/>
        <v>41.46</v>
      </c>
      <c r="T6" s="21">
        <f t="shared" si="3"/>
        <v>7646.65</v>
      </c>
      <c r="U6" s="21">
        <f t="shared" si="3"/>
        <v>315539</v>
      </c>
      <c r="V6" s="21">
        <f t="shared" si="3"/>
        <v>41.42</v>
      </c>
      <c r="W6" s="21">
        <f t="shared" si="3"/>
        <v>7618.03</v>
      </c>
      <c r="X6" s="22">
        <f>IF(X7="",NA(),X7)</f>
        <v>115.62</v>
      </c>
      <c r="Y6" s="22">
        <f t="shared" ref="Y6:AG6" si="4">IF(Y7="",NA(),Y7)</f>
        <v>113.85</v>
      </c>
      <c r="Z6" s="22">
        <f t="shared" si="4"/>
        <v>100.76</v>
      </c>
      <c r="AA6" s="22">
        <f t="shared" si="4"/>
        <v>108.26</v>
      </c>
      <c r="AB6" s="22">
        <f t="shared" si="4"/>
        <v>108.35</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1178.33</v>
      </c>
      <c r="AU6" s="22">
        <f t="shared" ref="AU6:BC6" si="6">IF(AU7="",NA(),AU7)</f>
        <v>1030.6199999999999</v>
      </c>
      <c r="AV6" s="22">
        <f t="shared" si="6"/>
        <v>1015.93</v>
      </c>
      <c r="AW6" s="22">
        <f t="shared" si="6"/>
        <v>885.79</v>
      </c>
      <c r="AX6" s="22">
        <f t="shared" si="6"/>
        <v>1102</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26.45</v>
      </c>
      <c r="BF6" s="22">
        <f t="shared" ref="BF6:BN6" si="7">IF(BF7="",NA(),BF7)</f>
        <v>22.69</v>
      </c>
      <c r="BG6" s="22">
        <f t="shared" si="7"/>
        <v>22.16</v>
      </c>
      <c r="BH6" s="22">
        <f t="shared" si="7"/>
        <v>16.600000000000001</v>
      </c>
      <c r="BI6" s="22">
        <f t="shared" si="7"/>
        <v>12.71</v>
      </c>
      <c r="BJ6" s="22">
        <f t="shared" si="7"/>
        <v>255.12</v>
      </c>
      <c r="BK6" s="22">
        <f t="shared" si="7"/>
        <v>254.19</v>
      </c>
      <c r="BL6" s="22">
        <f t="shared" si="7"/>
        <v>259.56</v>
      </c>
      <c r="BM6" s="22">
        <f t="shared" si="7"/>
        <v>248.92</v>
      </c>
      <c r="BN6" s="22">
        <f t="shared" si="7"/>
        <v>251.26</v>
      </c>
      <c r="BO6" s="21" t="str">
        <f>IF(BO7="","",IF(BO7="-","【-】","【"&amp;SUBSTITUTE(TEXT(BO7,"#,##0.00"),"-","△")&amp;"】"))</f>
        <v>【268.07】</v>
      </c>
      <c r="BP6" s="22">
        <f>IF(BP7="",NA(),BP7)</f>
        <v>108.93</v>
      </c>
      <c r="BQ6" s="22">
        <f t="shared" ref="BQ6:BY6" si="8">IF(BQ7="",NA(),BQ7)</f>
        <v>108.93</v>
      </c>
      <c r="BR6" s="22">
        <f t="shared" si="8"/>
        <v>94.24</v>
      </c>
      <c r="BS6" s="22">
        <f t="shared" si="8"/>
        <v>103.17</v>
      </c>
      <c r="BT6" s="22">
        <f t="shared" si="8"/>
        <v>98.46</v>
      </c>
      <c r="BU6" s="22">
        <f t="shared" si="8"/>
        <v>109.12</v>
      </c>
      <c r="BV6" s="22">
        <f t="shared" si="8"/>
        <v>107.42</v>
      </c>
      <c r="BW6" s="22">
        <f t="shared" si="8"/>
        <v>105.07</v>
      </c>
      <c r="BX6" s="22">
        <f t="shared" si="8"/>
        <v>107.54</v>
      </c>
      <c r="BY6" s="22">
        <f t="shared" si="8"/>
        <v>101.93</v>
      </c>
      <c r="BZ6" s="21" t="str">
        <f>IF(BZ7="","",IF(BZ7="-","【-】","【"&amp;SUBSTITUTE(TEXT(BZ7,"#,##0.00"),"-","△")&amp;"】"))</f>
        <v>【97.47】</v>
      </c>
      <c r="CA6" s="22">
        <f>IF(CA7="",NA(),CA7)</f>
        <v>169.34</v>
      </c>
      <c r="CB6" s="22">
        <f t="shared" ref="CB6:CJ6" si="9">IF(CB7="",NA(),CB7)</f>
        <v>169.01</v>
      </c>
      <c r="CC6" s="22">
        <f t="shared" si="9"/>
        <v>173.71</v>
      </c>
      <c r="CD6" s="22">
        <f t="shared" si="9"/>
        <v>170.99</v>
      </c>
      <c r="CE6" s="22">
        <f t="shared" si="9"/>
        <v>173.64</v>
      </c>
      <c r="CF6" s="22">
        <f t="shared" si="9"/>
        <v>153.88</v>
      </c>
      <c r="CG6" s="22">
        <f t="shared" si="9"/>
        <v>157.19</v>
      </c>
      <c r="CH6" s="22">
        <f t="shared" si="9"/>
        <v>153.71</v>
      </c>
      <c r="CI6" s="22">
        <f t="shared" si="9"/>
        <v>155.9</v>
      </c>
      <c r="CJ6" s="22">
        <f t="shared" si="9"/>
        <v>162.47</v>
      </c>
      <c r="CK6" s="21" t="str">
        <f>IF(CK7="","",IF(CK7="-","【-】","【"&amp;SUBSTITUTE(TEXT(CK7,"#,##0.00"),"-","△")&amp;"】"))</f>
        <v>【174.75】</v>
      </c>
      <c r="CL6" s="22">
        <f>IF(CL7="",NA(),CL7)</f>
        <v>75.790000000000006</v>
      </c>
      <c r="CM6" s="22">
        <f t="shared" ref="CM6:CU6" si="10">IF(CM7="",NA(),CM7)</f>
        <v>85.97</v>
      </c>
      <c r="CN6" s="22">
        <f t="shared" si="10"/>
        <v>72.48</v>
      </c>
      <c r="CO6" s="22">
        <f t="shared" si="10"/>
        <v>71.73</v>
      </c>
      <c r="CP6" s="22">
        <f t="shared" si="10"/>
        <v>73.55</v>
      </c>
      <c r="CQ6" s="22">
        <f t="shared" si="10"/>
        <v>63.53</v>
      </c>
      <c r="CR6" s="22">
        <f t="shared" si="10"/>
        <v>63.16</v>
      </c>
      <c r="CS6" s="22">
        <f t="shared" si="10"/>
        <v>64.41</v>
      </c>
      <c r="CT6" s="22">
        <f t="shared" si="10"/>
        <v>64.11</v>
      </c>
      <c r="CU6" s="22">
        <f t="shared" si="10"/>
        <v>63.81</v>
      </c>
      <c r="CV6" s="21" t="str">
        <f>IF(CV7="","",IF(CV7="-","【-】","【"&amp;SUBSTITUTE(TEXT(CV7,"#,##0.00"),"-","△")&amp;"】"))</f>
        <v>【59.97】</v>
      </c>
      <c r="CW6" s="22">
        <f>IF(CW7="",NA(),CW7)</f>
        <v>96.61</v>
      </c>
      <c r="CX6" s="22">
        <f t="shared" ref="CX6:DF6" si="11">IF(CX7="",NA(),CX7)</f>
        <v>96.66</v>
      </c>
      <c r="CY6" s="22">
        <f t="shared" si="11"/>
        <v>96.5</v>
      </c>
      <c r="CZ6" s="22">
        <f t="shared" si="11"/>
        <v>95.97</v>
      </c>
      <c r="DA6" s="22">
        <f t="shared" si="11"/>
        <v>95.26</v>
      </c>
      <c r="DB6" s="22">
        <f t="shared" si="11"/>
        <v>91.58</v>
      </c>
      <c r="DC6" s="22">
        <f t="shared" si="11"/>
        <v>91.48</v>
      </c>
      <c r="DD6" s="22">
        <f t="shared" si="11"/>
        <v>91.64</v>
      </c>
      <c r="DE6" s="22">
        <f t="shared" si="11"/>
        <v>92.09</v>
      </c>
      <c r="DF6" s="22">
        <f t="shared" si="11"/>
        <v>91.76</v>
      </c>
      <c r="DG6" s="21" t="str">
        <f>IF(DG7="","",IF(DG7="-","【-】","【"&amp;SUBSTITUTE(TEXT(DG7,"#,##0.00"),"-","△")&amp;"】"))</f>
        <v>【89.76】</v>
      </c>
      <c r="DH6" s="22">
        <f>IF(DH7="",NA(),DH7)</f>
        <v>49.32</v>
      </c>
      <c r="DI6" s="22">
        <f t="shared" ref="DI6:DQ6" si="12">IF(DI7="",NA(),DI7)</f>
        <v>50.37</v>
      </c>
      <c r="DJ6" s="22">
        <f t="shared" si="12"/>
        <v>52.11</v>
      </c>
      <c r="DK6" s="22">
        <f t="shared" si="12"/>
        <v>52.88</v>
      </c>
      <c r="DL6" s="22">
        <f t="shared" si="12"/>
        <v>54.15</v>
      </c>
      <c r="DM6" s="22">
        <f t="shared" si="12"/>
        <v>50.41</v>
      </c>
      <c r="DN6" s="22">
        <f t="shared" si="12"/>
        <v>51.13</v>
      </c>
      <c r="DO6" s="22">
        <f t="shared" si="12"/>
        <v>51.62</v>
      </c>
      <c r="DP6" s="22">
        <f t="shared" si="12"/>
        <v>52.16</v>
      </c>
      <c r="DQ6" s="22">
        <f t="shared" si="12"/>
        <v>52.59</v>
      </c>
      <c r="DR6" s="21" t="str">
        <f>IF(DR7="","",IF(DR7="-","【-】","【"&amp;SUBSTITUTE(TEXT(DR7,"#,##0.00"),"-","△")&amp;"】"))</f>
        <v>【51.51】</v>
      </c>
      <c r="DS6" s="22">
        <f>IF(DS7="",NA(),DS7)</f>
        <v>1.19</v>
      </c>
      <c r="DT6" s="22">
        <f t="shared" ref="DT6:EB6" si="13">IF(DT7="",NA(),DT7)</f>
        <v>1.19</v>
      </c>
      <c r="DU6" s="22">
        <f t="shared" si="13"/>
        <v>1.1100000000000001</v>
      </c>
      <c r="DV6" s="22">
        <f t="shared" si="13"/>
        <v>19.61</v>
      </c>
      <c r="DW6" s="22">
        <f t="shared" si="13"/>
        <v>21.42</v>
      </c>
      <c r="DX6" s="22">
        <f t="shared" si="13"/>
        <v>20.36</v>
      </c>
      <c r="DY6" s="22">
        <f t="shared" si="13"/>
        <v>22.41</v>
      </c>
      <c r="DZ6" s="22">
        <f t="shared" si="13"/>
        <v>23.68</v>
      </c>
      <c r="EA6" s="22">
        <f t="shared" si="13"/>
        <v>25.76</v>
      </c>
      <c r="EB6" s="22">
        <f t="shared" si="13"/>
        <v>27.51</v>
      </c>
      <c r="EC6" s="21" t="str">
        <f>IF(EC7="","",IF(EC7="-","【-】","【"&amp;SUBSTITUTE(TEXT(EC7,"#,##0.00"),"-","△")&amp;"】"))</f>
        <v>【23.75】</v>
      </c>
      <c r="ED6" s="22">
        <f>IF(ED7="",NA(),ED7)</f>
        <v>0.42</v>
      </c>
      <c r="EE6" s="22">
        <f t="shared" ref="EE6:EM6" si="14">IF(EE7="",NA(),EE7)</f>
        <v>0.34</v>
      </c>
      <c r="EF6" s="22">
        <f t="shared" si="14"/>
        <v>0.14000000000000001</v>
      </c>
      <c r="EG6" s="22">
        <f t="shared" si="14"/>
        <v>0.18</v>
      </c>
      <c r="EH6" s="22">
        <f t="shared" si="14"/>
        <v>0.31</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472018</v>
      </c>
      <c r="D7" s="24">
        <v>46</v>
      </c>
      <c r="E7" s="24">
        <v>1</v>
      </c>
      <c r="F7" s="24">
        <v>0</v>
      </c>
      <c r="G7" s="24">
        <v>1</v>
      </c>
      <c r="H7" s="24" t="s">
        <v>93</v>
      </c>
      <c r="I7" s="24" t="s">
        <v>94</v>
      </c>
      <c r="J7" s="24" t="s">
        <v>95</v>
      </c>
      <c r="K7" s="24" t="s">
        <v>96</v>
      </c>
      <c r="L7" s="24" t="s">
        <v>97</v>
      </c>
      <c r="M7" s="24" t="s">
        <v>98</v>
      </c>
      <c r="N7" s="25" t="s">
        <v>99</v>
      </c>
      <c r="O7" s="25">
        <v>92.72</v>
      </c>
      <c r="P7" s="25">
        <v>100</v>
      </c>
      <c r="Q7" s="25">
        <v>3041</v>
      </c>
      <c r="R7" s="25">
        <v>317030</v>
      </c>
      <c r="S7" s="25">
        <v>41.46</v>
      </c>
      <c r="T7" s="25">
        <v>7646.65</v>
      </c>
      <c r="U7" s="25">
        <v>315539</v>
      </c>
      <c r="V7" s="25">
        <v>41.42</v>
      </c>
      <c r="W7" s="25">
        <v>7618.03</v>
      </c>
      <c r="X7" s="25">
        <v>115.62</v>
      </c>
      <c r="Y7" s="25">
        <v>113.85</v>
      </c>
      <c r="Z7" s="25">
        <v>100.76</v>
      </c>
      <c r="AA7" s="25">
        <v>108.26</v>
      </c>
      <c r="AB7" s="25">
        <v>108.35</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1178.33</v>
      </c>
      <c r="AU7" s="25">
        <v>1030.6199999999999</v>
      </c>
      <c r="AV7" s="25">
        <v>1015.93</v>
      </c>
      <c r="AW7" s="25">
        <v>885.79</v>
      </c>
      <c r="AX7" s="25">
        <v>1102</v>
      </c>
      <c r="AY7" s="25">
        <v>258.22000000000003</v>
      </c>
      <c r="AZ7" s="25">
        <v>250.03</v>
      </c>
      <c r="BA7" s="25">
        <v>239.45</v>
      </c>
      <c r="BB7" s="25">
        <v>246.01</v>
      </c>
      <c r="BC7" s="25">
        <v>228.89</v>
      </c>
      <c r="BD7" s="25">
        <v>252.29</v>
      </c>
      <c r="BE7" s="25">
        <v>26.45</v>
      </c>
      <c r="BF7" s="25">
        <v>22.69</v>
      </c>
      <c r="BG7" s="25">
        <v>22.16</v>
      </c>
      <c r="BH7" s="25">
        <v>16.600000000000001</v>
      </c>
      <c r="BI7" s="25">
        <v>12.71</v>
      </c>
      <c r="BJ7" s="25">
        <v>255.12</v>
      </c>
      <c r="BK7" s="25">
        <v>254.19</v>
      </c>
      <c r="BL7" s="25">
        <v>259.56</v>
      </c>
      <c r="BM7" s="25">
        <v>248.92</v>
      </c>
      <c r="BN7" s="25">
        <v>251.26</v>
      </c>
      <c r="BO7" s="25">
        <v>268.07</v>
      </c>
      <c r="BP7" s="25">
        <v>108.93</v>
      </c>
      <c r="BQ7" s="25">
        <v>108.93</v>
      </c>
      <c r="BR7" s="25">
        <v>94.24</v>
      </c>
      <c r="BS7" s="25">
        <v>103.17</v>
      </c>
      <c r="BT7" s="25">
        <v>98.46</v>
      </c>
      <c r="BU7" s="25">
        <v>109.12</v>
      </c>
      <c r="BV7" s="25">
        <v>107.42</v>
      </c>
      <c r="BW7" s="25">
        <v>105.07</v>
      </c>
      <c r="BX7" s="25">
        <v>107.54</v>
      </c>
      <c r="BY7" s="25">
        <v>101.93</v>
      </c>
      <c r="BZ7" s="25">
        <v>97.47</v>
      </c>
      <c r="CA7" s="25">
        <v>169.34</v>
      </c>
      <c r="CB7" s="25">
        <v>169.01</v>
      </c>
      <c r="CC7" s="25">
        <v>173.71</v>
      </c>
      <c r="CD7" s="25">
        <v>170.99</v>
      </c>
      <c r="CE7" s="25">
        <v>173.64</v>
      </c>
      <c r="CF7" s="25">
        <v>153.88</v>
      </c>
      <c r="CG7" s="25">
        <v>157.19</v>
      </c>
      <c r="CH7" s="25">
        <v>153.71</v>
      </c>
      <c r="CI7" s="25">
        <v>155.9</v>
      </c>
      <c r="CJ7" s="25">
        <v>162.47</v>
      </c>
      <c r="CK7" s="25">
        <v>174.75</v>
      </c>
      <c r="CL7" s="25">
        <v>75.790000000000006</v>
      </c>
      <c r="CM7" s="25">
        <v>85.97</v>
      </c>
      <c r="CN7" s="25">
        <v>72.48</v>
      </c>
      <c r="CO7" s="25">
        <v>71.73</v>
      </c>
      <c r="CP7" s="25">
        <v>73.55</v>
      </c>
      <c r="CQ7" s="25">
        <v>63.53</v>
      </c>
      <c r="CR7" s="25">
        <v>63.16</v>
      </c>
      <c r="CS7" s="25">
        <v>64.41</v>
      </c>
      <c r="CT7" s="25">
        <v>64.11</v>
      </c>
      <c r="CU7" s="25">
        <v>63.81</v>
      </c>
      <c r="CV7" s="25">
        <v>59.97</v>
      </c>
      <c r="CW7" s="25">
        <v>96.61</v>
      </c>
      <c r="CX7" s="25">
        <v>96.66</v>
      </c>
      <c r="CY7" s="25">
        <v>96.5</v>
      </c>
      <c r="CZ7" s="25">
        <v>95.97</v>
      </c>
      <c r="DA7" s="25">
        <v>95.26</v>
      </c>
      <c r="DB7" s="25">
        <v>91.58</v>
      </c>
      <c r="DC7" s="25">
        <v>91.48</v>
      </c>
      <c r="DD7" s="25">
        <v>91.64</v>
      </c>
      <c r="DE7" s="25">
        <v>92.09</v>
      </c>
      <c r="DF7" s="25">
        <v>91.76</v>
      </c>
      <c r="DG7" s="25">
        <v>89.76</v>
      </c>
      <c r="DH7" s="25">
        <v>49.32</v>
      </c>
      <c r="DI7" s="25">
        <v>50.37</v>
      </c>
      <c r="DJ7" s="25">
        <v>52.11</v>
      </c>
      <c r="DK7" s="25">
        <v>52.88</v>
      </c>
      <c r="DL7" s="25">
        <v>54.15</v>
      </c>
      <c r="DM7" s="25">
        <v>50.41</v>
      </c>
      <c r="DN7" s="25">
        <v>51.13</v>
      </c>
      <c r="DO7" s="25">
        <v>51.62</v>
      </c>
      <c r="DP7" s="25">
        <v>52.16</v>
      </c>
      <c r="DQ7" s="25">
        <v>52.59</v>
      </c>
      <c r="DR7" s="25">
        <v>51.51</v>
      </c>
      <c r="DS7" s="25">
        <v>1.19</v>
      </c>
      <c r="DT7" s="25">
        <v>1.19</v>
      </c>
      <c r="DU7" s="25">
        <v>1.1100000000000001</v>
      </c>
      <c r="DV7" s="25">
        <v>19.61</v>
      </c>
      <c r="DW7" s="25">
        <v>21.42</v>
      </c>
      <c r="DX7" s="25">
        <v>20.36</v>
      </c>
      <c r="DY7" s="25">
        <v>22.41</v>
      </c>
      <c r="DZ7" s="25">
        <v>23.68</v>
      </c>
      <c r="EA7" s="25">
        <v>25.76</v>
      </c>
      <c r="EB7" s="25">
        <v>27.51</v>
      </c>
      <c r="EC7" s="25">
        <v>23.75</v>
      </c>
      <c r="ED7" s="25">
        <v>0.42</v>
      </c>
      <c r="EE7" s="25">
        <v>0.34</v>
      </c>
      <c r="EF7" s="25">
        <v>0.14000000000000001</v>
      </c>
      <c r="EG7" s="25">
        <v>0.18</v>
      </c>
      <c r="EH7" s="25">
        <v>0.31</v>
      </c>
      <c r="EI7" s="25">
        <v>0.75</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2024-01-31T05:20:20Z</cp:lastPrinted>
  <dcterms:created xsi:type="dcterms:W3CDTF">2023-12-05T01:03:09Z</dcterms:created>
  <dcterms:modified xsi:type="dcterms:W3CDTF">2024-01-31T05:42:02Z</dcterms:modified>
  <cp:category/>
</cp:coreProperties>
</file>