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529"/>
  <workbookPr defaultThemeVersion="124226"/>
  <mc:AlternateContent xmlns:mc="http://schemas.openxmlformats.org/markup-compatibility/2006">
    <mc:Choice Requires="x15">
      <x15ac:absPath xmlns:x15ac="http://schemas.microsoft.com/office/spreadsheetml/2010/11/ac" url="\\NFSVNAS01\share\保健医療部\感染症医療確保課\02 医療体制確保班\02 設備整備事業（4事業）\04 R05年度\07 R05 事業計画(2)（医療機関→県）\01-01 202311● 医療機関←県\"/>
    </mc:Choice>
  </mc:AlternateContent>
  <xr:revisionPtr revIDLastSave="0" documentId="13_ncr:1_{28B23841-7D85-4B4F-9BD7-4638AC3F6267}" xr6:coauthVersionLast="47" xr6:coauthVersionMax="47" xr10:uidLastSave="{00000000-0000-0000-0000-000000000000}"/>
  <bookViews>
    <workbookView xWindow="-110" yWindow="-110" windowWidth="19420" windowHeight="10300" tabRatio="879" firstSheet="1" activeTab="2" xr2:uid="{00000000-000D-0000-FFFF-FFFF00000000}"/>
  </bookViews>
  <sheets>
    <sheet name="別紙１" sheetId="1" r:id="rId1"/>
    <sheet name="別紙２" sheetId="2" r:id="rId2"/>
    <sheet name="別紙２【記入例】" sheetId="3" r:id="rId3"/>
    <sheet name="別紙３" sheetId="4" r:id="rId4"/>
    <sheet name="個票（個人防護具合計）" sheetId="6" r:id="rId5"/>
    <sheet name="個票（マスク）" sheetId="7" r:id="rId6"/>
    <sheet name="個票（ゴーグル）" sheetId="8" r:id="rId7"/>
    <sheet name="個票（ガウン）" sheetId="9" r:id="rId8"/>
    <sheet name="個票（グローブ）" sheetId="10" r:id="rId9"/>
    <sheet name="個票（キャップ）" sheetId="11" r:id="rId10"/>
    <sheet name="個票（フェイスシールド）" sheetId="12" r:id="rId11"/>
    <sheet name="個票（その他）" sheetId="13" r:id="rId12"/>
    <sheet name="個票（付帯する備品）" sheetId="17" r:id="rId13"/>
  </sheets>
  <definedNames>
    <definedName name="_Key1" localSheetId="7" hidden="1">#REF!</definedName>
    <definedName name="_Key1" localSheetId="9" hidden="1">#REF!</definedName>
    <definedName name="_Key1" localSheetId="8" hidden="1">#REF!</definedName>
    <definedName name="_Key1" localSheetId="6" hidden="1">#REF!</definedName>
    <definedName name="_Key1" localSheetId="11" hidden="1">#REF!</definedName>
    <definedName name="_Key1" localSheetId="10" hidden="1">#REF!</definedName>
    <definedName name="_Key1" localSheetId="12" hidden="1">#REF!</definedName>
    <definedName name="_Key1" localSheetId="1" hidden="1">#REF!</definedName>
    <definedName name="_Key1" localSheetId="2" hidden="1">#REF!</definedName>
    <definedName name="_Key1" hidden="1">#REF!</definedName>
    <definedName name="_Key2" localSheetId="7" hidden="1">#REF!</definedName>
    <definedName name="_Key2" localSheetId="9" hidden="1">#REF!</definedName>
    <definedName name="_Key2" localSheetId="8" hidden="1">#REF!</definedName>
    <definedName name="_Key2" localSheetId="6" hidden="1">#REF!</definedName>
    <definedName name="_Key2" localSheetId="11" hidden="1">#REF!</definedName>
    <definedName name="_Key2" localSheetId="10" hidden="1">#REF!</definedName>
    <definedName name="_Key2" localSheetId="12" hidden="1">#REF!</definedName>
    <definedName name="_Key2" localSheetId="1" hidden="1">#REF!</definedName>
    <definedName name="_Key2" localSheetId="2" hidden="1">#REF!</definedName>
    <definedName name="_Key2" hidden="1">#REF!</definedName>
    <definedName name="_Order1" hidden="1">255</definedName>
    <definedName name="_Order2" hidden="1">255</definedName>
    <definedName name="_Sort" localSheetId="7" hidden="1">#REF!</definedName>
    <definedName name="_Sort" localSheetId="9" hidden="1">#REF!</definedName>
    <definedName name="_Sort" localSheetId="8" hidden="1">#REF!</definedName>
    <definedName name="_Sort" localSheetId="6" hidden="1">#REF!</definedName>
    <definedName name="_Sort" localSheetId="11" hidden="1">#REF!</definedName>
    <definedName name="_Sort" localSheetId="10" hidden="1">#REF!</definedName>
    <definedName name="_Sort" localSheetId="12" hidden="1">#REF!</definedName>
    <definedName name="_Sort" localSheetId="1" hidden="1">#REF!</definedName>
    <definedName name="_Sort" localSheetId="2" hidden="1">#REF!</definedName>
    <definedName name="_Sort" hidden="1">#REF!</definedName>
    <definedName name="a" localSheetId="7" hidden="1">#REF!</definedName>
    <definedName name="a" localSheetId="9" hidden="1">#REF!</definedName>
    <definedName name="a" localSheetId="8" hidden="1">#REF!</definedName>
    <definedName name="a" localSheetId="6" hidden="1">#REF!</definedName>
    <definedName name="a" localSheetId="11" hidden="1">#REF!</definedName>
    <definedName name="a" localSheetId="10" hidden="1">#REF!</definedName>
    <definedName name="a" localSheetId="12" hidden="1">#REF!</definedName>
    <definedName name="a" localSheetId="1" hidden="1">#REF!</definedName>
    <definedName name="a" localSheetId="2" hidden="1">#REF!</definedName>
    <definedName name="a" hidden="1">#REF!</definedName>
    <definedName name="_xlnm.Print_Area" localSheetId="7">'個票（ガウン）'!$A$1:$N$22</definedName>
    <definedName name="_xlnm.Print_Area" localSheetId="9">'個票（キャップ）'!$A$1:$N$22</definedName>
    <definedName name="_xlnm.Print_Area" localSheetId="8">'個票（グローブ）'!$A$1:$N$22</definedName>
    <definedName name="_xlnm.Print_Area" localSheetId="6">'個票（ゴーグル）'!$A$1:$N$22</definedName>
    <definedName name="_xlnm.Print_Area" localSheetId="11">'個票（その他）'!$A$1:$N$22</definedName>
    <definedName name="_xlnm.Print_Area" localSheetId="10">'個票（フェイスシールド）'!$A$1:$N$22</definedName>
    <definedName name="_xlnm.Print_Area" localSheetId="5">'個票（マスク）'!$A$1:$N$22</definedName>
    <definedName name="_xlnm.Print_Area" localSheetId="4">'個票（個人防護具合計）'!$A$1:$N$27</definedName>
    <definedName name="_xlnm.Print_Area" localSheetId="12">'個票（付帯する備品）'!$A$1:$O$16</definedName>
    <definedName name="_xlnm.Print_Area" localSheetId="0">別紙１!$A$1:$F$38</definedName>
    <definedName name="_xlnm.Print_Area" localSheetId="1">別紙２!$A$1:$Q$19</definedName>
    <definedName name="_xlnm.Print_Area" localSheetId="2">別紙２【記入例】!$A$1:$Q$18</definedName>
    <definedName name="_xlnm.Print_Area" localSheetId="3">別紙３!$A$1:$H$32</definedName>
    <definedName name="_xlnm.Print_Titles" localSheetId="1">別紙２!$1:$7</definedName>
    <definedName name="_xlnm.Print_Titles" localSheetId="2">別紙２【記入例】!$1:$7</definedName>
    <definedName name="Z_E8919B86_519A_43F0_9455_B4C12BFFCEFB_.wvu.PrintArea" localSheetId="7" hidden="1">'個票（ガウン）'!$A$1:$N$21</definedName>
    <definedName name="Z_E8919B86_519A_43F0_9455_B4C12BFFCEFB_.wvu.PrintArea" localSheetId="9" hidden="1">'個票（キャップ）'!$A$1:$N$21</definedName>
    <definedName name="Z_E8919B86_519A_43F0_9455_B4C12BFFCEFB_.wvu.PrintArea" localSheetId="8" hidden="1">'個票（グローブ）'!$A$1:$N$21</definedName>
    <definedName name="Z_E8919B86_519A_43F0_9455_B4C12BFFCEFB_.wvu.PrintArea" localSheetId="6" hidden="1">'個票（ゴーグル）'!$A$1:$N$21</definedName>
    <definedName name="Z_E8919B86_519A_43F0_9455_B4C12BFFCEFB_.wvu.PrintArea" localSheetId="11" hidden="1">'個票（その他）'!$A$1:$N$21</definedName>
    <definedName name="Z_E8919B86_519A_43F0_9455_B4C12BFFCEFB_.wvu.PrintArea" localSheetId="10" hidden="1">'個票（フェイスシールド）'!$A$1:$N$21</definedName>
    <definedName name="Z_E8919B86_519A_43F0_9455_B4C12BFFCEFB_.wvu.PrintArea" localSheetId="5" hidden="1">'個票（マスク）'!$A$1:$N$21</definedName>
    <definedName name="Z_E8919B86_519A_43F0_9455_B4C12BFFCEFB_.wvu.PrintArea" localSheetId="4" hidden="1">'個票（個人防護具合計）'!$A$1:$N$27</definedName>
    <definedName name="Z_E8919B86_519A_43F0_9455_B4C12BFFCEFB_.wvu.PrintArea" localSheetId="12" hidden="1">'個票（付帯する備品）'!$A$1:$O$16</definedName>
    <definedName name="Z_E8919B86_519A_43F0_9455_B4C12BFFCEFB_.wvu.PrintArea" localSheetId="0" hidden="1">別紙１!$A$1:$F$38</definedName>
    <definedName name="Z_E8919B86_519A_43F0_9455_B4C12BFFCEFB_.wvu.PrintArea" localSheetId="1" hidden="1">別紙２!$A$1:$Q$19</definedName>
    <definedName name="Z_E8919B86_519A_43F0_9455_B4C12BFFCEFB_.wvu.PrintArea" localSheetId="2" hidden="1">別紙２【記入例】!$A$1:$Q$18</definedName>
    <definedName name="Z_E8919B86_519A_43F0_9455_B4C12BFFCEFB_.wvu.PrintArea" localSheetId="3" hidden="1">別紙３!$A$1:$H$32</definedName>
    <definedName name="Z_E8919B86_519A_43F0_9455_B4C12BFFCEFB_.wvu.PrintTitles" localSheetId="1" hidden="1">別紙２!$1:$7</definedName>
    <definedName name="Z_E8919B86_519A_43F0_9455_B4C12BFFCEFB_.wvu.PrintTitles" localSheetId="2" hidden="1">別紙２【記入例】!$1:$7</definedName>
    <definedName name="外来対応医療機関">別紙２!$F$30:$F$39</definedName>
    <definedName name="救急・周産期・小児医療">別紙２!$I$30:$I$39</definedName>
    <definedName name="検査機関等">別紙２!$G$30:$G$39</definedName>
    <definedName name="重点医療機関等">別紙２!$H$30:$H$39</definedName>
    <definedName name="入院医療機関">別紙２!$E$30:$E$39</definedName>
  </definedNames>
  <calcPr calcId="191029"/>
  <customWorkbookViews>
    <customWorkbookView name="沖縄県 - 個人用ビュー" guid="{E8919B86-519A-43F0-9455-B4C12BFFCEFB}" mergeInterval="0" personalView="1" maximized="1" xWindow="-1928" yWindow="-8" windowWidth="1936" windowHeight="1066" tabRatio="879"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3" i="4" l="1"/>
  <c r="G4" i="13" l="1"/>
  <c r="G4" i="12"/>
  <c r="G4" i="11"/>
  <c r="G4" i="10"/>
  <c r="G4" i="9"/>
  <c r="G4" i="8"/>
  <c r="G4" i="7"/>
  <c r="G4" i="6"/>
  <c r="E47" i="3" l="1"/>
  <c r="E48" i="3"/>
  <c r="E49" i="2" l="1"/>
  <c r="E50" i="2"/>
  <c r="E4" i="13" l="1"/>
  <c r="E4" i="12"/>
  <c r="E4" i="11"/>
  <c r="E4" i="10"/>
  <c r="E4" i="9"/>
  <c r="E4" i="8"/>
  <c r="E4" i="7"/>
  <c r="K4" i="17"/>
  <c r="F4" i="17"/>
  <c r="E4" i="6"/>
  <c r="F14" i="17" l="1"/>
  <c r="F13" i="17"/>
  <c r="F12" i="17"/>
  <c r="F11" i="17"/>
  <c r="F10" i="17"/>
  <c r="F9" i="17"/>
  <c r="G9" i="17" l="1"/>
  <c r="E77" i="2"/>
  <c r="E76" i="2"/>
  <c r="F8" i="2"/>
  <c r="E69" i="2" l="1"/>
  <c r="E70" i="2"/>
  <c r="E71" i="2"/>
  <c r="E72" i="2"/>
  <c r="E73" i="2"/>
  <c r="E74" i="2"/>
  <c r="E75" i="2"/>
  <c r="F15" i="3" l="1"/>
  <c r="F14" i="3"/>
  <c r="F13" i="3"/>
  <c r="F12" i="3"/>
  <c r="F11" i="3"/>
  <c r="F9" i="3"/>
  <c r="F8" i="3"/>
  <c r="F16" i="2"/>
  <c r="F15" i="2"/>
  <c r="F14" i="2"/>
  <c r="F13" i="2"/>
  <c r="F12" i="2"/>
  <c r="F11" i="2"/>
  <c r="F10" i="2"/>
  <c r="F9" i="2"/>
  <c r="E70" i="3"/>
  <c r="E69" i="3"/>
  <c r="E68" i="3"/>
  <c r="E67" i="3"/>
  <c r="E66" i="3"/>
  <c r="E64" i="3"/>
  <c r="E63" i="3"/>
  <c r="E62" i="3"/>
  <c r="E61" i="3"/>
  <c r="E60" i="3"/>
  <c r="E59" i="3"/>
  <c r="E58" i="3"/>
  <c r="E54" i="3"/>
  <c r="E53" i="3"/>
  <c r="E52" i="3"/>
  <c r="E51" i="3"/>
  <c r="E50" i="3"/>
  <c r="E46" i="3"/>
  <c r="E45" i="3"/>
  <c r="E44" i="3"/>
  <c r="E43" i="3"/>
  <c r="G12" i="3" s="1"/>
  <c r="H12" i="3" s="1"/>
  <c r="E42" i="3"/>
  <c r="E41" i="3"/>
  <c r="E40" i="3"/>
  <c r="G14" i="3" s="1"/>
  <c r="H14" i="3" s="1"/>
  <c r="I14" i="3" s="1"/>
  <c r="G15" i="3"/>
  <c r="H15" i="3" s="1"/>
  <c r="I15" i="3" s="1"/>
  <c r="G10" i="3"/>
  <c r="H10" i="3" s="1"/>
  <c r="J4" i="3"/>
  <c r="F19" i="13"/>
  <c r="F18" i="13"/>
  <c r="F17" i="13"/>
  <c r="F16" i="13"/>
  <c r="F15" i="13"/>
  <c r="F14" i="13"/>
  <c r="F13" i="13"/>
  <c r="F12" i="13"/>
  <c r="F11" i="13"/>
  <c r="F10" i="13"/>
  <c r="F9" i="13"/>
  <c r="F19" i="12"/>
  <c r="F18" i="12"/>
  <c r="F17" i="12"/>
  <c r="F16" i="12"/>
  <c r="F15" i="12"/>
  <c r="F14" i="12"/>
  <c r="F13" i="12"/>
  <c r="F12" i="12"/>
  <c r="F11" i="12"/>
  <c r="F10" i="12"/>
  <c r="F9" i="12"/>
  <c r="G9" i="12" s="1"/>
  <c r="E14" i="6" s="1"/>
  <c r="F19" i="11"/>
  <c r="F18" i="11"/>
  <c r="F17" i="11"/>
  <c r="F16" i="11"/>
  <c r="F15" i="11"/>
  <c r="F14" i="11"/>
  <c r="F13" i="11"/>
  <c r="F12" i="11"/>
  <c r="F11" i="11"/>
  <c r="F10" i="11"/>
  <c r="F9" i="11"/>
  <c r="F19" i="10"/>
  <c r="F18" i="10"/>
  <c r="F17" i="10"/>
  <c r="F16" i="10"/>
  <c r="F15" i="10"/>
  <c r="F14" i="10"/>
  <c r="F13" i="10"/>
  <c r="F12" i="10"/>
  <c r="F11" i="10"/>
  <c r="F10" i="10"/>
  <c r="F9" i="10"/>
  <c r="F19" i="9"/>
  <c r="F18" i="9"/>
  <c r="F17" i="9"/>
  <c r="F16" i="9"/>
  <c r="F15" i="9"/>
  <c r="F14" i="9"/>
  <c r="F13" i="9"/>
  <c r="F12" i="9"/>
  <c r="F11" i="9"/>
  <c r="F10" i="9"/>
  <c r="F9" i="9"/>
  <c r="F19" i="8"/>
  <c r="F18" i="8"/>
  <c r="F17" i="8"/>
  <c r="F16" i="8"/>
  <c r="F15" i="8"/>
  <c r="F14" i="8"/>
  <c r="F13" i="8"/>
  <c r="F12" i="8"/>
  <c r="F11" i="8"/>
  <c r="F10" i="8"/>
  <c r="F9" i="8"/>
  <c r="G9" i="13" l="1"/>
  <c r="E15" i="6" s="1"/>
  <c r="G9" i="11"/>
  <c r="E13" i="6" s="1"/>
  <c r="G9" i="10"/>
  <c r="E12" i="6" s="1"/>
  <c r="G9" i="3"/>
  <c r="H9" i="3" s="1"/>
  <c r="G9" i="9"/>
  <c r="E11" i="6" s="1"/>
  <c r="G9" i="8"/>
  <c r="E10" i="6" s="1"/>
  <c r="G13" i="3"/>
  <c r="H13" i="3" s="1"/>
  <c r="I13" i="3" s="1"/>
  <c r="G11" i="3"/>
  <c r="H11" i="3" s="1"/>
  <c r="I11" i="3" s="1"/>
  <c r="G8" i="3"/>
  <c r="H8" i="3" s="1"/>
  <c r="I8" i="3" s="1"/>
  <c r="I10" i="3"/>
  <c r="I9" i="3"/>
  <c r="I12" i="3"/>
  <c r="F9" i="7"/>
  <c r="G9" i="7" s="1"/>
  <c r="E9" i="6" s="1"/>
  <c r="F19" i="7"/>
  <c r="F18" i="7"/>
  <c r="F17" i="7"/>
  <c r="F16" i="7"/>
  <c r="F15" i="7"/>
  <c r="F14" i="7"/>
  <c r="F13" i="7"/>
  <c r="F12" i="7"/>
  <c r="F11" i="7"/>
  <c r="F10" i="7"/>
  <c r="D4" i="4"/>
  <c r="E56" i="2" l="1"/>
  <c r="E68" i="2"/>
  <c r="E66" i="2"/>
  <c r="E65" i="2"/>
  <c r="E64" i="2"/>
  <c r="E63" i="2"/>
  <c r="E62" i="2"/>
  <c r="E61" i="2"/>
  <c r="E60" i="2"/>
  <c r="E55" i="2"/>
  <c r="E54" i="2"/>
  <c r="E53" i="2"/>
  <c r="E52" i="2"/>
  <c r="E48" i="2"/>
  <c r="E47" i="2"/>
  <c r="E46" i="2"/>
  <c r="E45" i="2"/>
  <c r="E44" i="2"/>
  <c r="E43" i="2"/>
  <c r="E42" i="2"/>
  <c r="G8" i="2" l="1"/>
  <c r="H8" i="2" s="1"/>
  <c r="G10" i="2"/>
  <c r="G16" i="2"/>
  <c r="H16" i="2" s="1"/>
  <c r="I16" i="2" s="1"/>
  <c r="G14" i="2"/>
  <c r="G11" i="2"/>
  <c r="G15" i="2"/>
  <c r="G12" i="2"/>
  <c r="G9" i="2"/>
  <c r="G13" i="2"/>
  <c r="J4" i="2"/>
  <c r="H9" i="2" l="1"/>
  <c r="I9" i="2" s="1"/>
  <c r="H13" i="2"/>
  <c r="I13" i="2" s="1"/>
  <c r="H12" i="2"/>
  <c r="I12" i="2" s="1"/>
  <c r="H15" i="2"/>
  <c r="I15" i="2" s="1"/>
  <c r="H11" i="2"/>
  <c r="I11" i="2" s="1"/>
  <c r="H14" i="2"/>
  <c r="I14" i="2" s="1"/>
  <c r="H10" i="2"/>
  <c r="I10" i="2" s="1"/>
  <c r="F15" i="6"/>
  <c r="F20" i="6"/>
  <c r="G20" i="6" s="1"/>
  <c r="F9" i="6" l="1"/>
  <c r="F11" i="6"/>
  <c r="F12" i="6"/>
  <c r="F14" i="6"/>
  <c r="F10" i="6"/>
  <c r="F13" i="6"/>
  <c r="G9" i="6" l="1"/>
  <c r="F4" i="4" l="1"/>
  <c r="E17" i="4"/>
  <c r="C25" i="4"/>
  <c r="C27" i="4"/>
  <c r="C24" i="4"/>
  <c r="E26" i="4"/>
  <c r="D26" i="4"/>
  <c r="F25" i="4"/>
  <c r="F24" i="4"/>
  <c r="E22" i="4"/>
  <c r="E21" i="4"/>
  <c r="E20" i="4"/>
  <c r="E19" i="4"/>
  <c r="E18" i="4"/>
  <c r="E16" i="4"/>
  <c r="C15" i="4"/>
  <c r="C14" i="4"/>
  <c r="C13" i="4"/>
  <c r="D10" i="4"/>
  <c r="D9" i="4"/>
  <c r="F17" i="4"/>
  <c r="C28" i="4"/>
  <c r="F23" i="4"/>
  <c r="F22" i="4"/>
  <c r="F21" i="4"/>
  <c r="F20" i="4"/>
  <c r="F19" i="4"/>
  <c r="F18" i="4"/>
  <c r="D15" i="4"/>
  <c r="F13" i="4"/>
  <c r="D12" i="4"/>
  <c r="E9" i="4"/>
  <c r="C10" i="4"/>
  <c r="E10" i="4"/>
  <c r="F27" i="4"/>
  <c r="C17" i="4"/>
  <c r="C26" i="4"/>
  <c r="D17" i="4"/>
  <c r="D25" i="4"/>
  <c r="D27" i="4"/>
  <c r="E27" i="4"/>
  <c r="E25" i="4"/>
  <c r="D28" i="4"/>
  <c r="D24" i="4"/>
  <c r="C23" i="4"/>
  <c r="C22" i="4"/>
  <c r="C21" i="4"/>
  <c r="C20" i="4"/>
  <c r="C19" i="4"/>
  <c r="C18" i="4"/>
  <c r="C16" i="4"/>
  <c r="E14" i="4"/>
  <c r="E13" i="4"/>
  <c r="C12" i="4"/>
  <c r="F9" i="4"/>
  <c r="C8" i="4"/>
  <c r="E28" i="4"/>
  <c r="E24" i="4"/>
  <c r="D23" i="4"/>
  <c r="D22" i="4"/>
  <c r="D21" i="4"/>
  <c r="D20" i="4"/>
  <c r="D19" i="4"/>
  <c r="D18" i="4"/>
  <c r="D16" i="4"/>
  <c r="F14" i="4"/>
  <c r="D13" i="4"/>
  <c r="C11" i="4"/>
  <c r="D14" i="4"/>
  <c r="C9" i="4"/>
  <c r="E11" i="4"/>
  <c r="D11" i="4"/>
  <c r="F10" i="4"/>
  <c r="F11" i="4"/>
  <c r="E12" i="4"/>
  <c r="F28" i="4"/>
  <c r="E8" i="4"/>
  <c r="D8" i="4"/>
  <c r="F8" i="4"/>
  <c r="I8" i="2"/>
  <c r="F15" i="4" s="1"/>
  <c r="F12" i="4" l="1"/>
  <c r="F16" i="4"/>
  <c r="F26" i="4"/>
  <c r="E15" i="4"/>
  <c r="E29" i="4" s="1"/>
  <c r="D29" i="4"/>
  <c r="F29"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沖縄県</author>
  </authors>
  <commentList>
    <comment ref="F34" authorId="0" shapeId="0" xr:uid="{00000000-0006-0000-0100-000001000000}">
      <text>
        <r>
          <rPr>
            <sz val="9"/>
            <color indexed="81"/>
            <rFont val="MS P ゴシック"/>
            <family val="3"/>
            <charset val="128"/>
          </rPr>
          <t>簡易病室とは、テントやプレハブなど簡易な構造をもち、緊急的かつ一時的に設置するものであって、新型コロナウイルス感染症患者等に入院医療を提供する病室をいう。</t>
        </r>
      </text>
    </comment>
    <comment ref="I34" authorId="0" shapeId="0" xr:uid="{00000000-0006-0000-0100-000002000000}">
      <text>
        <r>
          <rPr>
            <sz val="9"/>
            <color indexed="81"/>
            <rFont val="MS P ゴシック"/>
            <family val="3"/>
            <charset val="128"/>
          </rPr>
          <t>簡易病室とは、テントやプレハブなど簡易な構造をもち、緊急的かつ一時的に設置するものであって、新型コロナウイルス感染症患者等に入院医療を提供する病室をいう。</t>
        </r>
      </text>
    </comment>
    <comment ref="E36" authorId="0" shapeId="0" xr:uid="{00000000-0006-0000-0100-000003000000}">
      <text>
        <r>
          <rPr>
            <sz val="9"/>
            <color indexed="81"/>
            <rFont val="MS P ゴシック"/>
            <family val="3"/>
            <charset val="128"/>
          </rPr>
          <t>簡易診療室とは、テントやプレハブなど簡易な構造をもち、緊急的かつ一時的に設置するものであって、新型コロナウイルス感染症患者等に外来診療を行う診療室をいう。</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沖縄県</author>
  </authors>
  <commentList>
    <comment ref="F33" authorId="0" shapeId="0" xr:uid="{00000000-0006-0000-0200-000001000000}">
      <text>
        <r>
          <rPr>
            <sz val="9"/>
            <color indexed="81"/>
            <rFont val="MS P ゴシック"/>
            <family val="3"/>
            <charset val="128"/>
          </rPr>
          <t>簡易病室とは、テントやプレハブなど簡易な構造をもち、緊急的かつ一時的に設置するものであって、新型コロナウイルス感染症患者等に入院医療を提供する病室をいう。</t>
        </r>
      </text>
    </comment>
    <comment ref="I33" authorId="0" shapeId="0" xr:uid="{00000000-0006-0000-0200-000002000000}">
      <text>
        <r>
          <rPr>
            <sz val="9"/>
            <color indexed="81"/>
            <rFont val="MS P ゴシック"/>
            <family val="3"/>
            <charset val="128"/>
          </rPr>
          <t>簡易病室とは、テントやプレハブなど簡易な構造をもち、緊急的かつ一時的に設置するものであって、新型コロナウイルス感染症患者等に入院医療を提供する病室をいう。</t>
        </r>
      </text>
    </comment>
    <comment ref="E35" authorId="0" shapeId="0" xr:uid="{00000000-0006-0000-0200-000003000000}">
      <text>
        <r>
          <rPr>
            <sz val="9"/>
            <color indexed="81"/>
            <rFont val="MS P ゴシック"/>
            <family val="3"/>
            <charset val="128"/>
          </rPr>
          <t>簡易診療室とは、テントやプレハブなど簡易な構造をもち、緊急的かつ一時的に設置するものであって、新型コロナウイルス感染症患者等に外来診療を行う診療室をいう。</t>
        </r>
      </text>
    </comment>
  </commentList>
</comments>
</file>

<file path=xl/sharedStrings.xml><?xml version="1.0" encoding="utf-8"?>
<sst xmlns="http://schemas.openxmlformats.org/spreadsheetml/2006/main" count="463" uniqueCount="158">
  <si>
    <t xml:space="preserve">      </t>
  </si>
  <si>
    <t>担当部署</t>
    <rPh sb="0" eb="2">
      <t>タントウ</t>
    </rPh>
    <rPh sb="2" eb="4">
      <t>ブショ</t>
    </rPh>
    <phoneticPr fontId="6"/>
  </si>
  <si>
    <t>担当者名</t>
    <rPh sb="0" eb="4">
      <t>タントウシャメイ</t>
    </rPh>
    <phoneticPr fontId="6"/>
  </si>
  <si>
    <t>連絡先（TEL）</t>
    <rPh sb="0" eb="3">
      <t>レンラクサキ</t>
    </rPh>
    <phoneticPr fontId="6"/>
  </si>
  <si>
    <t>別紙１</t>
    <rPh sb="0" eb="2">
      <t>ベッシ</t>
    </rPh>
    <phoneticPr fontId="6"/>
  </si>
  <si>
    <t>数量</t>
    <rPh sb="0" eb="2">
      <t>スウリョウ</t>
    </rPh>
    <phoneticPr fontId="6"/>
  </si>
  <si>
    <t>単価</t>
    <rPh sb="0" eb="2">
      <t>タンカ</t>
    </rPh>
    <phoneticPr fontId="6"/>
  </si>
  <si>
    <t>対象設備</t>
    <rPh sb="0" eb="2">
      <t>タイショウ</t>
    </rPh>
    <rPh sb="2" eb="4">
      <t>セツビ</t>
    </rPh>
    <phoneticPr fontId="2"/>
  </si>
  <si>
    <t>施設名</t>
    <rPh sb="0" eb="2">
      <t>シセツ</t>
    </rPh>
    <rPh sb="2" eb="3">
      <t>メイ</t>
    </rPh>
    <phoneticPr fontId="6"/>
  </si>
  <si>
    <t>設備名称</t>
    <rPh sb="0" eb="2">
      <t>セツビ</t>
    </rPh>
    <rPh sb="2" eb="4">
      <t>メイショウ</t>
    </rPh>
    <phoneticPr fontId="6"/>
  </si>
  <si>
    <t>備考</t>
    <rPh sb="0" eb="2">
      <t>ビコウ</t>
    </rPh>
    <phoneticPr fontId="6"/>
  </si>
  <si>
    <t>合計額</t>
    <rPh sb="0" eb="2">
      <t>ゴウケイ</t>
    </rPh>
    <rPh sb="2" eb="3">
      <t>ガク</t>
    </rPh>
    <phoneticPr fontId="6"/>
  </si>
  <si>
    <t>設置主体（法人）名</t>
    <rPh sb="0" eb="2">
      <t>セッチ</t>
    </rPh>
    <rPh sb="2" eb="4">
      <t>シュタイ</t>
    </rPh>
    <rPh sb="5" eb="7">
      <t>ホウジン</t>
    </rPh>
    <rPh sb="8" eb="9">
      <t>メイ</t>
    </rPh>
    <phoneticPr fontId="6"/>
  </si>
  <si>
    <t>　　有　（金額：　　　　　　　　　　円）</t>
    <rPh sb="2" eb="3">
      <t>アリ</t>
    </rPh>
    <rPh sb="5" eb="7">
      <t>キンガク</t>
    </rPh>
    <rPh sb="18" eb="19">
      <t>エン</t>
    </rPh>
    <phoneticPr fontId="6"/>
  </si>
  <si>
    <t>無</t>
    <phoneticPr fontId="2"/>
  </si>
  <si>
    <t>施設名</t>
    <rPh sb="0" eb="3">
      <t>シセツメイ</t>
    </rPh>
    <phoneticPr fontId="2"/>
  </si>
  <si>
    <t>選定額
（Ｃ）</t>
    <rPh sb="0" eb="2">
      <t>センテイ</t>
    </rPh>
    <rPh sb="2" eb="3">
      <t>ガク</t>
    </rPh>
    <phoneticPr fontId="6"/>
  </si>
  <si>
    <t xml:space="preserve">代表者　職・氏名 </t>
    <rPh sb="4" eb="5">
      <t>ショク</t>
    </rPh>
    <rPh sb="6" eb="8">
      <t>シメイ</t>
    </rPh>
    <phoneticPr fontId="6"/>
  </si>
  <si>
    <t>eメールアドレス</t>
    <phoneticPr fontId="6"/>
  </si>
  <si>
    <t>別紙２</t>
    <rPh sb="0" eb="2">
      <t>ベッシ</t>
    </rPh>
    <phoneticPr fontId="6"/>
  </si>
  <si>
    <t>別紙３</t>
    <rPh sb="0" eb="2">
      <t>ベッシ</t>
    </rPh>
    <phoneticPr fontId="6"/>
  </si>
  <si>
    <t>　１　整備概要</t>
    <rPh sb="3" eb="5">
      <t>セイビ</t>
    </rPh>
    <rPh sb="5" eb="7">
      <t>ガイヨウ</t>
    </rPh>
    <phoneticPr fontId="6"/>
  </si>
  <si>
    <t>初度設備</t>
    <rPh sb="0" eb="2">
      <t>ショド</t>
    </rPh>
    <rPh sb="2" eb="4">
      <t>セツビ</t>
    </rPh>
    <phoneticPr fontId="2"/>
  </si>
  <si>
    <t>人工呼吸器及び付帯する備品</t>
    <rPh sb="0" eb="2">
      <t>ジンコウ</t>
    </rPh>
    <rPh sb="2" eb="5">
      <t>コキュウキ</t>
    </rPh>
    <rPh sb="5" eb="6">
      <t>オヨ</t>
    </rPh>
    <rPh sb="7" eb="9">
      <t>フタイ</t>
    </rPh>
    <rPh sb="11" eb="13">
      <t>ビヒン</t>
    </rPh>
    <phoneticPr fontId="2"/>
  </si>
  <si>
    <t>個人防護具</t>
    <rPh sb="0" eb="2">
      <t>コジン</t>
    </rPh>
    <rPh sb="2" eb="4">
      <t>ボウゴ</t>
    </rPh>
    <rPh sb="4" eb="5">
      <t>グ</t>
    </rPh>
    <phoneticPr fontId="2"/>
  </si>
  <si>
    <t>簡易陰圧装置</t>
    <rPh sb="0" eb="2">
      <t>カンイ</t>
    </rPh>
    <rPh sb="2" eb="4">
      <t>インアツ</t>
    </rPh>
    <rPh sb="4" eb="6">
      <t>ソウチ</t>
    </rPh>
    <phoneticPr fontId="2"/>
  </si>
  <si>
    <t>簡易ベッド</t>
    <rPh sb="0" eb="2">
      <t>カンイ</t>
    </rPh>
    <phoneticPr fontId="2"/>
  </si>
  <si>
    <t>体外式膜型人工肺及び付帯する備品</t>
    <rPh sb="0" eb="8">
      <t>タイガイシキマクガタジンコウハイ</t>
    </rPh>
    <rPh sb="8" eb="9">
      <t>オヨ</t>
    </rPh>
    <rPh sb="10" eb="12">
      <t>フタイ</t>
    </rPh>
    <rPh sb="14" eb="16">
      <t>ビヒン</t>
    </rPh>
    <phoneticPr fontId="2"/>
  </si>
  <si>
    <t>簡易病室及び付帯する備品</t>
    <rPh sb="0" eb="2">
      <t>カンイ</t>
    </rPh>
    <rPh sb="2" eb="4">
      <t>ビョウシツ</t>
    </rPh>
    <rPh sb="4" eb="5">
      <t>オヨ</t>
    </rPh>
    <rPh sb="6" eb="8">
      <t>フタイ</t>
    </rPh>
    <rPh sb="10" eb="12">
      <t>ビヒン</t>
    </rPh>
    <phoneticPr fontId="2"/>
  </si>
  <si>
    <t>別添</t>
    <rPh sb="0" eb="2">
      <t>ベッテン</t>
    </rPh>
    <phoneticPr fontId="6"/>
  </si>
  <si>
    <t>設備：個人防護具（個別購入分）</t>
    <rPh sb="0" eb="2">
      <t>セツビ</t>
    </rPh>
    <rPh sb="3" eb="5">
      <t>コジン</t>
    </rPh>
    <rPh sb="5" eb="7">
      <t>ボウゴ</t>
    </rPh>
    <rPh sb="7" eb="8">
      <t>グ</t>
    </rPh>
    <rPh sb="9" eb="11">
      <t>コベツ</t>
    </rPh>
    <rPh sb="11" eb="14">
      <t>コウニュウブン</t>
    </rPh>
    <phoneticPr fontId="6"/>
  </si>
  <si>
    <t>１　対象経費の支出総額</t>
    <rPh sb="2" eb="4">
      <t>タイショウ</t>
    </rPh>
    <rPh sb="4" eb="6">
      <t>ケイヒ</t>
    </rPh>
    <rPh sb="7" eb="9">
      <t>シシュツ</t>
    </rPh>
    <rPh sb="9" eb="11">
      <t>ソウガク</t>
    </rPh>
    <phoneticPr fontId="6"/>
  </si>
  <si>
    <t>単価
（税込）</t>
    <rPh sb="0" eb="2">
      <t>タンカ</t>
    </rPh>
    <rPh sb="4" eb="6">
      <t>ゼイコ</t>
    </rPh>
    <phoneticPr fontId="6"/>
  </si>
  <si>
    <t>金額</t>
    <rPh sb="0" eb="2">
      <t>キンガク</t>
    </rPh>
    <phoneticPr fontId="6"/>
  </si>
  <si>
    <t>数</t>
    <rPh sb="0" eb="1">
      <t>カズ</t>
    </rPh>
    <phoneticPr fontId="6"/>
  </si>
  <si>
    <t>単位</t>
    <rPh sb="0" eb="2">
      <t>タンイ</t>
    </rPh>
    <phoneticPr fontId="6"/>
  </si>
  <si>
    <t>マスク</t>
    <phoneticPr fontId="6"/>
  </si>
  <si>
    <t>式</t>
    <rPh sb="0" eb="1">
      <t>シキ</t>
    </rPh>
    <phoneticPr fontId="6"/>
  </si>
  <si>
    <t>ゴーグル</t>
    <phoneticPr fontId="6"/>
  </si>
  <si>
    <t>ガウン</t>
    <phoneticPr fontId="6"/>
  </si>
  <si>
    <t>グローブ</t>
    <phoneticPr fontId="6"/>
  </si>
  <si>
    <t>キャップ</t>
    <phoneticPr fontId="6"/>
  </si>
  <si>
    <t>フェイスシールド</t>
    <phoneticPr fontId="6"/>
  </si>
  <si>
    <t>その他</t>
    <rPh sb="2" eb="3">
      <t>タ</t>
    </rPh>
    <phoneticPr fontId="6"/>
  </si>
  <si>
    <t>２　基準額</t>
    <rPh sb="2" eb="5">
      <t>キジュンガク</t>
    </rPh>
    <phoneticPr fontId="6"/>
  </si>
  <si>
    <t>合計
（Ｂ）</t>
    <rPh sb="0" eb="2">
      <t>ゴウケイ</t>
    </rPh>
    <phoneticPr fontId="6"/>
  </si>
  <si>
    <t>個別購入</t>
    <rPh sb="0" eb="2">
      <t>コベツ</t>
    </rPh>
    <rPh sb="2" eb="4">
      <t>コウニュウ</t>
    </rPh>
    <phoneticPr fontId="6"/>
  </si>
  <si>
    <t>設備：個人防護具（マスク）</t>
    <rPh sb="0" eb="2">
      <t>セツビ</t>
    </rPh>
    <rPh sb="3" eb="5">
      <t>コジン</t>
    </rPh>
    <rPh sb="5" eb="7">
      <t>ボウゴ</t>
    </rPh>
    <rPh sb="7" eb="8">
      <t>グ</t>
    </rPh>
    <phoneticPr fontId="6"/>
  </si>
  <si>
    <t>設備：個人防護具（ゴーグル）</t>
    <rPh sb="0" eb="2">
      <t>セツビ</t>
    </rPh>
    <rPh sb="3" eb="5">
      <t>コジン</t>
    </rPh>
    <rPh sb="5" eb="7">
      <t>ボウゴ</t>
    </rPh>
    <rPh sb="7" eb="8">
      <t>グ</t>
    </rPh>
    <phoneticPr fontId="6"/>
  </si>
  <si>
    <t>設備：個人防護具（ガウン）</t>
    <rPh sb="0" eb="2">
      <t>セツビ</t>
    </rPh>
    <rPh sb="3" eb="5">
      <t>コジン</t>
    </rPh>
    <rPh sb="5" eb="7">
      <t>ボウゴ</t>
    </rPh>
    <rPh sb="7" eb="8">
      <t>グ</t>
    </rPh>
    <phoneticPr fontId="6"/>
  </si>
  <si>
    <t>設備：個人防護具（グローブ）</t>
    <rPh sb="0" eb="2">
      <t>セツビ</t>
    </rPh>
    <rPh sb="3" eb="5">
      <t>コジン</t>
    </rPh>
    <rPh sb="5" eb="7">
      <t>ボウゴ</t>
    </rPh>
    <rPh sb="7" eb="8">
      <t>グ</t>
    </rPh>
    <phoneticPr fontId="6"/>
  </si>
  <si>
    <t>設備：個人防護具（キャップ）</t>
    <rPh sb="0" eb="2">
      <t>セツビ</t>
    </rPh>
    <rPh sb="3" eb="5">
      <t>コジン</t>
    </rPh>
    <rPh sb="5" eb="7">
      <t>ボウゴ</t>
    </rPh>
    <rPh sb="7" eb="8">
      <t>グ</t>
    </rPh>
    <phoneticPr fontId="6"/>
  </si>
  <si>
    <t>設備：個人防護具（フェイスシールド）</t>
    <rPh sb="0" eb="2">
      <t>セツビ</t>
    </rPh>
    <rPh sb="3" eb="5">
      <t>コジン</t>
    </rPh>
    <rPh sb="5" eb="7">
      <t>ボウゴ</t>
    </rPh>
    <rPh sb="7" eb="8">
      <t>グ</t>
    </rPh>
    <phoneticPr fontId="6"/>
  </si>
  <si>
    <t>設備：個人防護具（その他）</t>
    <rPh sb="0" eb="2">
      <t>セツビ</t>
    </rPh>
    <rPh sb="3" eb="5">
      <t>コジン</t>
    </rPh>
    <rPh sb="5" eb="7">
      <t>ボウゴ</t>
    </rPh>
    <rPh sb="7" eb="8">
      <t>グ</t>
    </rPh>
    <rPh sb="11" eb="12">
      <t>タ</t>
    </rPh>
    <phoneticPr fontId="6"/>
  </si>
  <si>
    <t>医療機関名</t>
    <rPh sb="0" eb="2">
      <t>イリョウ</t>
    </rPh>
    <rPh sb="2" eb="5">
      <t>キカンメイ</t>
    </rPh>
    <phoneticPr fontId="6"/>
  </si>
  <si>
    <t>・別紙３「経費所要額内訳書」</t>
    <phoneticPr fontId="2"/>
  </si>
  <si>
    <t>設備整備計画書</t>
    <rPh sb="0" eb="2">
      <t>セツビ</t>
    </rPh>
    <rPh sb="2" eb="4">
      <t>セイビ</t>
    </rPh>
    <rPh sb="4" eb="6">
      <t>ケイカク</t>
    </rPh>
    <rPh sb="6" eb="7">
      <t>ショ</t>
    </rPh>
    <phoneticPr fontId="6"/>
  </si>
  <si>
    <t>年</t>
    <rPh sb="0" eb="1">
      <t>ネン</t>
    </rPh>
    <phoneticPr fontId="2"/>
  </si>
  <si>
    <t>月</t>
    <rPh sb="0" eb="1">
      <t>ゲツ</t>
    </rPh>
    <phoneticPr fontId="2"/>
  </si>
  <si>
    <t>日</t>
    <rPh sb="0" eb="1">
      <t>ヒ</t>
    </rPh>
    <phoneticPr fontId="2"/>
  </si>
  <si>
    <t>実支出額（円）</t>
    <rPh sb="0" eb="1">
      <t>ジツ</t>
    </rPh>
    <rPh sb="1" eb="3">
      <t>シシュツ</t>
    </rPh>
    <rPh sb="5" eb="6">
      <t>エン</t>
    </rPh>
    <phoneticPr fontId="6"/>
  </si>
  <si>
    <t>基準額（円）</t>
    <rPh sb="0" eb="3">
      <t>キジュンガク</t>
    </rPh>
    <rPh sb="4" eb="5">
      <t>エン</t>
    </rPh>
    <phoneticPr fontId="6"/>
  </si>
  <si>
    <t>事業期間（開始-完了）</t>
    <rPh sb="0" eb="2">
      <t>ジギョウ</t>
    </rPh>
    <rPh sb="2" eb="4">
      <t>キカン</t>
    </rPh>
    <rPh sb="5" eb="7">
      <t>カイシ</t>
    </rPh>
    <rPh sb="8" eb="10">
      <t>カンリョウ</t>
    </rPh>
    <phoneticPr fontId="2"/>
  </si>
  <si>
    <t>形式、規格等</t>
    <rPh sb="5" eb="6">
      <t>トウ</t>
    </rPh>
    <phoneticPr fontId="2"/>
  </si>
  <si>
    <t>基準額</t>
    <rPh sb="0" eb="3">
      <t>キジュンガク</t>
    </rPh>
    <phoneticPr fontId="2"/>
  </si>
  <si>
    <t>実費相当額</t>
    <rPh sb="0" eb="2">
      <t>ジッピ</t>
    </rPh>
    <rPh sb="2" eb="5">
      <t>ソウトウガク</t>
    </rPh>
    <phoneticPr fontId="2"/>
  </si>
  <si>
    <t>事業区分</t>
    <rPh sb="0" eb="2">
      <t>ジギョウ</t>
    </rPh>
    <rPh sb="2" eb="4">
      <t>クブン</t>
    </rPh>
    <phoneticPr fontId="2"/>
  </si>
  <si>
    <t>事業区分</t>
    <rPh sb="0" eb="2">
      <t>ジギョウ</t>
    </rPh>
    <rPh sb="2" eb="4">
      <t>クブン</t>
    </rPh>
    <phoneticPr fontId="2"/>
  </si>
  <si>
    <t>対象機器</t>
    <rPh sb="0" eb="2">
      <t>タイショウ</t>
    </rPh>
    <rPh sb="2" eb="4">
      <t>キキ</t>
    </rPh>
    <phoneticPr fontId="2"/>
  </si>
  <si>
    <t>HEPAフィルター付パーテーション</t>
  </si>
  <si>
    <t>HEPAフィルター付パーテーション</t>
    <phoneticPr fontId="2"/>
  </si>
  <si>
    <t>HEPAフィルター付空気清浄機（陰圧対応可能なものに限る）（１施設当たり）</t>
  </si>
  <si>
    <t>HEPAフィルター付空気清浄機（陰圧対応可能なものに限る）（１施設当たり）</t>
    <rPh sb="31" eb="33">
      <t>シセツ</t>
    </rPh>
    <rPh sb="33" eb="34">
      <t>ア</t>
    </rPh>
    <phoneticPr fontId="2"/>
  </si>
  <si>
    <t>体外式膜型人工肺及び付帯する備品</t>
  </si>
  <si>
    <t>救急・周産期・小児</t>
    <rPh sb="0" eb="2">
      <t>キュウキュウ</t>
    </rPh>
    <rPh sb="3" eb="6">
      <t>シュウサンキ</t>
    </rPh>
    <rPh sb="7" eb="9">
      <t>ショウニ</t>
    </rPh>
    <phoneticPr fontId="2"/>
  </si>
  <si>
    <t>救急・周産期・小児医療</t>
    <rPh sb="0" eb="2">
      <t>キュウキュウ</t>
    </rPh>
    <rPh sb="3" eb="6">
      <t>シュウサンキ</t>
    </rPh>
    <rPh sb="7" eb="9">
      <t>ショウニ</t>
    </rPh>
    <rPh sb="9" eb="11">
      <t>イリョウ</t>
    </rPh>
    <phoneticPr fontId="2"/>
  </si>
  <si>
    <t>超音波画像診断装置</t>
  </si>
  <si>
    <t>超音波画像診断装置</t>
    <phoneticPr fontId="2"/>
  </si>
  <si>
    <t>血液浄化装置</t>
  </si>
  <si>
    <t>血液浄化装置</t>
    <phoneticPr fontId="2"/>
  </si>
  <si>
    <t>気管支鏡</t>
  </si>
  <si>
    <t>気管支鏡</t>
    <phoneticPr fontId="2"/>
  </si>
  <si>
    <t>ＣＴ撮影装置等（画像診断支援プログラムを含む）</t>
  </si>
  <si>
    <t>ＣＴ撮影装置等（画像診断支援プログラムを含む）</t>
    <phoneticPr fontId="2"/>
  </si>
  <si>
    <t>生体情報モニタ</t>
  </si>
  <si>
    <t>生体情報モニタ</t>
    <phoneticPr fontId="2"/>
  </si>
  <si>
    <t>分娩監視装置</t>
  </si>
  <si>
    <t>分娩監視装置</t>
    <phoneticPr fontId="2"/>
  </si>
  <si>
    <t>新生児モニタ</t>
  </si>
  <si>
    <t>新生児モニタ</t>
    <phoneticPr fontId="2"/>
  </si>
  <si>
    <t>簡易診療室及び付帯する備品</t>
  </si>
  <si>
    <t>簡易診療室及び付帯する備品</t>
    <rPh sb="0" eb="2">
      <t>カンイ</t>
    </rPh>
    <rPh sb="2" eb="5">
      <t>シンリョウシツ</t>
    </rPh>
    <rPh sb="5" eb="6">
      <t>オヨ</t>
    </rPh>
    <rPh sb="7" eb="9">
      <t>フタイ</t>
    </rPh>
    <rPh sb="11" eb="13">
      <t>ビヒン</t>
    </rPh>
    <phoneticPr fontId="2"/>
  </si>
  <si>
    <t>入院医療機関</t>
    <rPh sb="0" eb="2">
      <t>ニュウイン</t>
    </rPh>
    <rPh sb="2" eb="4">
      <t>イリョウ</t>
    </rPh>
    <rPh sb="4" eb="6">
      <t>キカン</t>
    </rPh>
    <phoneticPr fontId="2"/>
  </si>
  <si>
    <t>帰国者・接触者外来等</t>
    <rPh sb="0" eb="3">
      <t>キコクシャ</t>
    </rPh>
    <rPh sb="4" eb="7">
      <t>セッショクシャ</t>
    </rPh>
    <rPh sb="7" eb="9">
      <t>ガイライ</t>
    </rPh>
    <rPh sb="9" eb="10">
      <t>トウ</t>
    </rPh>
    <phoneticPr fontId="2"/>
  </si>
  <si>
    <t>検査機関等</t>
    <rPh sb="0" eb="2">
      <t>ケンサ</t>
    </rPh>
    <rPh sb="2" eb="4">
      <t>キカン</t>
    </rPh>
    <rPh sb="4" eb="5">
      <t>トウ</t>
    </rPh>
    <phoneticPr fontId="2"/>
  </si>
  <si>
    <t>重点医療機関等</t>
    <rPh sb="0" eb="2">
      <t>ジュウテン</t>
    </rPh>
    <rPh sb="2" eb="4">
      <t>イリョウ</t>
    </rPh>
    <rPh sb="4" eb="6">
      <t>キカン</t>
    </rPh>
    <rPh sb="6" eb="7">
      <t>トウ</t>
    </rPh>
    <phoneticPr fontId="2"/>
  </si>
  <si>
    <t>入院に同じ</t>
    <rPh sb="0" eb="2">
      <t>ニュウイン</t>
    </rPh>
    <rPh sb="3" eb="4">
      <t>オナ</t>
    </rPh>
    <phoneticPr fontId="2"/>
  </si>
  <si>
    <t>初度設備</t>
  </si>
  <si>
    <t>人工呼吸器及び付帯する備品</t>
  </si>
  <si>
    <t>個人防護具</t>
  </si>
  <si>
    <t>簡易陰圧装置</t>
  </si>
  <si>
    <t>簡易ベッド</t>
  </si>
  <si>
    <t>簡易病室及び付帯する備品</t>
  </si>
  <si>
    <t>単価（税込）</t>
    <rPh sb="0" eb="2">
      <t>タンカ</t>
    </rPh>
    <rPh sb="3" eb="5">
      <t>ゼイコ</t>
    </rPh>
    <phoneticPr fontId="6"/>
  </si>
  <si>
    <t>合計（Ａ）</t>
    <rPh sb="0" eb="2">
      <t>ゴウケイ</t>
    </rPh>
    <phoneticPr fontId="6"/>
  </si>
  <si>
    <t>初度設備</t>
    <phoneticPr fontId="2"/>
  </si>
  <si>
    <t>　３　整備した設備の内容</t>
    <rPh sb="3" eb="5">
      <t>セイビ</t>
    </rPh>
    <rPh sb="7" eb="9">
      <t>セツビ</t>
    </rPh>
    <rPh sb="10" eb="12">
      <t>ナイヨウ</t>
    </rPh>
    <phoneticPr fontId="6"/>
  </si>
  <si>
    <t>　４　当該事業に係る寄付金その他の収入の有無</t>
    <rPh sb="3" eb="5">
      <t>トウガイ</t>
    </rPh>
    <rPh sb="5" eb="7">
      <t>ジギョウ</t>
    </rPh>
    <rPh sb="8" eb="9">
      <t>カカ</t>
    </rPh>
    <rPh sb="10" eb="13">
      <t>キフキン</t>
    </rPh>
    <rPh sb="15" eb="16">
      <t>タ</t>
    </rPh>
    <rPh sb="17" eb="19">
      <t>シュウニュウ</t>
    </rPh>
    <rPh sb="20" eb="22">
      <t>ウム</t>
    </rPh>
    <phoneticPr fontId="6"/>
  </si>
  <si>
    <t>　５　添付書類</t>
    <rPh sb="3" eb="5">
      <t>テンプ</t>
    </rPh>
    <rPh sb="5" eb="7">
      <t>ショルイ</t>
    </rPh>
    <phoneticPr fontId="2"/>
  </si>
  <si>
    <t>　２　事業区分</t>
    <rPh sb="3" eb="5">
      <t>ジギョウ</t>
    </rPh>
    <rPh sb="5" eb="7">
      <t>クブン</t>
    </rPh>
    <phoneticPr fontId="2"/>
  </si>
  <si>
    <t>・その他必要と認める書類（見積書、発注書、契約書等証憑類）</t>
    <rPh sb="13" eb="16">
      <t>ミツモリショ</t>
    </rPh>
    <rPh sb="21" eb="24">
      <t>ケイヤクショ</t>
    </rPh>
    <rPh sb="24" eb="25">
      <t>トウ</t>
    </rPh>
    <rPh sb="25" eb="28">
      <t>ショウヒョウルイ</t>
    </rPh>
    <phoneticPr fontId="2"/>
  </si>
  <si>
    <t>人分</t>
    <rPh sb="0" eb="1">
      <t>ヒト</t>
    </rPh>
    <rPh sb="1" eb="2">
      <t>ブン</t>
    </rPh>
    <phoneticPr fontId="6"/>
  </si>
  <si>
    <r>
      <t>２-２　基準額の考え方</t>
    </r>
    <r>
      <rPr>
        <sz val="9"/>
        <color theme="1"/>
        <rFont val="ＭＳ 明朝"/>
        <family val="1"/>
        <charset val="128"/>
      </rPr>
      <t>（何人分（延使用人数）の個人防護具が必要なのか、人数の算定式及び考え方を記載。任意様式でも可。）</t>
    </r>
    <rPh sb="4" eb="7">
      <t>キジュンガク</t>
    </rPh>
    <rPh sb="8" eb="9">
      <t>カンガ</t>
    </rPh>
    <rPh sb="10" eb="11">
      <t>カタ</t>
    </rPh>
    <rPh sb="12" eb="14">
      <t>ナンニン</t>
    </rPh>
    <rPh sb="14" eb="15">
      <t>ブン</t>
    </rPh>
    <rPh sb="16" eb="17">
      <t>ノ</t>
    </rPh>
    <rPh sb="17" eb="19">
      <t>シヨウ</t>
    </rPh>
    <rPh sb="19" eb="21">
      <t>ニンズウ</t>
    </rPh>
    <rPh sb="23" eb="25">
      <t>コジン</t>
    </rPh>
    <rPh sb="25" eb="27">
      <t>ボウゴ</t>
    </rPh>
    <rPh sb="27" eb="28">
      <t>グ</t>
    </rPh>
    <rPh sb="29" eb="31">
      <t>ヒツヨウ</t>
    </rPh>
    <rPh sb="35" eb="37">
      <t>ニンズウ</t>
    </rPh>
    <rPh sb="38" eb="40">
      <t>サンテイ</t>
    </rPh>
    <rPh sb="40" eb="41">
      <t>シキ</t>
    </rPh>
    <rPh sb="41" eb="42">
      <t>オヨ</t>
    </rPh>
    <rPh sb="43" eb="44">
      <t>カンガ</t>
    </rPh>
    <rPh sb="45" eb="46">
      <t>カタ</t>
    </rPh>
    <rPh sb="47" eb="49">
      <t>キサイ</t>
    </rPh>
    <rPh sb="50" eb="52">
      <t>ニンイ</t>
    </rPh>
    <rPh sb="52" eb="54">
      <t>ヨウシキ</t>
    </rPh>
    <rPh sb="56" eb="57">
      <t>カ</t>
    </rPh>
    <phoneticPr fontId="6"/>
  </si>
  <si>
    <t>新規・更新</t>
    <rPh sb="0" eb="2">
      <t>シンキ</t>
    </rPh>
    <rPh sb="3" eb="5">
      <t>コウシン</t>
    </rPh>
    <phoneticPr fontId="2"/>
  </si>
  <si>
    <r>
      <t xml:space="preserve">概要説明
</t>
    </r>
    <r>
      <rPr>
        <sz val="9"/>
        <color theme="1"/>
        <rFont val="ＭＳ ゴシック"/>
        <family val="3"/>
        <charset val="128"/>
      </rPr>
      <t>（整備理由、使用用途、更新の場合は更新しなければならない理由　等）</t>
    </r>
    <rPh sb="0" eb="2">
      <t>ガイヨウ</t>
    </rPh>
    <rPh sb="2" eb="4">
      <t>セツメイ</t>
    </rPh>
    <rPh sb="6" eb="8">
      <t>セイビ</t>
    </rPh>
    <rPh sb="8" eb="10">
      <t>リユウ</t>
    </rPh>
    <rPh sb="11" eb="13">
      <t>シヨウ</t>
    </rPh>
    <rPh sb="13" eb="15">
      <t>ヨウト</t>
    </rPh>
    <rPh sb="16" eb="18">
      <t>コウシン</t>
    </rPh>
    <rPh sb="19" eb="21">
      <t>バアイ</t>
    </rPh>
    <rPh sb="22" eb="24">
      <t>コウシン</t>
    </rPh>
    <rPh sb="33" eb="35">
      <t>リユウ</t>
    </rPh>
    <rPh sb="36" eb="37">
      <t>トウ</t>
    </rPh>
    <phoneticPr fontId="2"/>
  </si>
  <si>
    <t>○○○○</t>
  </si>
  <si>
    <t>△△△△</t>
  </si>
  <si>
    <t>××××</t>
  </si>
  <si>
    <t>□□□□</t>
  </si>
  <si>
    <t>－</t>
  </si>
  <si>
    <t>（セット購入）
→品名を記入</t>
    <rPh sb="4" eb="6">
      <t>コウニュウ</t>
    </rPh>
    <rPh sb="9" eb="11">
      <t>ヒンメイ</t>
    </rPh>
    <rPh sb="12" eb="14">
      <t>キニュウ</t>
    </rPh>
    <phoneticPr fontId="2"/>
  </si>
  <si>
    <t>（個別購入）
→マスク・ガウン等</t>
    <rPh sb="1" eb="3">
      <t>コベツ</t>
    </rPh>
    <rPh sb="3" eb="5">
      <t>コウニュウ</t>
    </rPh>
    <rPh sb="15" eb="16">
      <t>トウ</t>
    </rPh>
    <phoneticPr fontId="2"/>
  </si>
  <si>
    <t>金額
（Ａ）</t>
    <rPh sb="0" eb="2">
      <t>キンガク</t>
    </rPh>
    <phoneticPr fontId="6"/>
  </si>
  <si>
    <t>金額
（Ｂ）</t>
    <rPh sb="0" eb="2">
      <t>キンガク</t>
    </rPh>
    <phoneticPr fontId="6"/>
  </si>
  <si>
    <t>更新</t>
  </si>
  <si>
    <r>
      <t xml:space="preserve">概要説明
</t>
    </r>
    <r>
      <rPr>
        <sz val="9"/>
        <color theme="1"/>
        <rFont val="ＭＳ ゴシック"/>
        <family val="3"/>
        <charset val="128"/>
      </rPr>
      <t>（使用用途、整備理由、更新の場合は更新しなければならない理由　等）</t>
    </r>
    <rPh sb="0" eb="2">
      <t>ガイヨウ</t>
    </rPh>
    <rPh sb="2" eb="4">
      <t>セツメイ</t>
    </rPh>
    <rPh sb="11" eb="13">
      <t>セイビ</t>
    </rPh>
    <rPh sb="13" eb="15">
      <t>リユウ</t>
    </rPh>
    <rPh sb="16" eb="18">
      <t>コウシン</t>
    </rPh>
    <rPh sb="19" eb="21">
      <t>バアイ</t>
    </rPh>
    <rPh sb="22" eb="24">
      <t>コウシン</t>
    </rPh>
    <rPh sb="33" eb="35">
      <t>リユウ</t>
    </rPh>
    <rPh sb="36" eb="37">
      <t>トウ</t>
    </rPh>
    <phoneticPr fontId="2"/>
  </si>
  <si>
    <t>消毒経費</t>
    <rPh sb="0" eb="2">
      <t>ショウドク</t>
    </rPh>
    <rPh sb="2" eb="4">
      <t>ケイヒ</t>
    </rPh>
    <phoneticPr fontId="2"/>
  </si>
  <si>
    <t>外来に同じ</t>
    <rPh sb="0" eb="2">
      <t>ガイライ</t>
    </rPh>
    <rPh sb="3" eb="4">
      <t>オナ</t>
    </rPh>
    <phoneticPr fontId="2"/>
  </si>
  <si>
    <t>外来に同じ</t>
    <rPh sb="0" eb="2">
      <t>ガイライ</t>
    </rPh>
    <rPh sb="3" eb="4">
      <t>オナ</t>
    </rPh>
    <phoneticPr fontId="2"/>
  </si>
  <si>
    <t>疑い患者に使用する保育器（周産期医療又は小児医療）</t>
  </si>
  <si>
    <t>疑い患者に使用する保育器（周産期医療又は小児医療）</t>
    <phoneticPr fontId="2"/>
  </si>
  <si>
    <t>疑い患者の診療に要する備品（救急医療）（１施設当たり）</t>
    <rPh sb="21" eb="23">
      <t>シセツ</t>
    </rPh>
    <rPh sb="23" eb="24">
      <t>ア</t>
    </rPh>
    <phoneticPr fontId="2"/>
  </si>
  <si>
    <t>・別紙２「設備整備計画書」</t>
    <rPh sb="7" eb="9">
      <t>セイビ</t>
    </rPh>
    <rPh sb="9" eb="12">
      <t>ケイカクショ</t>
    </rPh>
    <phoneticPr fontId="2"/>
  </si>
  <si>
    <t>　別紙２「設備整備計画書」、別紙３「経費所要額内訳書」のとおり。</t>
    <rPh sb="1" eb="3">
      <t>ベッシ</t>
    </rPh>
    <rPh sb="5" eb="7">
      <t>セツビ</t>
    </rPh>
    <rPh sb="7" eb="9">
      <t>セイビ</t>
    </rPh>
    <rPh sb="9" eb="12">
      <t>ケイカクショ</t>
    </rPh>
    <rPh sb="14" eb="16">
      <t>ベッシ</t>
    </rPh>
    <rPh sb="18" eb="20">
      <t>ケイヒ</t>
    </rPh>
    <rPh sb="20" eb="23">
      <t>ショヨウガク</t>
    </rPh>
    <rPh sb="23" eb="26">
      <t>ウチワケショ</t>
    </rPh>
    <phoneticPr fontId="6"/>
  </si>
  <si>
    <t>設備：●●及び付帯する備品</t>
    <rPh sb="0" eb="2">
      <t>セツビ</t>
    </rPh>
    <rPh sb="5" eb="6">
      <t>オヨ</t>
    </rPh>
    <rPh sb="7" eb="9">
      <t>フタイ</t>
    </rPh>
    <rPh sb="11" eb="13">
      <t>ビヒン</t>
    </rPh>
    <phoneticPr fontId="6"/>
  </si>
  <si>
    <t>事業実施計画書</t>
    <rPh sb="0" eb="2">
      <t>ジギョウ</t>
    </rPh>
    <rPh sb="2" eb="4">
      <t>ジッシ</t>
    </rPh>
    <phoneticPr fontId="6"/>
  </si>
  <si>
    <t>設備整備計画書</t>
    <rPh sb="0" eb="2">
      <t>セツビ</t>
    </rPh>
    <rPh sb="2" eb="4">
      <t>セイビ</t>
    </rPh>
    <phoneticPr fontId="6"/>
  </si>
  <si>
    <t>設備整備計画書（個人防護具）</t>
    <rPh sb="0" eb="2">
      <t>セツビ</t>
    </rPh>
    <rPh sb="2" eb="4">
      <t>セイビ</t>
    </rPh>
    <rPh sb="8" eb="10">
      <t>コジン</t>
    </rPh>
    <rPh sb="10" eb="12">
      <t>ボウゴ</t>
    </rPh>
    <rPh sb="12" eb="13">
      <t>グ</t>
    </rPh>
    <phoneticPr fontId="6"/>
  </si>
  <si>
    <t>設備整備計画書（個人防護具（個票））</t>
    <rPh sb="0" eb="2">
      <t>セツビ</t>
    </rPh>
    <rPh sb="2" eb="4">
      <t>セイビ</t>
    </rPh>
    <rPh sb="8" eb="10">
      <t>コジン</t>
    </rPh>
    <rPh sb="10" eb="12">
      <t>ボウゴ</t>
    </rPh>
    <rPh sb="12" eb="13">
      <t>グ</t>
    </rPh>
    <rPh sb="14" eb="15">
      <t>コ</t>
    </rPh>
    <rPh sb="15" eb="16">
      <t>ヒョウ</t>
    </rPh>
    <phoneticPr fontId="6"/>
  </si>
  <si>
    <t>設備整備計画書（●●及び付帯する備品（個票））</t>
    <rPh sb="0" eb="2">
      <t>セツビ</t>
    </rPh>
    <rPh sb="2" eb="4">
      <t>セイビ</t>
    </rPh>
    <rPh sb="10" eb="11">
      <t>オヨ</t>
    </rPh>
    <rPh sb="12" eb="14">
      <t>フタイ</t>
    </rPh>
    <rPh sb="16" eb="18">
      <t>ビヒン</t>
    </rPh>
    <rPh sb="19" eb="20">
      <t>コ</t>
    </rPh>
    <rPh sb="20" eb="21">
      <t>ヒョウ</t>
    </rPh>
    <phoneticPr fontId="6"/>
  </si>
  <si>
    <t>経費所要額内訳書</t>
    <rPh sb="0" eb="2">
      <t>ケイヒ</t>
    </rPh>
    <rPh sb="7" eb="8">
      <t>ショ</t>
    </rPh>
    <phoneticPr fontId="6"/>
  </si>
  <si>
    <t>新型コロナウイルス感染症患者等入院医療機関等設備整備事業</t>
    <rPh sb="0" eb="2">
      <t>シンガタ</t>
    </rPh>
    <rPh sb="9" eb="12">
      <t>カンセンショウ</t>
    </rPh>
    <rPh sb="12" eb="14">
      <t>カンジャ</t>
    </rPh>
    <rPh sb="14" eb="15">
      <t>トウ</t>
    </rPh>
    <rPh sb="15" eb="17">
      <t>ニュウイン</t>
    </rPh>
    <rPh sb="17" eb="19">
      <t>イリョウ</t>
    </rPh>
    <rPh sb="19" eb="21">
      <t>キカン</t>
    </rPh>
    <rPh sb="21" eb="22">
      <t>トウ</t>
    </rPh>
    <rPh sb="22" eb="24">
      <t>セツビ</t>
    </rPh>
    <rPh sb="24" eb="26">
      <t>セイビ</t>
    </rPh>
    <rPh sb="26" eb="28">
      <t>ジギョウ</t>
    </rPh>
    <phoneticPr fontId="2"/>
  </si>
  <si>
    <t>外来対応医療機関設備整備事業</t>
    <rPh sb="0" eb="2">
      <t>ガイライ</t>
    </rPh>
    <rPh sb="2" eb="4">
      <t>タイオウ</t>
    </rPh>
    <rPh sb="4" eb="6">
      <t>イリョウ</t>
    </rPh>
    <rPh sb="6" eb="8">
      <t>キカン</t>
    </rPh>
    <rPh sb="8" eb="10">
      <t>セツビ</t>
    </rPh>
    <rPh sb="10" eb="12">
      <t>セイビ</t>
    </rPh>
    <rPh sb="12" eb="14">
      <t>ジギョウ</t>
    </rPh>
    <phoneticPr fontId="2"/>
  </si>
  <si>
    <r>
      <t xml:space="preserve">実支出額
</t>
    </r>
    <r>
      <rPr>
        <sz val="9"/>
        <color theme="1"/>
        <rFont val="ＭＳ ゴシック"/>
        <family val="3"/>
        <charset val="128"/>
      </rPr>
      <t>（別紙２（Ａ）の合計）</t>
    </r>
    <rPh sb="0" eb="4">
      <t>ジッシシュツガク</t>
    </rPh>
    <rPh sb="6" eb="8">
      <t>ベッシ</t>
    </rPh>
    <rPh sb="13" eb="15">
      <t>ゴウケイ</t>
    </rPh>
    <phoneticPr fontId="6"/>
  </si>
  <si>
    <r>
      <t xml:space="preserve">基準額
</t>
    </r>
    <r>
      <rPr>
        <sz val="9"/>
        <color theme="1"/>
        <rFont val="ＭＳ ゴシック"/>
        <family val="3"/>
        <charset val="128"/>
      </rPr>
      <t>（別紙２（Ｂ）の合計）</t>
    </r>
    <rPh sb="0" eb="3">
      <t>キジュンガク</t>
    </rPh>
    <rPh sb="5" eb="7">
      <t>ベッシ</t>
    </rPh>
    <rPh sb="12" eb="14">
      <t>ゴウケイ</t>
    </rPh>
    <phoneticPr fontId="6"/>
  </si>
  <si>
    <r>
      <t xml:space="preserve">選定額
</t>
    </r>
    <r>
      <rPr>
        <sz val="9"/>
        <color theme="1"/>
        <rFont val="ＭＳ ゴシック"/>
        <family val="3"/>
        <charset val="128"/>
      </rPr>
      <t>（別紙２（Ｃ）の合計）</t>
    </r>
    <rPh sb="0" eb="2">
      <t>センテイ</t>
    </rPh>
    <rPh sb="2" eb="3">
      <t>ガク</t>
    </rPh>
    <rPh sb="5" eb="7">
      <t>ベッシ</t>
    </rPh>
    <rPh sb="12" eb="14">
      <t>ゴウケイ</t>
    </rPh>
    <phoneticPr fontId="6"/>
  </si>
  <si>
    <t>新型コロナウイルス感染症重点医療機関等設備整備事業</t>
    <rPh sb="0" eb="2">
      <t>シンガタ</t>
    </rPh>
    <rPh sb="9" eb="12">
      <t>カンセンショウ</t>
    </rPh>
    <rPh sb="12" eb="14">
      <t>ジュウテン</t>
    </rPh>
    <rPh sb="14" eb="16">
      <t>イリョウ</t>
    </rPh>
    <rPh sb="16" eb="18">
      <t>キカン</t>
    </rPh>
    <rPh sb="18" eb="19">
      <t>トウ</t>
    </rPh>
    <rPh sb="19" eb="21">
      <t>セツビ</t>
    </rPh>
    <rPh sb="21" eb="23">
      <t>セイビ</t>
    </rPh>
    <rPh sb="23" eb="25">
      <t>ジギョウ</t>
    </rPh>
    <phoneticPr fontId="2"/>
  </si>
  <si>
    <t>新型コロナウイルス感染症を疑う患者受入れのための救急・周産期・小児医療</t>
    <rPh sb="0" eb="2">
      <t>シンガタ</t>
    </rPh>
    <rPh sb="9" eb="12">
      <t>カンセンショウ</t>
    </rPh>
    <rPh sb="13" eb="14">
      <t>ウタガ</t>
    </rPh>
    <rPh sb="15" eb="17">
      <t>カンジャ</t>
    </rPh>
    <rPh sb="17" eb="18">
      <t>ウ</t>
    </rPh>
    <rPh sb="18" eb="19">
      <t>イ</t>
    </rPh>
    <phoneticPr fontId="2"/>
  </si>
  <si>
    <t>　　体制確保事業</t>
    <phoneticPr fontId="2"/>
  </si>
  <si>
    <t>　　　２　「選定額（Ｃ）」欄については、Ａ欄とＢ欄のうち、低い額を記載すること。</t>
    <rPh sb="13" eb="14">
      <t>ラン</t>
    </rPh>
    <rPh sb="21" eb="22">
      <t>ラン</t>
    </rPh>
    <rPh sb="24" eb="25">
      <t>ラン</t>
    </rPh>
    <phoneticPr fontId="2"/>
  </si>
  <si>
    <t>（注）１　「事業期間（開始-完了）」欄について、開始は契約や発注日、完了は納品日をそれぞれ記載すること。</t>
    <rPh sb="6" eb="8">
      <t>ジギョウ</t>
    </rPh>
    <rPh sb="8" eb="10">
      <t>キカン</t>
    </rPh>
    <rPh sb="11" eb="13">
      <t>カイシ</t>
    </rPh>
    <rPh sb="14" eb="16">
      <t>カンリョウ</t>
    </rPh>
    <rPh sb="18" eb="19">
      <t>ラン</t>
    </rPh>
    <rPh sb="24" eb="26">
      <t>カイシ</t>
    </rPh>
    <rPh sb="30" eb="32">
      <t>ハッチュウ</t>
    </rPh>
    <rPh sb="32" eb="33">
      <t>ビ</t>
    </rPh>
    <rPh sb="34" eb="36">
      <t>カンリョウ</t>
    </rPh>
    <rPh sb="37" eb="39">
      <t>ノウヒン</t>
    </rPh>
    <rPh sb="39" eb="40">
      <t>ビ</t>
    </rPh>
    <phoneticPr fontId="6"/>
  </si>
  <si>
    <t>　コロナ患者の入院治療の際に必要だが、患者数の増加に伴い、常時稼働している状況だが、●●に不具合が生じており、治療に支障をきたすおそれがあるため、更新が必要。</t>
    <rPh sb="4" eb="6">
      <t>カンジャ</t>
    </rPh>
    <rPh sb="7" eb="9">
      <t>ニュウイン</t>
    </rPh>
    <rPh sb="9" eb="11">
      <t>チリョウ</t>
    </rPh>
    <rPh sb="12" eb="13">
      <t>サイ</t>
    </rPh>
    <rPh sb="14" eb="16">
      <t>ヒツヨウ</t>
    </rPh>
    <rPh sb="19" eb="21">
      <t>カンジャ</t>
    </rPh>
    <rPh sb="21" eb="22">
      <t>スウ</t>
    </rPh>
    <rPh sb="23" eb="25">
      <t>ゾウカ</t>
    </rPh>
    <rPh sb="26" eb="27">
      <t>トモナ</t>
    </rPh>
    <rPh sb="29" eb="31">
      <t>ジョウジ</t>
    </rPh>
    <rPh sb="31" eb="33">
      <t>カドウ</t>
    </rPh>
    <rPh sb="37" eb="39">
      <t>ジョウキョウ</t>
    </rPh>
    <rPh sb="45" eb="48">
      <t>フグアイ</t>
    </rPh>
    <rPh sb="49" eb="50">
      <t>ショウ</t>
    </rPh>
    <rPh sb="55" eb="57">
      <t>チリョウ</t>
    </rPh>
    <rPh sb="58" eb="60">
      <t>シショウ</t>
    </rPh>
    <rPh sb="73" eb="75">
      <t>コウシン</t>
    </rPh>
    <rPh sb="76" eb="78">
      <t>ヒツヨウ</t>
    </rPh>
    <phoneticPr fontId="2"/>
  </si>
  <si>
    <t>（注）１　「数量」欄には、知事が必要と認めた数を記入すること</t>
    <rPh sb="1" eb="2">
      <t>チュウ</t>
    </rPh>
    <rPh sb="6" eb="8">
      <t>スウリョウ</t>
    </rPh>
    <rPh sb="9" eb="10">
      <t>ラン</t>
    </rPh>
    <rPh sb="13" eb="15">
      <t>チジ</t>
    </rPh>
    <rPh sb="16" eb="18">
      <t>ヒツヨウ</t>
    </rPh>
    <rPh sb="19" eb="20">
      <t>ミト</t>
    </rPh>
    <rPh sb="22" eb="23">
      <t>カズ</t>
    </rPh>
    <rPh sb="24" eb="26">
      <t>キニュウ</t>
    </rPh>
    <phoneticPr fontId="2"/>
  </si>
  <si>
    <t>　　　２　「選定額」欄は、別紙２の「選定額（Ｃ）」欄を合計した後、1,000円未満を切り捨てた額を記入すること</t>
    <rPh sb="6" eb="8">
      <t>センテイ</t>
    </rPh>
    <rPh sb="8" eb="9">
      <t>ガク</t>
    </rPh>
    <rPh sb="10" eb="11">
      <t>ラン</t>
    </rPh>
    <phoneticPr fontId="2"/>
  </si>
  <si>
    <t>（注）１　「対象経費の支出総額」の各欄については、見積書、契約書や納品書等に基づき記載すること。</t>
    <rPh sb="17" eb="19">
      <t>カクラン</t>
    </rPh>
    <rPh sb="25" eb="28">
      <t>ミツモリショ</t>
    </rPh>
    <rPh sb="29" eb="32">
      <t>ケイヤクショ</t>
    </rPh>
    <rPh sb="33" eb="36">
      <t>ノウヒンショ</t>
    </rPh>
    <rPh sb="36" eb="37">
      <t>トウ</t>
    </rPh>
    <rPh sb="41" eb="43">
      <t>キサイ</t>
    </rPh>
    <phoneticPr fontId="6"/>
  </si>
  <si>
    <t>（注）２　新型コロナ患者の治療等に従事する医療従事者の使用数量のみが対象となります。また、備蓄は対象外となります。</t>
    <rPh sb="5" eb="7">
      <t>シンガタ</t>
    </rPh>
    <rPh sb="10" eb="12">
      <t>カンジャ</t>
    </rPh>
    <rPh sb="13" eb="15">
      <t>チリョウ</t>
    </rPh>
    <rPh sb="15" eb="16">
      <t>トウ</t>
    </rPh>
    <rPh sb="17" eb="19">
      <t>ジュウジ</t>
    </rPh>
    <rPh sb="21" eb="23">
      <t>イリョウ</t>
    </rPh>
    <rPh sb="23" eb="26">
      <t>ジュウジシャ</t>
    </rPh>
    <rPh sb="27" eb="29">
      <t>シヨウ</t>
    </rPh>
    <rPh sb="29" eb="31">
      <t>スウリョウ</t>
    </rPh>
    <rPh sb="34" eb="36">
      <t>タイショウ</t>
    </rPh>
    <rPh sb="45" eb="47">
      <t>ビチク</t>
    </rPh>
    <rPh sb="48" eb="51">
      <t>タイショウガイ</t>
    </rPh>
    <phoneticPr fontId="2"/>
  </si>
  <si>
    <t>（注）２　新型コロナ患者の治療等に従事する医療従事者の使用数量のみが対象となります。また、備蓄は対象外となります。</t>
    <phoneticPr fontId="2"/>
  </si>
  <si>
    <t>外来対応医療機関</t>
    <rPh sb="0" eb="2">
      <t>ガイライ</t>
    </rPh>
    <rPh sb="2" eb="4">
      <t>タイオウ</t>
    </rPh>
    <rPh sb="4" eb="6">
      <t>イリョウ</t>
    </rPh>
    <rPh sb="6" eb="8">
      <t>キカン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</si>
</sst>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 &quot;0"/>
    <numFmt numFmtId="177" formatCode="#,##0;&quot;△ &quot;#,##0"/>
  </numFmts>
  <fonts count="26">
    <font>
      <sz val="11"/>
      <name val="ＭＳ Ｐゴシック"/>
      <family val="3"/>
      <charset val="128"/>
    </font>
    <font>
      <sz val="11"/>
      <name val="ＭＳ Ｐゴシック"/>
      <family val="3"/>
      <charset val="128"/>
    </font>
    <font>
      <sz val="6"/>
      <name val="ＭＳ Ｐゴシック"/>
      <family val="3"/>
      <charset val="128"/>
    </font>
    <font>
      <sz val="10"/>
      <name val="ＭＳ ゴシック"/>
      <family val="3"/>
      <charset val="128"/>
    </font>
    <font>
      <sz val="11"/>
      <color theme="1"/>
      <name val="ＭＳ Ｐゴシック"/>
      <family val="2"/>
      <charset val="128"/>
      <scheme val="minor"/>
    </font>
    <font>
      <sz val="12"/>
      <color theme="1"/>
      <name val="ＭＳ ゴシック"/>
      <family val="3"/>
      <charset val="128"/>
    </font>
    <font>
      <sz val="6"/>
      <name val="ＭＳ Ｐゴシック"/>
      <family val="2"/>
      <charset val="128"/>
      <scheme val="minor"/>
    </font>
    <font>
      <sz val="12"/>
      <color theme="1"/>
      <name val="ＭＳ 明朝"/>
      <family val="1"/>
      <charset val="128"/>
    </font>
    <font>
      <sz val="14"/>
      <color theme="1"/>
      <name val="ＭＳ ゴシック"/>
      <family val="3"/>
      <charset val="128"/>
    </font>
    <font>
      <sz val="11"/>
      <color theme="1"/>
      <name val="ＭＳ 明朝"/>
      <family val="1"/>
      <charset val="128"/>
    </font>
    <font>
      <sz val="13"/>
      <color theme="1"/>
      <name val="ＭＳ ゴシック"/>
      <family val="3"/>
      <charset val="128"/>
    </font>
    <font>
      <sz val="11"/>
      <color theme="1"/>
      <name val="ＭＳ ゴシック"/>
      <family val="3"/>
      <charset val="128"/>
    </font>
    <font>
      <sz val="10"/>
      <color theme="1"/>
      <name val="ＭＳ ゴシック"/>
      <family val="3"/>
      <charset val="128"/>
    </font>
    <font>
      <b/>
      <sz val="14"/>
      <color theme="1"/>
      <name val="ＭＳ ゴシック"/>
      <family val="3"/>
      <charset val="128"/>
    </font>
    <font>
      <sz val="10"/>
      <color theme="1"/>
      <name val="ＭＳ 明朝"/>
      <family val="1"/>
      <charset val="128"/>
    </font>
    <font>
      <sz val="9"/>
      <color theme="1"/>
      <name val="ＭＳ 明朝"/>
      <family val="1"/>
      <charset val="128"/>
    </font>
    <font>
      <sz val="9"/>
      <color theme="1"/>
      <name val="ＭＳ ゴシック"/>
      <family val="3"/>
      <charset val="128"/>
    </font>
    <font>
      <b/>
      <sz val="11"/>
      <color theme="1"/>
      <name val="ＭＳ ゴシック"/>
      <family val="3"/>
      <charset val="128"/>
    </font>
    <font>
      <sz val="9"/>
      <color indexed="81"/>
      <name val="MS P ゴシック"/>
      <family val="3"/>
      <charset val="128"/>
    </font>
    <font>
      <sz val="8"/>
      <color theme="1"/>
      <name val="ＭＳ Ｐ明朝"/>
      <family val="1"/>
      <charset val="128"/>
    </font>
    <font>
      <sz val="8"/>
      <color theme="1"/>
      <name val="ＭＳ ゴシック"/>
      <family val="3"/>
      <charset val="128"/>
    </font>
    <font>
      <sz val="9"/>
      <color theme="1"/>
      <name val="ＭＳ Ｐ明朝"/>
      <family val="1"/>
      <charset val="128"/>
    </font>
    <font>
      <sz val="10"/>
      <color theme="1"/>
      <name val="ＭＳ Ｐ明朝"/>
      <family val="1"/>
      <charset val="128"/>
    </font>
    <font>
      <sz val="11"/>
      <color theme="1"/>
      <name val="ＭＳ Ｐ明朝"/>
      <family val="1"/>
      <charset val="128"/>
    </font>
    <font>
      <sz val="7"/>
      <color theme="1"/>
      <name val="ＭＳ Ｐ明朝"/>
      <family val="1"/>
      <charset val="128"/>
    </font>
    <font>
      <sz val="7"/>
      <color theme="1"/>
      <name val="ＭＳ ゴシック"/>
      <family val="3"/>
      <charset val="128"/>
    </font>
  </fonts>
  <fills count="3">
    <fill>
      <patternFill patternType="none"/>
    </fill>
    <fill>
      <patternFill patternType="gray125"/>
    </fill>
    <fill>
      <patternFill patternType="solid">
        <fgColor rgb="FFFFFF00"/>
        <bgColor indexed="64"/>
      </patternFill>
    </fill>
  </fills>
  <borders count="85">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double">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top style="medium">
        <color indexed="64"/>
      </top>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diagonalUp="1">
      <left style="thin">
        <color indexed="64"/>
      </left>
      <right style="thin">
        <color indexed="64"/>
      </right>
      <top style="double">
        <color indexed="64"/>
      </top>
      <bottom style="thin">
        <color indexed="64"/>
      </bottom>
      <diagonal style="thin">
        <color indexed="64"/>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double">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style="hair">
        <color indexed="64"/>
      </left>
      <right style="hair">
        <color indexed="64"/>
      </right>
      <top style="double">
        <color indexed="64"/>
      </top>
      <bottom style="thin">
        <color indexed="64"/>
      </bottom>
      <diagonal/>
    </border>
    <border>
      <left style="hair">
        <color indexed="64"/>
      </left>
      <right style="thin">
        <color indexed="64"/>
      </right>
      <top style="double">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medium">
        <color indexed="64"/>
      </left>
      <right style="medium">
        <color indexed="64"/>
      </right>
      <top style="double">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hair">
        <color indexed="64"/>
      </left>
      <right style="medium">
        <color indexed="64"/>
      </right>
      <top style="double">
        <color indexed="64"/>
      </top>
      <bottom style="thin">
        <color indexed="64"/>
      </bottom>
      <diagonal/>
    </border>
    <border>
      <left style="medium">
        <color indexed="64"/>
      </left>
      <right style="hair">
        <color indexed="64"/>
      </right>
      <top style="double">
        <color indexed="64"/>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style="hair">
        <color indexed="64"/>
      </right>
      <top style="thin">
        <color indexed="64"/>
      </top>
      <bottom style="thin">
        <color indexed="64"/>
      </bottom>
      <diagonal/>
    </border>
    <border>
      <left style="hair">
        <color indexed="64"/>
      </left>
      <right style="medium">
        <color indexed="64"/>
      </right>
      <top style="thin">
        <color indexed="64"/>
      </top>
      <bottom style="medium">
        <color indexed="64"/>
      </bottom>
      <diagonal/>
    </border>
    <border>
      <left style="medium">
        <color indexed="64"/>
      </left>
      <right style="hair">
        <color indexed="64"/>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style="hair">
        <color indexed="64"/>
      </right>
      <top style="double">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double">
        <color indexed="64"/>
      </bottom>
      <diagonal/>
    </border>
    <border>
      <left style="medium">
        <color indexed="64"/>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style="hair">
        <color indexed="64"/>
      </right>
      <top style="thin">
        <color indexed="64"/>
      </top>
      <bottom style="double">
        <color indexed="64"/>
      </bottom>
      <diagonal/>
    </border>
    <border>
      <left style="hair">
        <color indexed="64"/>
      </left>
      <right style="medium">
        <color indexed="64"/>
      </right>
      <top style="thin">
        <color indexed="64"/>
      </top>
      <bottom style="double">
        <color indexed="64"/>
      </bottom>
      <diagonal/>
    </border>
    <border>
      <left/>
      <right/>
      <top/>
      <bottom style="double">
        <color indexed="64"/>
      </bottom>
      <diagonal/>
    </border>
    <border>
      <left/>
      <right/>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double">
        <color indexed="64"/>
      </bottom>
      <diagonal/>
    </border>
    <border>
      <left/>
      <right style="thin">
        <color indexed="64"/>
      </right>
      <top style="thin">
        <color indexed="64"/>
      </top>
      <bottom style="double">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double">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top style="thin">
        <color indexed="64"/>
      </top>
      <bottom/>
      <diagonal/>
    </border>
  </borders>
  <cellStyleXfs count="6">
    <xf numFmtId="0" fontId="0" fillId="0" borderId="0">
      <alignment vertical="center"/>
    </xf>
    <xf numFmtId="0" fontId="1" fillId="0" borderId="0"/>
    <xf numFmtId="38" fontId="1" fillId="0" borderId="0" applyFont="0" applyFill="0" applyBorder="0" applyAlignment="0" applyProtection="0"/>
    <xf numFmtId="0" fontId="4" fillId="0" borderId="0">
      <alignment vertical="center"/>
    </xf>
    <xf numFmtId="38" fontId="4" fillId="0" borderId="0" applyFont="0" applyFill="0" applyBorder="0" applyAlignment="0" applyProtection="0">
      <alignment vertical="center"/>
    </xf>
    <xf numFmtId="38" fontId="1" fillId="0" borderId="0" applyFont="0" applyFill="0" applyBorder="0" applyAlignment="0" applyProtection="0">
      <alignment vertical="center"/>
    </xf>
  </cellStyleXfs>
  <cellXfs count="225">
    <xf numFmtId="0" fontId="0" fillId="0" borderId="0" xfId="0">
      <alignment vertical="center"/>
    </xf>
    <xf numFmtId="0" fontId="3" fillId="0" borderId="0" xfId="0" applyFont="1">
      <alignment vertical="center"/>
    </xf>
    <xf numFmtId="0" fontId="5" fillId="0" borderId="0" xfId="3" applyFont="1">
      <alignment vertical="center"/>
    </xf>
    <xf numFmtId="0" fontId="7" fillId="0" borderId="0" xfId="3" applyFont="1">
      <alignment vertical="center"/>
    </xf>
    <xf numFmtId="0" fontId="8" fillId="0" borderId="0" xfId="3" applyFont="1">
      <alignment vertical="center"/>
    </xf>
    <xf numFmtId="0" fontId="10" fillId="0" borderId="0" xfId="3" applyFont="1">
      <alignment vertical="center"/>
    </xf>
    <xf numFmtId="0" fontId="9" fillId="0" borderId="0" xfId="3" applyFont="1" applyAlignment="1">
      <alignment horizontal="right" vertical="center"/>
    </xf>
    <xf numFmtId="0" fontId="7" fillId="0" borderId="0" xfId="3" applyFont="1" applyAlignment="1">
      <alignment horizontal="right" vertical="center"/>
    </xf>
    <xf numFmtId="0" fontId="11" fillId="0" borderId="0" xfId="3" applyFont="1">
      <alignment vertical="center"/>
    </xf>
    <xf numFmtId="0" fontId="11" fillId="0" borderId="9" xfId="3" applyFont="1" applyBorder="1" applyAlignment="1">
      <alignment horizontal="center" vertical="center"/>
    </xf>
    <xf numFmtId="0" fontId="11" fillId="0" borderId="5" xfId="3" applyFont="1" applyBorder="1" applyAlignment="1">
      <alignment horizontal="center" vertical="center"/>
    </xf>
    <xf numFmtId="0" fontId="11" fillId="0" borderId="0" xfId="3" applyFont="1" applyAlignment="1">
      <alignment vertical="center" shrinkToFit="1"/>
    </xf>
    <xf numFmtId="0" fontId="11" fillId="0" borderId="0" xfId="3" applyFont="1" applyAlignment="1">
      <alignment horizontal="center" vertical="center"/>
    </xf>
    <xf numFmtId="38" fontId="11" fillId="0" borderId="0" xfId="4" applyFont="1" applyBorder="1">
      <alignment vertical="center"/>
    </xf>
    <xf numFmtId="0" fontId="12" fillId="0" borderId="0" xfId="3" applyFont="1">
      <alignment vertical="center"/>
    </xf>
    <xf numFmtId="38" fontId="11" fillId="0" borderId="0" xfId="4" applyFont="1">
      <alignment vertical="center"/>
    </xf>
    <xf numFmtId="0" fontId="13" fillId="0" borderId="0" xfId="3" applyFont="1">
      <alignment vertical="center"/>
    </xf>
    <xf numFmtId="38" fontId="11" fillId="0" borderId="5" xfId="4" applyFont="1" applyBorder="1" applyAlignment="1">
      <alignment horizontal="center" vertical="center"/>
    </xf>
    <xf numFmtId="0" fontId="11" fillId="0" borderId="4" xfId="3" applyFont="1" applyBorder="1" applyAlignment="1">
      <alignment horizontal="center" vertical="center"/>
    </xf>
    <xf numFmtId="38" fontId="11" fillId="0" borderId="31" xfId="4" applyFont="1" applyBorder="1">
      <alignment vertical="center"/>
    </xf>
    <xf numFmtId="0" fontId="7" fillId="0" borderId="8" xfId="0" applyFont="1" applyBorder="1">
      <alignment vertical="center"/>
    </xf>
    <xf numFmtId="0" fontId="7" fillId="0" borderId="12" xfId="0" applyFont="1" applyBorder="1">
      <alignment vertical="center"/>
    </xf>
    <xf numFmtId="0" fontId="7" fillId="0" borderId="0" xfId="0" applyFont="1">
      <alignment vertical="center"/>
    </xf>
    <xf numFmtId="0" fontId="7" fillId="0" borderId="12" xfId="0" applyFont="1" applyBorder="1" applyAlignment="1">
      <alignment horizontal="right" vertical="center"/>
    </xf>
    <xf numFmtId="0" fontId="14" fillId="0" borderId="5" xfId="0" applyFont="1" applyBorder="1" applyAlignment="1">
      <alignment horizontal="distributed" vertical="center"/>
    </xf>
    <xf numFmtId="0" fontId="9" fillId="0" borderId="7" xfId="0" applyFont="1" applyBorder="1" applyAlignment="1">
      <alignment vertical="center" shrinkToFit="1"/>
    </xf>
    <xf numFmtId="0" fontId="15" fillId="0" borderId="6" xfId="0" applyFont="1" applyBorder="1" applyAlignment="1">
      <alignment horizontal="distributed" vertical="center"/>
    </xf>
    <xf numFmtId="0" fontId="7" fillId="0" borderId="0" xfId="3" applyFont="1" applyAlignment="1">
      <alignment horizontal="left" vertical="center"/>
    </xf>
    <xf numFmtId="38" fontId="11" fillId="0" borderId="0" xfId="4" applyFont="1" applyBorder="1" applyAlignment="1">
      <alignment horizontal="center" vertical="center"/>
    </xf>
    <xf numFmtId="38" fontId="11" fillId="0" borderId="5" xfId="4" applyFont="1" applyFill="1" applyBorder="1" applyAlignment="1">
      <alignment horizontal="center" vertical="center" wrapText="1"/>
    </xf>
    <xf numFmtId="38" fontId="11" fillId="0" borderId="0" xfId="4" applyFont="1" applyFill="1" applyBorder="1" applyAlignment="1">
      <alignment vertical="center" wrapText="1"/>
    </xf>
    <xf numFmtId="0" fontId="9" fillId="0" borderId="6" xfId="0" applyFont="1" applyBorder="1" applyAlignment="1">
      <alignment horizontal="distributed" vertical="center"/>
    </xf>
    <xf numFmtId="0" fontId="14" fillId="0" borderId="6" xfId="0" applyFont="1" applyBorder="1" applyAlignment="1">
      <alignment horizontal="distributed" vertical="center"/>
    </xf>
    <xf numFmtId="0" fontId="7" fillId="0" borderId="6" xfId="0" applyFont="1" applyBorder="1">
      <alignment vertical="center"/>
    </xf>
    <xf numFmtId="0" fontId="9" fillId="0" borderId="6" xfId="0" applyFont="1" applyBorder="1">
      <alignment vertical="center"/>
    </xf>
    <xf numFmtId="0" fontId="17" fillId="0" borderId="0" xfId="3" applyFont="1">
      <alignment vertical="center"/>
    </xf>
    <xf numFmtId="0" fontId="11" fillId="0" borderId="19" xfId="3" applyFont="1" applyBorder="1" applyAlignment="1">
      <alignment vertical="center" shrinkToFit="1"/>
    </xf>
    <xf numFmtId="0" fontId="11" fillId="0" borderId="21" xfId="3" applyFont="1" applyBorder="1" applyAlignment="1">
      <alignment vertical="center" shrinkToFit="1"/>
    </xf>
    <xf numFmtId="0" fontId="11" fillId="0" borderId="21" xfId="3" applyFont="1" applyBorder="1">
      <alignment vertical="center"/>
    </xf>
    <xf numFmtId="0" fontId="11" fillId="0" borderId="23" xfId="3" applyFont="1" applyBorder="1">
      <alignment vertical="center"/>
    </xf>
    <xf numFmtId="0" fontId="11" fillId="0" borderId="24" xfId="3" applyFont="1" applyBorder="1" applyAlignment="1">
      <alignment horizontal="center" vertical="center"/>
    </xf>
    <xf numFmtId="0" fontId="7" fillId="0" borderId="7" xfId="0" applyFont="1" applyBorder="1">
      <alignment vertical="center"/>
    </xf>
    <xf numFmtId="0" fontId="11" fillId="0" borderId="3" xfId="3" applyFont="1" applyBorder="1" applyAlignment="1">
      <alignment horizontal="center" vertical="center"/>
    </xf>
    <xf numFmtId="176" fontId="12" fillId="0" borderId="41" xfId="3" applyNumberFormat="1" applyFont="1" applyBorder="1" applyAlignment="1">
      <alignment horizontal="center" vertical="center" wrapText="1"/>
    </xf>
    <xf numFmtId="176" fontId="12" fillId="0" borderId="42" xfId="3" applyNumberFormat="1" applyFont="1" applyBorder="1" applyAlignment="1">
      <alignment horizontal="center" vertical="center" wrapText="1"/>
    </xf>
    <xf numFmtId="176" fontId="12" fillId="0" borderId="43" xfId="3" applyNumberFormat="1" applyFont="1" applyBorder="1" applyAlignment="1">
      <alignment horizontal="center" vertical="center" wrapText="1"/>
    </xf>
    <xf numFmtId="176" fontId="12" fillId="0" borderId="44" xfId="3" applyNumberFormat="1" applyFont="1" applyBorder="1" applyAlignment="1">
      <alignment horizontal="center" vertical="center" wrapText="1"/>
    </xf>
    <xf numFmtId="176" fontId="12" fillId="0" borderId="45" xfId="3" applyNumberFormat="1" applyFont="1" applyBorder="1" applyAlignment="1">
      <alignment horizontal="center" vertical="center" wrapText="1"/>
    </xf>
    <xf numFmtId="176" fontId="12" fillId="0" borderId="46" xfId="3" applyNumberFormat="1" applyFont="1" applyBorder="1" applyAlignment="1">
      <alignment horizontal="center" vertical="center" wrapText="1"/>
    </xf>
    <xf numFmtId="176" fontId="12" fillId="0" borderId="50" xfId="3" applyNumberFormat="1" applyFont="1" applyBorder="1" applyAlignment="1">
      <alignment horizontal="center" vertical="center" wrapText="1"/>
    </xf>
    <xf numFmtId="176" fontId="12" fillId="0" borderId="51" xfId="3" applyNumberFormat="1" applyFont="1" applyBorder="1" applyAlignment="1">
      <alignment horizontal="center" vertical="center" wrapText="1"/>
    </xf>
    <xf numFmtId="176" fontId="12" fillId="0" borderId="52" xfId="3" applyNumberFormat="1" applyFont="1" applyBorder="1" applyAlignment="1">
      <alignment horizontal="center" vertical="center" wrapText="1"/>
    </xf>
    <xf numFmtId="176" fontId="12" fillId="0" borderId="53" xfId="3" applyNumberFormat="1" applyFont="1" applyBorder="1" applyAlignment="1">
      <alignment horizontal="center" vertical="center" wrapText="1"/>
    </xf>
    <xf numFmtId="176" fontId="12" fillId="0" borderId="54" xfId="3" applyNumberFormat="1" applyFont="1" applyBorder="1" applyAlignment="1">
      <alignment horizontal="center" vertical="center" wrapText="1"/>
    </xf>
    <xf numFmtId="176" fontId="12" fillId="0" borderId="55" xfId="3" applyNumberFormat="1" applyFont="1" applyBorder="1" applyAlignment="1">
      <alignment horizontal="center" vertical="center" wrapText="1"/>
    </xf>
    <xf numFmtId="176" fontId="12" fillId="0" borderId="57" xfId="3" applyNumberFormat="1" applyFont="1" applyBorder="1" applyAlignment="1">
      <alignment horizontal="center" vertical="center" wrapText="1"/>
    </xf>
    <xf numFmtId="176" fontId="12" fillId="0" borderId="58" xfId="3" applyNumberFormat="1" applyFont="1" applyBorder="1" applyAlignment="1">
      <alignment horizontal="center" vertical="center" wrapText="1"/>
    </xf>
    <xf numFmtId="176" fontId="12" fillId="0" borderId="59" xfId="3" applyNumberFormat="1" applyFont="1" applyBorder="1" applyAlignment="1">
      <alignment horizontal="center" vertical="center" wrapText="1"/>
    </xf>
    <xf numFmtId="177" fontId="12" fillId="0" borderId="3" xfId="5" applyNumberFormat="1" applyFont="1" applyBorder="1" applyAlignment="1">
      <alignment horizontal="center" vertical="center" shrinkToFit="1"/>
    </xf>
    <xf numFmtId="177" fontId="12" fillId="0" borderId="3" xfId="5" applyNumberFormat="1" applyFont="1" applyFill="1" applyBorder="1" applyAlignment="1">
      <alignment horizontal="center" vertical="center" shrinkToFit="1"/>
    </xf>
    <xf numFmtId="177" fontId="12" fillId="0" borderId="5" xfId="5" applyNumberFormat="1" applyFont="1" applyBorder="1" applyAlignment="1">
      <alignment horizontal="center" vertical="center" shrinkToFit="1"/>
    </xf>
    <xf numFmtId="177" fontId="12" fillId="0" borderId="24" xfId="5" applyNumberFormat="1" applyFont="1" applyBorder="1" applyAlignment="1">
      <alignment vertical="center" shrinkToFit="1"/>
    </xf>
    <xf numFmtId="0" fontId="16" fillId="0" borderId="19" xfId="3" applyFont="1" applyBorder="1" applyAlignment="1">
      <alignment horizontal="left" vertical="center" wrapText="1"/>
    </xf>
    <xf numFmtId="0" fontId="16" fillId="0" borderId="21" xfId="3" applyFont="1" applyBorder="1" applyAlignment="1">
      <alignment horizontal="left" vertical="center" wrapText="1"/>
    </xf>
    <xf numFmtId="0" fontId="16" fillId="0" borderId="23" xfId="3" applyFont="1" applyBorder="1" applyAlignment="1">
      <alignment horizontal="left" vertical="center" wrapText="1"/>
    </xf>
    <xf numFmtId="38" fontId="11" fillId="0" borderId="0" xfId="4" applyFont="1" applyFill="1" applyBorder="1" applyAlignment="1">
      <alignment horizontal="center" vertical="center" wrapText="1"/>
    </xf>
    <xf numFmtId="0" fontId="11" fillId="0" borderId="8" xfId="3" applyFont="1" applyBorder="1">
      <alignment vertical="center"/>
    </xf>
    <xf numFmtId="0" fontId="12" fillId="0" borderId="62" xfId="3" applyFont="1" applyBorder="1" applyAlignment="1">
      <alignment horizontal="center" vertical="center"/>
    </xf>
    <xf numFmtId="0" fontId="12" fillId="0" borderId="63" xfId="3" applyFont="1" applyBorder="1" applyAlignment="1">
      <alignment horizontal="center" vertical="center"/>
    </xf>
    <xf numFmtId="0" fontId="12" fillId="0" borderId="64" xfId="3" applyFont="1" applyBorder="1" applyAlignment="1">
      <alignment horizontal="center" vertical="center"/>
    </xf>
    <xf numFmtId="0" fontId="12" fillId="0" borderId="65" xfId="3" applyFont="1" applyBorder="1" applyAlignment="1">
      <alignment horizontal="center" vertical="center"/>
    </xf>
    <xf numFmtId="0" fontId="12" fillId="0" borderId="66" xfId="3" applyFont="1" applyBorder="1" applyAlignment="1">
      <alignment horizontal="center" vertical="center"/>
    </xf>
    <xf numFmtId="0" fontId="16" fillId="0" borderId="68" xfId="3" applyFont="1" applyBorder="1" applyAlignment="1">
      <alignment horizontal="left" vertical="center" wrapText="1"/>
    </xf>
    <xf numFmtId="0" fontId="16" fillId="0" borderId="68" xfId="0" applyFont="1" applyBorder="1" applyAlignment="1">
      <alignment horizontal="left" vertical="center" wrapText="1"/>
    </xf>
    <xf numFmtId="0" fontId="16" fillId="0" borderId="11" xfId="3" applyFont="1" applyBorder="1" applyAlignment="1">
      <alignment horizontal="left" vertical="center" wrapText="1"/>
    </xf>
    <xf numFmtId="0" fontId="16" fillId="0" borderId="40" xfId="3" applyFont="1" applyBorder="1" applyAlignment="1">
      <alignment horizontal="left" vertical="center" wrapText="1"/>
    </xf>
    <xf numFmtId="177" fontId="12" fillId="0" borderId="10" xfId="4" applyNumberFormat="1" applyFont="1" applyBorder="1" applyAlignment="1">
      <alignment vertical="center" shrinkToFit="1"/>
    </xf>
    <xf numFmtId="177" fontId="12" fillId="0" borderId="10" xfId="4" applyNumberFormat="1" applyFont="1" applyFill="1" applyBorder="1" applyAlignment="1">
      <alignment vertical="center" shrinkToFit="1"/>
    </xf>
    <xf numFmtId="177" fontId="12" fillId="0" borderId="7" xfId="4" applyNumberFormat="1" applyFont="1" applyBorder="1" applyAlignment="1">
      <alignment vertical="center" shrinkToFit="1"/>
    </xf>
    <xf numFmtId="177" fontId="12" fillId="0" borderId="26" xfId="3" applyNumberFormat="1" applyFont="1" applyBorder="1" applyAlignment="1">
      <alignment vertical="center" shrinkToFit="1"/>
    </xf>
    <xf numFmtId="177" fontId="11" fillId="0" borderId="0" xfId="3" applyNumberFormat="1" applyFont="1">
      <alignment vertical="center"/>
    </xf>
    <xf numFmtId="177" fontId="11" fillId="0" borderId="0" xfId="3" applyNumberFormat="1" applyFont="1" applyAlignment="1">
      <alignment horizontal="right" vertical="center"/>
    </xf>
    <xf numFmtId="0" fontId="11" fillId="0" borderId="5" xfId="3" applyFont="1" applyBorder="1" applyAlignment="1">
      <alignment horizontal="left" vertical="center" wrapText="1"/>
    </xf>
    <xf numFmtId="177" fontId="12" fillId="0" borderId="29" xfId="4" applyNumberFormat="1" applyFont="1" applyBorder="1" applyAlignment="1" applyProtection="1">
      <alignment vertical="center" shrinkToFit="1"/>
      <protection locked="0"/>
    </xf>
    <xf numFmtId="177" fontId="12" fillId="0" borderId="20" xfId="4" applyNumberFormat="1" applyFont="1" applyBorder="1" applyAlignment="1" applyProtection="1">
      <alignment vertical="center" shrinkToFit="1"/>
      <protection locked="0"/>
    </xf>
    <xf numFmtId="177" fontId="12" fillId="0" borderId="3" xfId="4" applyNumberFormat="1" applyFont="1" applyBorder="1" applyAlignment="1" applyProtection="1">
      <alignment vertical="center" shrinkToFit="1"/>
      <protection locked="0"/>
    </xf>
    <xf numFmtId="177" fontId="12" fillId="0" borderId="29" xfId="4" applyNumberFormat="1" applyFont="1" applyFill="1" applyBorder="1" applyAlignment="1" applyProtection="1">
      <alignment vertical="center" shrinkToFit="1"/>
      <protection locked="0"/>
    </xf>
    <xf numFmtId="177" fontId="12" fillId="0" borderId="3" xfId="4" applyNumberFormat="1" applyFont="1" applyFill="1" applyBorder="1" applyAlignment="1" applyProtection="1">
      <alignment vertical="center" shrinkToFit="1"/>
      <protection locked="0"/>
    </xf>
    <xf numFmtId="177" fontId="12" fillId="0" borderId="20" xfId="4" applyNumberFormat="1" applyFont="1" applyFill="1" applyBorder="1" applyAlignment="1" applyProtection="1">
      <alignment vertical="center" shrinkToFit="1"/>
      <protection locked="0"/>
    </xf>
    <xf numFmtId="177" fontId="12" fillId="0" borderId="6" xfId="4" applyNumberFormat="1" applyFont="1" applyBorder="1" applyAlignment="1" applyProtection="1">
      <alignment vertical="center" shrinkToFit="1"/>
      <protection locked="0"/>
    </xf>
    <xf numFmtId="177" fontId="12" fillId="0" borderId="5" xfId="4" applyNumberFormat="1" applyFont="1" applyBorder="1" applyAlignment="1" applyProtection="1">
      <alignment vertical="center" shrinkToFit="1"/>
      <protection locked="0"/>
    </xf>
    <xf numFmtId="177" fontId="12" fillId="0" borderId="22" xfId="4" applyNumberFormat="1" applyFont="1" applyBorder="1" applyAlignment="1" applyProtection="1">
      <alignment vertical="center" shrinkToFit="1"/>
      <protection locked="0"/>
    </xf>
    <xf numFmtId="177" fontId="12" fillId="0" borderId="30" xfId="3" applyNumberFormat="1" applyFont="1" applyBorder="1" applyAlignment="1" applyProtection="1">
      <alignment vertical="center" shrinkToFit="1"/>
      <protection locked="0"/>
    </xf>
    <xf numFmtId="177" fontId="12" fillId="0" borderId="24" xfId="3" applyNumberFormat="1" applyFont="1" applyBorder="1" applyAlignment="1" applyProtection="1">
      <alignment vertical="center" shrinkToFit="1"/>
      <protection locked="0"/>
    </xf>
    <xf numFmtId="177" fontId="12" fillId="0" borderId="25" xfId="3" applyNumberFormat="1" applyFont="1" applyBorder="1" applyAlignment="1" applyProtection="1">
      <alignment vertical="center" shrinkToFit="1"/>
      <protection locked="0"/>
    </xf>
    <xf numFmtId="177" fontId="11" fillId="0" borderId="5" xfId="4" applyNumberFormat="1" applyFont="1" applyBorder="1" applyProtection="1">
      <alignment vertical="center"/>
      <protection locked="0"/>
    </xf>
    <xf numFmtId="177" fontId="11" fillId="0" borderId="6" xfId="4" applyNumberFormat="1" applyFont="1" applyBorder="1" applyAlignment="1" applyProtection="1">
      <alignment horizontal="right" vertical="center"/>
      <protection locked="0"/>
    </xf>
    <xf numFmtId="177" fontId="11" fillId="0" borderId="6" xfId="3" applyNumberFormat="1" applyFont="1" applyBorder="1" applyAlignment="1" applyProtection="1">
      <alignment horizontal="right" vertical="center"/>
      <protection locked="0"/>
    </xf>
    <xf numFmtId="177" fontId="11" fillId="0" borderId="5" xfId="3" applyNumberFormat="1" applyFont="1" applyBorder="1" applyProtection="1">
      <alignment vertical="center"/>
      <protection locked="0"/>
    </xf>
    <xf numFmtId="177" fontId="11" fillId="0" borderId="9" xfId="4" applyNumberFormat="1" applyFont="1" applyBorder="1" applyAlignment="1" applyProtection="1">
      <alignment horizontal="right" vertical="center"/>
      <protection locked="0"/>
    </xf>
    <xf numFmtId="177" fontId="11" fillId="0" borderId="4" xfId="4" applyNumberFormat="1" applyFont="1" applyBorder="1" applyProtection="1">
      <alignment vertical="center"/>
      <protection locked="0"/>
    </xf>
    <xf numFmtId="177" fontId="11" fillId="0" borderId="5" xfId="3" applyNumberFormat="1" applyFont="1" applyBorder="1" applyAlignment="1" applyProtection="1">
      <alignment horizontal="right" vertical="center"/>
      <protection locked="0"/>
    </xf>
    <xf numFmtId="177" fontId="11" fillId="0" borderId="9" xfId="3" applyNumberFormat="1" applyFont="1" applyBorder="1" applyAlignment="1" applyProtection="1">
      <alignment horizontal="right" vertical="center"/>
      <protection locked="0"/>
    </xf>
    <xf numFmtId="177" fontId="11" fillId="0" borderId="31" xfId="3" applyNumberFormat="1" applyFont="1" applyBorder="1" applyAlignment="1" applyProtection="1">
      <alignment horizontal="right" vertical="center"/>
      <protection locked="0"/>
    </xf>
    <xf numFmtId="38" fontId="11" fillId="0" borderId="5" xfId="4" applyFont="1" applyBorder="1" applyAlignment="1">
      <alignment vertical="center"/>
    </xf>
    <xf numFmtId="0" fontId="16" fillId="0" borderId="5" xfId="3" applyFont="1" applyBorder="1" applyAlignment="1">
      <alignment vertical="center" wrapText="1"/>
    </xf>
    <xf numFmtId="177" fontId="11" fillId="0" borderId="9" xfId="4" applyNumberFormat="1" applyFont="1" applyBorder="1" applyProtection="1">
      <alignment vertical="center"/>
      <protection locked="0"/>
    </xf>
    <xf numFmtId="38" fontId="11" fillId="0" borderId="9" xfId="4" applyFont="1" applyBorder="1" applyAlignment="1">
      <alignment vertical="center"/>
    </xf>
    <xf numFmtId="177" fontId="11" fillId="0" borderId="3" xfId="4" applyNumberFormat="1" applyFont="1" applyBorder="1">
      <alignment vertical="center"/>
    </xf>
    <xf numFmtId="177" fontId="11" fillId="0" borderId="5" xfId="4" applyNumberFormat="1" applyFont="1" applyBorder="1">
      <alignment vertical="center"/>
    </xf>
    <xf numFmtId="177" fontId="11" fillId="0" borderId="24" xfId="3" applyNumberFormat="1" applyFont="1" applyBorder="1">
      <alignment vertical="center"/>
    </xf>
    <xf numFmtId="177" fontId="11" fillId="0" borderId="3" xfId="4" applyNumberFormat="1" applyFont="1" applyFill="1" applyBorder="1">
      <alignment vertical="center"/>
    </xf>
    <xf numFmtId="177" fontId="11" fillId="0" borderId="5" xfId="4" applyNumberFormat="1" applyFont="1" applyFill="1" applyBorder="1">
      <alignment vertical="center"/>
    </xf>
    <xf numFmtId="177" fontId="11" fillId="0" borderId="5" xfId="3" applyNumberFormat="1" applyFont="1" applyBorder="1">
      <alignment vertical="center"/>
    </xf>
    <xf numFmtId="177" fontId="11" fillId="0" borderId="0" xfId="4" applyNumberFormat="1" applyFont="1" applyBorder="1">
      <alignment vertical="center"/>
    </xf>
    <xf numFmtId="0" fontId="11" fillId="0" borderId="72" xfId="3" applyFont="1" applyBorder="1" applyAlignment="1">
      <alignment horizontal="left" vertical="center" shrinkToFit="1"/>
    </xf>
    <xf numFmtId="0" fontId="11" fillId="0" borderId="36" xfId="3" applyFont="1" applyBorder="1" applyAlignment="1">
      <alignment horizontal="center" vertical="center"/>
    </xf>
    <xf numFmtId="177" fontId="11" fillId="0" borderId="36" xfId="4" applyNumberFormat="1" applyFont="1" applyBorder="1">
      <alignment vertical="center"/>
    </xf>
    <xf numFmtId="177" fontId="11" fillId="0" borderId="36" xfId="4" applyNumberFormat="1" applyFont="1" applyFill="1" applyBorder="1">
      <alignment vertical="center"/>
    </xf>
    <xf numFmtId="177" fontId="11" fillId="0" borderId="73" xfId="3" applyNumberFormat="1" applyFont="1" applyBorder="1">
      <alignment vertical="center"/>
    </xf>
    <xf numFmtId="177" fontId="11" fillId="0" borderId="3" xfId="3" applyNumberFormat="1" applyFont="1" applyBorder="1" applyAlignment="1" applyProtection="1">
      <alignment horizontal="right" vertical="center"/>
      <protection locked="0"/>
    </xf>
    <xf numFmtId="177" fontId="11" fillId="0" borderId="3" xfId="4" applyNumberFormat="1" applyFont="1" applyBorder="1" applyProtection="1">
      <alignment vertical="center"/>
      <protection locked="0"/>
    </xf>
    <xf numFmtId="177" fontId="11" fillId="0" borderId="29" xfId="4" applyNumberFormat="1" applyFont="1" applyBorder="1" applyAlignment="1" applyProtection="1">
      <alignment horizontal="right" vertical="center"/>
      <protection locked="0"/>
    </xf>
    <xf numFmtId="38" fontId="11" fillId="0" borderId="3" xfId="4" applyFont="1" applyBorder="1" applyAlignment="1">
      <alignment vertical="center"/>
    </xf>
    <xf numFmtId="0" fontId="7" fillId="0" borderId="0" xfId="3" applyFont="1" applyAlignment="1">
      <alignment vertical="top"/>
    </xf>
    <xf numFmtId="0" fontId="7" fillId="0" borderId="0" xfId="3" applyFont="1" applyAlignment="1">
      <alignment horizontal="left" vertical="center" indent="2"/>
    </xf>
    <xf numFmtId="0" fontId="16" fillId="0" borderId="3" xfId="3" applyFont="1" applyBorder="1" applyAlignment="1">
      <alignment vertical="center" wrapText="1"/>
    </xf>
    <xf numFmtId="0" fontId="16" fillId="0" borderId="9" xfId="3" applyFont="1" applyBorder="1" applyAlignment="1">
      <alignment vertical="center" wrapText="1"/>
    </xf>
    <xf numFmtId="176" fontId="12" fillId="0" borderId="81" xfId="3" applyNumberFormat="1" applyFont="1" applyBorder="1" applyAlignment="1">
      <alignment horizontal="center" vertical="center" textRotation="255" wrapText="1"/>
    </xf>
    <xf numFmtId="176" fontId="12" fillId="0" borderId="82" xfId="3" applyNumberFormat="1" applyFont="1" applyBorder="1" applyAlignment="1">
      <alignment horizontal="center" vertical="center" textRotation="255" wrapText="1"/>
    </xf>
    <xf numFmtId="176" fontId="12" fillId="0" borderId="83" xfId="3" applyNumberFormat="1" applyFont="1" applyBorder="1" applyAlignment="1">
      <alignment horizontal="center" vertical="center" textRotation="255" wrapText="1"/>
    </xf>
    <xf numFmtId="176" fontId="12" fillId="0" borderId="47" xfId="3" applyNumberFormat="1" applyFont="1" applyBorder="1" applyAlignment="1">
      <alignment horizontal="center" vertical="center" textRotation="255" wrapText="1"/>
    </xf>
    <xf numFmtId="176" fontId="12" fillId="0" borderId="48" xfId="3" applyNumberFormat="1" applyFont="1" applyBorder="1" applyAlignment="1">
      <alignment horizontal="center" vertical="center" textRotation="255" wrapText="1"/>
    </xf>
    <xf numFmtId="176" fontId="12" fillId="0" borderId="49" xfId="3" applyNumberFormat="1" applyFont="1" applyBorder="1" applyAlignment="1">
      <alignment horizontal="center" vertical="center" textRotation="255" wrapText="1"/>
    </xf>
    <xf numFmtId="177" fontId="12" fillId="0" borderId="10" xfId="4" applyNumberFormat="1" applyFont="1" applyFill="1" applyBorder="1" applyAlignment="1">
      <alignment horizontal="right" vertical="center" shrinkToFit="1"/>
    </xf>
    <xf numFmtId="0" fontId="12" fillId="0" borderId="71" xfId="3" applyFont="1" applyBorder="1" applyAlignment="1">
      <alignment horizontal="center" vertical="center" wrapText="1"/>
    </xf>
    <xf numFmtId="0" fontId="12" fillId="0" borderId="9" xfId="3" applyFont="1" applyBorder="1" applyAlignment="1">
      <alignment horizontal="center" vertical="center" wrapText="1"/>
    </xf>
    <xf numFmtId="14" fontId="19" fillId="0" borderId="47" xfId="3" applyNumberFormat="1" applyFont="1" applyBorder="1" applyAlignment="1">
      <alignment horizontal="left" vertical="top" wrapText="1"/>
    </xf>
    <xf numFmtId="14" fontId="19" fillId="0" borderId="48" xfId="3" applyNumberFormat="1" applyFont="1" applyBorder="1" applyAlignment="1">
      <alignment horizontal="left" vertical="top" wrapText="1"/>
    </xf>
    <xf numFmtId="0" fontId="19" fillId="0" borderId="48" xfId="3" applyFont="1" applyBorder="1" applyAlignment="1">
      <alignment horizontal="left" vertical="top" wrapText="1"/>
    </xf>
    <xf numFmtId="0" fontId="19" fillId="0" borderId="49" xfId="3" applyFont="1" applyBorder="1" applyAlignment="1">
      <alignment horizontal="left" vertical="top" wrapText="1"/>
    </xf>
    <xf numFmtId="20" fontId="5" fillId="0" borderId="0" xfId="3" applyNumberFormat="1" applyFont="1">
      <alignment vertical="center"/>
    </xf>
    <xf numFmtId="0" fontId="16" fillId="0" borderId="1" xfId="3" applyFont="1" applyBorder="1" applyAlignment="1">
      <alignment vertical="center" wrapText="1"/>
    </xf>
    <xf numFmtId="177" fontId="11" fillId="0" borderId="1" xfId="3" applyNumberFormat="1" applyFont="1" applyBorder="1" applyAlignment="1" applyProtection="1">
      <alignment horizontal="right" vertical="center"/>
      <protection locked="0"/>
    </xf>
    <xf numFmtId="177" fontId="11" fillId="0" borderId="1" xfId="4" applyNumberFormat="1" applyFont="1" applyBorder="1" applyProtection="1">
      <alignment vertical="center"/>
      <protection locked="0"/>
    </xf>
    <xf numFmtId="177" fontId="11" fillId="0" borderId="84" xfId="3" applyNumberFormat="1" applyFont="1" applyBorder="1" applyAlignment="1" applyProtection="1">
      <alignment horizontal="right" vertical="center"/>
      <protection locked="0"/>
    </xf>
    <xf numFmtId="177" fontId="11" fillId="0" borderId="1" xfId="3" applyNumberFormat="1" applyFont="1" applyBorder="1" applyProtection="1">
      <alignment vertical="center"/>
      <protection locked="0"/>
    </xf>
    <xf numFmtId="38" fontId="11" fillId="0" borderId="1" xfId="4" applyFont="1" applyBorder="1" applyAlignment="1">
      <alignment vertical="center"/>
    </xf>
    <xf numFmtId="0" fontId="20" fillId="0" borderId="5" xfId="3" applyFont="1" applyBorder="1" applyAlignment="1">
      <alignment vertical="center" wrapText="1"/>
    </xf>
    <xf numFmtId="0" fontId="20" fillId="0" borderId="1" xfId="3" applyFont="1" applyBorder="1" applyAlignment="1">
      <alignment vertical="center" wrapText="1"/>
    </xf>
    <xf numFmtId="0" fontId="21" fillId="0" borderId="68" xfId="3" applyFont="1" applyBorder="1" applyAlignment="1">
      <alignment horizontal="left" vertical="center" wrapText="1"/>
    </xf>
    <xf numFmtId="0" fontId="21" fillId="0" borderId="68" xfId="0" applyFont="1" applyBorder="1" applyAlignment="1">
      <alignment horizontal="left" vertical="center" wrapText="1"/>
    </xf>
    <xf numFmtId="0" fontId="21" fillId="0" borderId="40" xfId="3" applyFont="1" applyBorder="1" applyAlignment="1">
      <alignment horizontal="left" vertical="center" wrapText="1"/>
    </xf>
    <xf numFmtId="0" fontId="22" fillId="0" borderId="19" xfId="3" applyFont="1" applyBorder="1" applyAlignment="1">
      <alignment horizontal="left" vertical="center" wrapText="1" shrinkToFit="1"/>
    </xf>
    <xf numFmtId="0" fontId="22" fillId="0" borderId="21" xfId="3" applyFont="1" applyBorder="1" applyAlignment="1">
      <alignment horizontal="left" vertical="center" wrapText="1" shrinkToFit="1"/>
    </xf>
    <xf numFmtId="0" fontId="22" fillId="0" borderId="23" xfId="3" applyFont="1" applyBorder="1" applyAlignment="1">
      <alignment horizontal="left" vertical="center" wrapText="1"/>
    </xf>
    <xf numFmtId="177" fontId="11" fillId="0" borderId="3" xfId="3" applyNumberFormat="1" applyFont="1" applyBorder="1" applyAlignment="1">
      <alignment horizontal="center" vertical="center"/>
    </xf>
    <xf numFmtId="177" fontId="11" fillId="0" borderId="5" xfId="3" applyNumberFormat="1" applyFont="1" applyBorder="1" applyAlignment="1">
      <alignment horizontal="center" vertical="center"/>
    </xf>
    <xf numFmtId="177" fontId="11" fillId="0" borderId="24" xfId="3" applyNumberFormat="1" applyFont="1" applyBorder="1" applyAlignment="1">
      <alignment horizontal="center" vertical="center"/>
    </xf>
    <xf numFmtId="177" fontId="11" fillId="0" borderId="36" xfId="4" applyNumberFormat="1" applyFont="1" applyFill="1" applyBorder="1" applyAlignment="1">
      <alignment horizontal="center" vertical="center"/>
    </xf>
    <xf numFmtId="14" fontId="24" fillId="0" borderId="47" xfId="3" applyNumberFormat="1" applyFont="1" applyBorder="1" applyAlignment="1">
      <alignment horizontal="left" vertical="top" wrapText="1"/>
    </xf>
    <xf numFmtId="14" fontId="24" fillId="0" borderId="48" xfId="3" applyNumberFormat="1" applyFont="1" applyBorder="1" applyAlignment="1">
      <alignment horizontal="left" vertical="top" wrapText="1"/>
    </xf>
    <xf numFmtId="0" fontId="24" fillId="0" borderId="48" xfId="3" applyFont="1" applyBorder="1" applyAlignment="1">
      <alignment horizontal="left" vertical="top" wrapText="1"/>
    </xf>
    <xf numFmtId="0" fontId="25" fillId="0" borderId="49" xfId="3" applyFont="1" applyBorder="1">
      <alignment vertical="center"/>
    </xf>
    <xf numFmtId="0" fontId="11" fillId="0" borderId="5" xfId="3" applyFont="1" applyBorder="1" applyAlignment="1">
      <alignment horizontal="left" vertical="center" shrinkToFit="1"/>
    </xf>
    <xf numFmtId="0" fontId="11" fillId="2" borderId="0" xfId="3" applyFont="1" applyFill="1">
      <alignment vertical="center"/>
    </xf>
    <xf numFmtId="0" fontId="9" fillId="0" borderId="0" xfId="3" applyFont="1" applyAlignment="1">
      <alignment horizontal="left" vertical="top" wrapText="1"/>
    </xf>
    <xf numFmtId="0" fontId="8" fillId="0" borderId="0" xfId="3" applyFont="1" applyAlignment="1">
      <alignment horizontal="center" vertical="center"/>
    </xf>
    <xf numFmtId="0" fontId="7" fillId="0" borderId="6" xfId="0" applyFont="1" applyBorder="1" applyAlignment="1">
      <alignment horizontal="center" vertical="center"/>
    </xf>
    <xf numFmtId="0" fontId="7" fillId="0" borderId="11" xfId="0" applyFont="1" applyBorder="1" applyAlignment="1">
      <alignment horizontal="center" vertical="center"/>
    </xf>
    <xf numFmtId="0" fontId="7" fillId="0" borderId="7" xfId="0" applyFont="1" applyBorder="1" applyAlignment="1">
      <alignment horizontal="center" vertical="center"/>
    </xf>
    <xf numFmtId="0" fontId="7" fillId="0" borderId="6" xfId="0" applyFont="1" applyBorder="1" applyAlignment="1">
      <alignment horizontal="center" vertical="center" wrapText="1"/>
    </xf>
    <xf numFmtId="0" fontId="11" fillId="0" borderId="13" xfId="3" applyFont="1" applyBorder="1" applyAlignment="1">
      <alignment horizontal="center" vertical="center"/>
    </xf>
    <xf numFmtId="0" fontId="11" fillId="0" borderId="16" xfId="3" applyFont="1" applyBorder="1" applyAlignment="1">
      <alignment horizontal="center" vertical="center"/>
    </xf>
    <xf numFmtId="0" fontId="11" fillId="0" borderId="15" xfId="3" applyFont="1" applyBorder="1" applyAlignment="1">
      <alignment horizontal="center" vertical="center"/>
    </xf>
    <xf numFmtId="0" fontId="11" fillId="0" borderId="67" xfId="3" applyFont="1" applyBorder="1" applyAlignment="1">
      <alignment horizontal="center" vertical="center"/>
    </xf>
    <xf numFmtId="0" fontId="11" fillId="0" borderId="14" xfId="3" applyFont="1" applyBorder="1" applyAlignment="1">
      <alignment horizontal="center" vertical="center"/>
    </xf>
    <xf numFmtId="0" fontId="11" fillId="0" borderId="17" xfId="3" applyFont="1" applyBorder="1" applyAlignment="1">
      <alignment horizontal="center" vertical="center"/>
    </xf>
    <xf numFmtId="0" fontId="11" fillId="0" borderId="32" xfId="3" applyFont="1" applyBorder="1" applyAlignment="1">
      <alignment horizontal="center" vertical="center"/>
    </xf>
    <xf numFmtId="0" fontId="11" fillId="0" borderId="28" xfId="3" applyFont="1" applyBorder="1" applyAlignment="1">
      <alignment horizontal="center" vertical="center"/>
    </xf>
    <xf numFmtId="0" fontId="11" fillId="0" borderId="69" xfId="3" applyFont="1" applyBorder="1" applyAlignment="1">
      <alignment horizontal="center" vertical="center" wrapText="1"/>
    </xf>
    <xf numFmtId="0" fontId="11" fillId="0" borderId="70" xfId="3" applyFont="1" applyBorder="1" applyAlignment="1">
      <alignment horizontal="center" vertical="center"/>
    </xf>
    <xf numFmtId="0" fontId="12" fillId="0" borderId="56" xfId="3" applyFont="1" applyBorder="1" applyAlignment="1">
      <alignment horizontal="center" vertical="center" wrapText="1"/>
    </xf>
    <xf numFmtId="0" fontId="12" fillId="0" borderId="39" xfId="3" applyFont="1" applyBorder="1" applyAlignment="1">
      <alignment horizontal="center" vertical="center" wrapText="1"/>
    </xf>
    <xf numFmtId="0" fontId="12" fillId="0" borderId="27" xfId="3" applyFont="1" applyBorder="1" applyAlignment="1">
      <alignment horizontal="center" vertical="center" wrapText="1"/>
    </xf>
    <xf numFmtId="38" fontId="11" fillId="0" borderId="6" xfId="4" applyFont="1" applyFill="1" applyBorder="1" applyAlignment="1" applyProtection="1">
      <alignment horizontal="left" vertical="center" wrapText="1"/>
    </xf>
    <xf numFmtId="38" fontId="11" fillId="0" borderId="11" xfId="4" applyFont="1" applyFill="1" applyBorder="1" applyAlignment="1" applyProtection="1">
      <alignment horizontal="left" vertical="center" wrapText="1"/>
    </xf>
    <xf numFmtId="38" fontId="11" fillId="0" borderId="7" xfId="4" applyFont="1" applyFill="1" applyBorder="1" applyAlignment="1" applyProtection="1">
      <alignment horizontal="left" vertical="center" wrapText="1"/>
    </xf>
    <xf numFmtId="0" fontId="11" fillId="0" borderId="60" xfId="3" applyFont="1" applyBorder="1" applyAlignment="1">
      <alignment horizontal="center" vertical="center" wrapText="1"/>
    </xf>
    <xf numFmtId="0" fontId="11" fillId="0" borderId="61" xfId="3" applyFont="1" applyBorder="1" applyAlignment="1">
      <alignment horizontal="center" vertical="center" wrapText="1"/>
    </xf>
    <xf numFmtId="0" fontId="12" fillId="0" borderId="60" xfId="3" applyFont="1" applyBorder="1" applyAlignment="1">
      <alignment horizontal="center" vertical="center" textRotation="255" shrinkToFit="1"/>
    </xf>
    <xf numFmtId="0" fontId="12" fillId="0" borderId="61" xfId="3" applyFont="1" applyBorder="1" applyAlignment="1">
      <alignment horizontal="center" vertical="center" textRotation="255" shrinkToFit="1"/>
    </xf>
    <xf numFmtId="38" fontId="11" fillId="0" borderId="6" xfId="4" applyFont="1" applyFill="1" applyBorder="1" applyAlignment="1">
      <alignment horizontal="left" vertical="center" wrapText="1"/>
    </xf>
    <xf numFmtId="38" fontId="11" fillId="0" borderId="7" xfId="4" applyFont="1" applyFill="1" applyBorder="1" applyAlignment="1">
      <alignment horizontal="left" vertical="center" wrapText="1"/>
    </xf>
    <xf numFmtId="0" fontId="11" fillId="0" borderId="1" xfId="3" applyFont="1" applyBorder="1" applyAlignment="1">
      <alignment horizontal="center" vertical="center"/>
    </xf>
    <xf numFmtId="38" fontId="11" fillId="0" borderId="1" xfId="4" applyFont="1" applyBorder="1" applyAlignment="1">
      <alignment horizontal="center" vertical="center" wrapText="1"/>
    </xf>
    <xf numFmtId="38" fontId="11" fillId="0" borderId="17" xfId="4" applyFont="1" applyBorder="1" applyAlignment="1">
      <alignment horizontal="center" vertical="center" wrapText="1"/>
    </xf>
    <xf numFmtId="0" fontId="11" fillId="2" borderId="0" xfId="3" applyFont="1" applyFill="1" applyAlignment="1">
      <alignment horizontal="left" vertical="center"/>
    </xf>
    <xf numFmtId="38" fontId="11" fillId="0" borderId="5" xfId="4" applyFont="1" applyFill="1" applyBorder="1" applyAlignment="1">
      <alignment horizontal="left" vertical="center" shrinkToFit="1"/>
    </xf>
    <xf numFmtId="0" fontId="11" fillId="0" borderId="33" xfId="3" applyFont="1" applyBorder="1" applyAlignment="1">
      <alignment horizontal="center" vertical="center" wrapText="1"/>
    </xf>
    <xf numFmtId="0" fontId="11" fillId="0" borderId="35" xfId="3" applyFont="1" applyBorder="1" applyAlignment="1">
      <alignment horizontal="center" vertical="center"/>
    </xf>
    <xf numFmtId="0" fontId="23" fillId="0" borderId="74" xfId="3" applyFont="1" applyBorder="1" applyAlignment="1">
      <alignment horizontal="left" vertical="top"/>
    </xf>
    <xf numFmtId="0" fontId="23" fillId="0" borderId="15" xfId="3" applyFont="1" applyBorder="1" applyAlignment="1">
      <alignment horizontal="left" vertical="top"/>
    </xf>
    <xf numFmtId="0" fontId="23" fillId="0" borderId="75" xfId="3" applyFont="1" applyBorder="1" applyAlignment="1">
      <alignment horizontal="left" vertical="top"/>
    </xf>
    <xf numFmtId="0" fontId="23" fillId="0" borderId="76" xfId="3" applyFont="1" applyBorder="1" applyAlignment="1">
      <alignment horizontal="left" vertical="top"/>
    </xf>
    <xf numFmtId="0" fontId="23" fillId="0" borderId="0" xfId="3" applyFont="1" applyAlignment="1">
      <alignment horizontal="left" vertical="top"/>
    </xf>
    <xf numFmtId="0" fontId="23" fillId="0" borderId="77" xfId="3" applyFont="1" applyBorder="1" applyAlignment="1">
      <alignment horizontal="left" vertical="top"/>
    </xf>
    <xf numFmtId="0" fontId="23" fillId="0" borderId="78" xfId="3" applyFont="1" applyBorder="1" applyAlignment="1">
      <alignment horizontal="left" vertical="top"/>
    </xf>
    <xf numFmtId="0" fontId="23" fillId="0" borderId="79" xfId="3" applyFont="1" applyBorder="1" applyAlignment="1">
      <alignment horizontal="left" vertical="top"/>
    </xf>
    <xf numFmtId="0" fontId="23" fillId="0" borderId="80" xfId="3" applyFont="1" applyBorder="1" applyAlignment="1">
      <alignment horizontal="left" vertical="top"/>
    </xf>
    <xf numFmtId="0" fontId="11" fillId="0" borderId="33" xfId="3" applyFont="1" applyBorder="1" applyAlignment="1">
      <alignment horizontal="center" vertical="center"/>
    </xf>
    <xf numFmtId="0" fontId="11" fillId="0" borderId="34" xfId="3" applyFont="1" applyBorder="1" applyAlignment="1">
      <alignment horizontal="center" vertical="center"/>
    </xf>
    <xf numFmtId="0" fontId="11" fillId="0" borderId="14" xfId="3" applyFont="1" applyBorder="1" applyAlignment="1">
      <alignment horizontal="center" vertical="center" wrapText="1"/>
    </xf>
    <xf numFmtId="177" fontId="11" fillId="0" borderId="1" xfId="3" applyNumberFormat="1" applyFont="1" applyBorder="1">
      <alignment vertical="center"/>
    </xf>
    <xf numFmtId="177" fontId="11" fillId="0" borderId="2" xfId="3" applyNumberFormat="1" applyFont="1" applyBorder="1">
      <alignment vertical="center"/>
    </xf>
    <xf numFmtId="177" fontId="11" fillId="0" borderId="36" xfId="3" applyNumberFormat="1" applyFont="1" applyBorder="1">
      <alignment vertical="center"/>
    </xf>
    <xf numFmtId="177" fontId="11" fillId="0" borderId="14" xfId="3" applyNumberFormat="1" applyFont="1" applyBorder="1" applyAlignment="1">
      <alignment horizontal="center" vertical="center"/>
    </xf>
    <xf numFmtId="177" fontId="11" fillId="0" borderId="17" xfId="3" applyNumberFormat="1" applyFont="1" applyBorder="1" applyAlignment="1">
      <alignment horizontal="center" vertical="center"/>
    </xf>
    <xf numFmtId="177" fontId="11" fillId="0" borderId="37" xfId="3" applyNumberFormat="1" applyFont="1" applyBorder="1" applyAlignment="1">
      <alignment horizontal="center" vertical="center" wrapText="1"/>
    </xf>
    <xf numFmtId="177" fontId="11" fillId="0" borderId="18" xfId="3" applyNumberFormat="1" applyFont="1" applyBorder="1" applyAlignment="1">
      <alignment horizontal="center" vertical="center"/>
    </xf>
    <xf numFmtId="177" fontId="11" fillId="0" borderId="12" xfId="3" applyNumberFormat="1" applyFont="1" applyBorder="1">
      <alignment vertical="center"/>
    </xf>
    <xf numFmtId="177" fontId="11" fillId="0" borderId="38" xfId="3" applyNumberFormat="1" applyFont="1" applyBorder="1">
      <alignment vertical="center"/>
    </xf>
    <xf numFmtId="0" fontId="11" fillId="2" borderId="0" xfId="3" applyFont="1" applyFill="1" applyAlignment="1">
      <alignment horizontal="left" vertical="center" shrinkToFit="1"/>
    </xf>
    <xf numFmtId="0" fontId="11" fillId="0" borderId="5" xfId="3" applyFont="1" applyBorder="1" applyAlignment="1">
      <alignment horizontal="left" vertical="center" shrinkToFit="1"/>
    </xf>
    <xf numFmtId="38" fontId="11" fillId="0" borderId="5" xfId="4" applyFont="1" applyBorder="1" applyAlignment="1">
      <alignment horizontal="center" vertical="center"/>
    </xf>
  </cellXfs>
  <cellStyles count="6">
    <cellStyle name="桁区切り" xfId="5" builtinId="6"/>
    <cellStyle name="桁区切り 2" xfId="4" xr:uid="{00000000-0005-0000-0000-000001000000}"/>
    <cellStyle name="桁区切り 3" xfId="2" xr:uid="{00000000-0005-0000-0000-000002000000}"/>
    <cellStyle name="標準" xfId="0" builtinId="0"/>
    <cellStyle name="標準 2" xfId="1" xr:uid="{00000000-0005-0000-0000-000004000000}"/>
    <cellStyle name="標準 3" xfId="3"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240367</xdr:colOff>
      <xdr:row>13</xdr:row>
      <xdr:rowOff>151839</xdr:rowOff>
    </xdr:from>
    <xdr:to>
      <xdr:col>5</xdr:col>
      <xdr:colOff>123825</xdr:colOff>
      <xdr:row>17</xdr:row>
      <xdr:rowOff>57150</xdr:rowOff>
    </xdr:to>
    <xdr:sp macro="" textlink="">
      <xdr:nvSpPr>
        <xdr:cNvPr id="3" name="大かっこ 2">
          <a:extLst>
            <a:ext uri="{FF2B5EF4-FFF2-40B4-BE49-F238E27FC236}">
              <a16:creationId xmlns:a16="http://schemas.microsoft.com/office/drawing/2014/main" id="{00000000-0008-0000-0000-000003000000}"/>
            </a:ext>
          </a:extLst>
        </xdr:cNvPr>
        <xdr:cNvSpPr/>
      </xdr:nvSpPr>
      <xdr:spPr>
        <a:xfrm>
          <a:off x="240367" y="3599889"/>
          <a:ext cx="6103283" cy="895911"/>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12700</xdr:colOff>
          <xdr:row>20</xdr:row>
          <xdr:rowOff>12700</xdr:rowOff>
        </xdr:from>
        <xdr:to>
          <xdr:col>1</xdr:col>
          <xdr:colOff>317500</xdr:colOff>
          <xdr:row>21</xdr:row>
          <xdr:rowOff>12700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21</xdr:row>
          <xdr:rowOff>12700</xdr:rowOff>
        </xdr:from>
        <xdr:to>
          <xdr:col>1</xdr:col>
          <xdr:colOff>317500</xdr:colOff>
          <xdr:row>22</xdr:row>
          <xdr:rowOff>12700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23</xdr:row>
          <xdr:rowOff>0</xdr:rowOff>
        </xdr:from>
        <xdr:to>
          <xdr:col>1</xdr:col>
          <xdr:colOff>317500</xdr:colOff>
          <xdr:row>24</xdr:row>
          <xdr:rowOff>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23</xdr:row>
          <xdr:rowOff>0</xdr:rowOff>
        </xdr:from>
        <xdr:to>
          <xdr:col>1</xdr:col>
          <xdr:colOff>317500</xdr:colOff>
          <xdr:row>24</xdr:row>
          <xdr:rowOff>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31</xdr:row>
          <xdr:rowOff>0</xdr:rowOff>
        </xdr:from>
        <xdr:to>
          <xdr:col>1</xdr:col>
          <xdr:colOff>317500</xdr:colOff>
          <xdr:row>32</xdr:row>
          <xdr:rowOff>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927100</xdr:colOff>
          <xdr:row>31</xdr:row>
          <xdr:rowOff>0</xdr:rowOff>
        </xdr:from>
        <xdr:to>
          <xdr:col>4</xdr:col>
          <xdr:colOff>38100</xdr:colOff>
          <xdr:row>32</xdr:row>
          <xdr:rowOff>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23</xdr:row>
          <xdr:rowOff>0</xdr:rowOff>
        </xdr:from>
        <xdr:to>
          <xdr:col>1</xdr:col>
          <xdr:colOff>317500</xdr:colOff>
          <xdr:row>24</xdr:row>
          <xdr:rowOff>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22</xdr:row>
          <xdr:rowOff>0</xdr:rowOff>
        </xdr:from>
        <xdr:to>
          <xdr:col>1</xdr:col>
          <xdr:colOff>317500</xdr:colOff>
          <xdr:row>23</xdr:row>
          <xdr:rowOff>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4</xdr:col>
      <xdr:colOff>714375</xdr:colOff>
      <xdr:row>8</xdr:row>
      <xdr:rowOff>547688</xdr:rowOff>
    </xdr:from>
    <xdr:to>
      <xdr:col>6</xdr:col>
      <xdr:colOff>152400</xdr:colOff>
      <xdr:row>10</xdr:row>
      <xdr:rowOff>138112</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3571875" y="2986088"/>
          <a:ext cx="1171575" cy="981074"/>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457200</xdr:colOff>
      <xdr:row>13</xdr:row>
      <xdr:rowOff>171450</xdr:rowOff>
    </xdr:from>
    <xdr:to>
      <xdr:col>3</xdr:col>
      <xdr:colOff>208350</xdr:colOff>
      <xdr:row>14</xdr:row>
      <xdr:rowOff>257175</xdr:rowOff>
    </xdr:to>
    <xdr:sp macro="" textlink="">
      <xdr:nvSpPr>
        <xdr:cNvPr id="4" name="線吹き出し 1 (枠付き) 3">
          <a:extLst>
            <a:ext uri="{FF2B5EF4-FFF2-40B4-BE49-F238E27FC236}">
              <a16:creationId xmlns:a16="http://schemas.microsoft.com/office/drawing/2014/main" id="{00000000-0008-0000-0200-000004000000}"/>
            </a:ext>
          </a:extLst>
        </xdr:cNvPr>
        <xdr:cNvSpPr/>
      </xdr:nvSpPr>
      <xdr:spPr>
        <a:xfrm>
          <a:off x="657225" y="6086475"/>
          <a:ext cx="1980000" cy="781050"/>
        </a:xfrm>
        <a:prstGeom prst="borderCallout1">
          <a:avLst>
            <a:gd name="adj1" fmla="val -10815"/>
            <a:gd name="adj2" fmla="val 28319"/>
            <a:gd name="adj3" fmla="val -309742"/>
            <a:gd name="adj4" fmla="val 99522"/>
          </a:avLst>
        </a:prstGeom>
        <a:solidFill>
          <a:schemeClr val="accent1">
            <a:lumMod val="40000"/>
            <a:lumOff val="60000"/>
          </a:schemeClr>
        </a:solidFill>
        <a:ln w="3175">
          <a:solidFill>
            <a:schemeClr val="tx1"/>
          </a:solidFill>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tx1"/>
              </a:solidFill>
              <a:effectLst/>
              <a:latin typeface="ＭＳ Ｐゴシック" panose="020B0600070205080204" pitchFamily="50" charset="-128"/>
              <a:ea typeface="+mn-ea"/>
              <a:cs typeface="+mn-cs"/>
            </a:rPr>
            <a:t>別添「設備整備計画書（個人防護具）」のシートにおいて、基準額の算定に用いた人数を入力。</a:t>
          </a:r>
          <a:endParaRPr lang="ja-JP" altLang="ja-JP">
            <a:solidFill>
              <a:schemeClr val="tx1"/>
            </a:solidFill>
            <a:effectLst/>
            <a:latin typeface="ＭＳ Ｐゴシック" panose="020B0600070205080204" pitchFamily="50" charset="-128"/>
            <a:ea typeface="ＭＳ Ｐゴシック" panose="020B0600070205080204" pitchFamily="50" charset="-128"/>
          </a:endParaRPr>
        </a:p>
        <a:p>
          <a:pPr algn="l"/>
          <a:endParaRPr kumimoji="1" lang="ja-JP" altLang="en-US" sz="1100">
            <a:solidFill>
              <a:schemeClr val="tx1"/>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2</xdr:col>
      <xdr:colOff>828675</xdr:colOff>
      <xdr:row>8</xdr:row>
      <xdr:rowOff>547688</xdr:rowOff>
    </xdr:from>
    <xdr:to>
      <xdr:col>4</xdr:col>
      <xdr:colOff>381000</xdr:colOff>
      <xdr:row>10</xdr:row>
      <xdr:rowOff>138112</xdr:rowOff>
    </xdr:to>
    <xdr:sp macro="" textlink="">
      <xdr:nvSpPr>
        <xdr:cNvPr id="5" name="正方形/長方形 4">
          <a:extLst>
            <a:ext uri="{FF2B5EF4-FFF2-40B4-BE49-F238E27FC236}">
              <a16:creationId xmlns:a16="http://schemas.microsoft.com/office/drawing/2014/main" id="{00000000-0008-0000-0200-000005000000}"/>
            </a:ext>
          </a:extLst>
        </xdr:cNvPr>
        <xdr:cNvSpPr/>
      </xdr:nvSpPr>
      <xdr:spPr>
        <a:xfrm>
          <a:off x="2066925" y="2986088"/>
          <a:ext cx="1171575" cy="981074"/>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38100</xdr:colOff>
      <xdr:row>13</xdr:row>
      <xdr:rowOff>171450</xdr:rowOff>
    </xdr:from>
    <xdr:to>
      <xdr:col>6</xdr:col>
      <xdr:colOff>284550</xdr:colOff>
      <xdr:row>14</xdr:row>
      <xdr:rowOff>257175</xdr:rowOff>
    </xdr:to>
    <xdr:sp macro="" textlink="">
      <xdr:nvSpPr>
        <xdr:cNvPr id="6" name="線吹き出し 1 (枠付き) 5">
          <a:extLst>
            <a:ext uri="{FF2B5EF4-FFF2-40B4-BE49-F238E27FC236}">
              <a16:creationId xmlns:a16="http://schemas.microsoft.com/office/drawing/2014/main" id="{00000000-0008-0000-0200-000006000000}"/>
            </a:ext>
          </a:extLst>
        </xdr:cNvPr>
        <xdr:cNvSpPr/>
      </xdr:nvSpPr>
      <xdr:spPr>
        <a:xfrm>
          <a:off x="2895600" y="6086475"/>
          <a:ext cx="1980000" cy="781050"/>
        </a:xfrm>
        <a:prstGeom prst="borderCallout1">
          <a:avLst>
            <a:gd name="adj1" fmla="val -10815"/>
            <a:gd name="adj2" fmla="val 28319"/>
            <a:gd name="adj3" fmla="val -309742"/>
            <a:gd name="adj4" fmla="val 65367"/>
          </a:avLst>
        </a:prstGeom>
        <a:solidFill>
          <a:schemeClr val="accent1">
            <a:lumMod val="40000"/>
            <a:lumOff val="60000"/>
          </a:schemeClr>
        </a:solidFill>
        <a:ln w="3175">
          <a:solidFill>
            <a:schemeClr val="tx1"/>
          </a:solidFill>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tx1"/>
              </a:solidFill>
              <a:effectLst/>
              <a:latin typeface="ＭＳ Ｐゴシック" panose="020B0600070205080204" pitchFamily="50" charset="-128"/>
              <a:ea typeface="ＭＳ Ｐゴシック" panose="020B0600070205080204" pitchFamily="50" charset="-128"/>
              <a:cs typeface="+mn-cs"/>
            </a:rPr>
            <a:t>マスク・ガウン等を個別に購入した場合、</a:t>
          </a:r>
          <a:r>
            <a:rPr kumimoji="1" lang="ja-JP" altLang="en-US" sz="1100">
              <a:solidFill>
                <a:schemeClr val="tx1"/>
              </a:solidFill>
              <a:effectLst/>
              <a:latin typeface="ＭＳ Ｐゴシック" panose="020B0600070205080204" pitchFamily="50" charset="-128"/>
              <a:ea typeface="ＭＳ Ｐゴシック" panose="020B0600070205080204" pitchFamily="50" charset="-128"/>
              <a:cs typeface="+mn-cs"/>
            </a:rPr>
            <a:t>別添個票シートを作成し、</a:t>
          </a:r>
          <a:r>
            <a:rPr kumimoji="1" lang="ja-JP" altLang="ja-JP" sz="1100">
              <a:solidFill>
                <a:schemeClr val="tx1"/>
              </a:solidFill>
              <a:effectLst/>
              <a:latin typeface="ＭＳ Ｐゴシック" panose="020B0600070205080204" pitchFamily="50" charset="-128"/>
              <a:ea typeface="ＭＳ Ｐゴシック" panose="020B0600070205080204" pitchFamily="50" charset="-128"/>
              <a:cs typeface="+mn-cs"/>
            </a:rPr>
            <a:t>その合計を</a:t>
          </a:r>
          <a:r>
            <a:rPr kumimoji="1" lang="ja-JP" altLang="en-US" sz="1100">
              <a:solidFill>
                <a:schemeClr val="tx1"/>
              </a:solidFill>
              <a:effectLst/>
              <a:latin typeface="ＭＳ Ｐゴシック" panose="020B0600070205080204" pitchFamily="50" charset="-128"/>
              <a:ea typeface="ＭＳ Ｐゴシック" panose="020B0600070205080204" pitchFamily="50" charset="-128"/>
              <a:cs typeface="+mn-cs"/>
            </a:rPr>
            <a:t>手</a:t>
          </a:r>
          <a:r>
            <a:rPr kumimoji="1" lang="ja-JP" altLang="ja-JP" sz="1100">
              <a:solidFill>
                <a:schemeClr val="tx1"/>
              </a:solidFill>
              <a:effectLst/>
              <a:latin typeface="ＭＳ Ｐゴシック" panose="020B0600070205080204" pitchFamily="50" charset="-128"/>
              <a:ea typeface="ＭＳ Ｐゴシック" panose="020B0600070205080204" pitchFamily="50" charset="-128"/>
              <a:cs typeface="+mn-cs"/>
            </a:rPr>
            <a:t>入力。</a:t>
          </a:r>
          <a:endParaRPr lang="ja-JP" altLang="ja-JP">
            <a:solidFill>
              <a:schemeClr val="tx1"/>
            </a:solidFill>
            <a:effectLst/>
            <a:latin typeface="ＭＳ Ｐゴシック" panose="020B0600070205080204" pitchFamily="50" charset="-128"/>
            <a:ea typeface="ＭＳ Ｐゴシック" panose="020B0600070205080204" pitchFamily="50" charset="-128"/>
          </a:endParaRPr>
        </a:p>
        <a:p>
          <a:pPr algn="l"/>
          <a:endParaRPr kumimoji="1" lang="ja-JP" altLang="en-US" sz="1100">
            <a:solidFill>
              <a:schemeClr val="tx1"/>
            </a:solidFill>
            <a:latin typeface="ＭＳ Ｐゴシック" panose="020B0600070205080204" pitchFamily="50" charset="-128"/>
            <a:ea typeface="ＭＳ Ｐゴシック" panose="020B0600070205080204"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1504950</xdr:colOff>
      <xdr:row>8</xdr:row>
      <xdr:rowOff>114300</xdr:rowOff>
    </xdr:from>
    <xdr:to>
      <xdr:col>6</xdr:col>
      <xdr:colOff>314325</xdr:colOff>
      <xdr:row>15</xdr:row>
      <xdr:rowOff>0</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1704975" y="2028825"/>
          <a:ext cx="4381500" cy="2552700"/>
        </a:xfrm>
        <a:prstGeom prst="rect">
          <a:avLst/>
        </a:prstGeom>
        <a:solidFill>
          <a:schemeClr val="accent1">
            <a:alpha val="37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3200"/>
            <a:t>このシートには自動的に数値が入るようになっているため、入力しないでください。</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3" Type="http://schemas.openxmlformats.org/officeDocument/2006/relationships/drawing" Target="../drawings/drawing1.xml"/><Relationship Id="rId7" Type="http://schemas.openxmlformats.org/officeDocument/2006/relationships/ctrlProp" Target="../ctrlProps/ctrlProp3.xml"/><Relationship Id="rId12" Type="http://schemas.openxmlformats.org/officeDocument/2006/relationships/ctrlProp" Target="../ctrlProps/ctrlProp8.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0" Type="http://schemas.openxmlformats.org/officeDocument/2006/relationships/ctrlProp" Target="../ctrlProps/ctrlProp6.xml"/><Relationship Id="rId4" Type="http://schemas.openxmlformats.org/officeDocument/2006/relationships/vmlDrawing" Target="../drawings/vmlDrawing1.vml"/><Relationship Id="rId9" Type="http://schemas.openxmlformats.org/officeDocument/2006/relationships/ctrlProp" Target="../ctrlProps/ctrlProp5.xml"/></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24.bin"/><Relationship Id="rId1" Type="http://schemas.openxmlformats.org/officeDocument/2006/relationships/printerSettings" Target="../printerSettings/printerSettings23.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5" Type="http://schemas.openxmlformats.org/officeDocument/2006/relationships/comments" Target="../comments2.xml"/><Relationship Id="rId4"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40"/>
  <sheetViews>
    <sheetView view="pageBreakPreview" zoomScaleNormal="100" zoomScaleSheetLayoutView="100" workbookViewId="0">
      <selection activeCell="B32" sqref="B32:E32"/>
    </sheetView>
  </sheetViews>
  <sheetFormatPr defaultColWidth="9" defaultRowHeight="14"/>
  <cols>
    <col min="1" max="1" width="5.08984375" style="3" customWidth="1"/>
    <col min="2" max="2" width="15.6328125" style="3" customWidth="1"/>
    <col min="3" max="3" width="19.6328125" style="3" customWidth="1"/>
    <col min="4" max="4" width="15.6328125" style="3" customWidth="1"/>
    <col min="5" max="5" width="25.6328125" style="3" customWidth="1"/>
    <col min="6" max="6" width="5.08984375" style="3" customWidth="1"/>
    <col min="7" max="12" width="15.6328125" style="3" customWidth="1"/>
    <col min="13" max="16384" width="9" style="3"/>
  </cols>
  <sheetData>
    <row r="1" spans="1:6" ht="20.149999999999999" customHeight="1">
      <c r="A1" s="2" t="s">
        <v>4</v>
      </c>
    </row>
    <row r="2" spans="1:6" ht="19.5" customHeight="1">
      <c r="A2" s="3" t="s">
        <v>0</v>
      </c>
    </row>
    <row r="3" spans="1:6" s="4" customFormat="1" ht="20.149999999999999" customHeight="1">
      <c r="A3" s="167" t="s">
        <v>135</v>
      </c>
      <c r="B3" s="167"/>
      <c r="C3" s="167"/>
      <c r="D3" s="167"/>
      <c r="E3" s="167"/>
      <c r="F3" s="167"/>
    </row>
    <row r="4" spans="1:6" s="4" customFormat="1" ht="19.5" customHeight="1"/>
    <row r="5" spans="1:6" s="22" customFormat="1" ht="22.5" customHeight="1">
      <c r="A5" s="20"/>
      <c r="B5" s="26" t="s">
        <v>12</v>
      </c>
      <c r="C5" s="168"/>
      <c r="D5" s="169"/>
      <c r="E5" s="170"/>
      <c r="F5" s="21"/>
    </row>
    <row r="6" spans="1:6" s="22" customFormat="1" ht="22.5" customHeight="1">
      <c r="A6" s="20"/>
      <c r="B6" s="26" t="s">
        <v>17</v>
      </c>
      <c r="C6" s="168"/>
      <c r="D6" s="169"/>
      <c r="E6" s="170"/>
      <c r="F6" s="21"/>
    </row>
    <row r="7" spans="1:6" s="22" customFormat="1" ht="22.5" customHeight="1">
      <c r="A7" s="20"/>
      <c r="B7" s="31" t="s">
        <v>54</v>
      </c>
      <c r="C7" s="171"/>
      <c r="D7" s="169"/>
      <c r="E7" s="170"/>
      <c r="F7" s="21"/>
    </row>
    <row r="8" spans="1:6" s="22" customFormat="1" ht="22.5" customHeight="1">
      <c r="A8" s="20"/>
      <c r="B8" s="26" t="s">
        <v>17</v>
      </c>
      <c r="C8" s="168"/>
      <c r="D8" s="169"/>
      <c r="E8" s="170"/>
      <c r="F8" s="23"/>
    </row>
    <row r="9" spans="1:6" s="22" customFormat="1" ht="22.5" customHeight="1">
      <c r="A9" s="20"/>
      <c r="B9" s="32" t="s">
        <v>1</v>
      </c>
      <c r="C9" s="33"/>
      <c r="D9" s="24" t="s">
        <v>2</v>
      </c>
      <c r="E9" s="41"/>
      <c r="F9" s="23"/>
    </row>
    <row r="10" spans="1:6" s="22" customFormat="1" ht="22.5" customHeight="1">
      <c r="A10" s="20"/>
      <c r="B10" s="32" t="s">
        <v>3</v>
      </c>
      <c r="C10" s="34"/>
      <c r="D10" s="24" t="s">
        <v>18</v>
      </c>
      <c r="E10" s="25"/>
      <c r="F10" s="21"/>
    </row>
    <row r="11" spans="1:6" ht="19.5" customHeight="1"/>
    <row r="12" spans="1:6" s="2" customFormat="1" ht="20.149999999999999" customHeight="1">
      <c r="A12" s="5"/>
    </row>
    <row r="13" spans="1:6" ht="20.149999999999999" customHeight="1">
      <c r="A13" s="3" t="s">
        <v>21</v>
      </c>
    </row>
    <row r="14" spans="1:6" ht="19.5" customHeight="1">
      <c r="A14" s="3" t="s">
        <v>0</v>
      </c>
    </row>
    <row r="15" spans="1:6" ht="20.149999999999999" customHeight="1">
      <c r="B15" s="166"/>
      <c r="C15" s="166"/>
      <c r="D15" s="166"/>
      <c r="E15" s="166"/>
    </row>
    <row r="16" spans="1:6" ht="20.149999999999999" customHeight="1">
      <c r="B16" s="166"/>
      <c r="C16" s="166"/>
      <c r="D16" s="166"/>
      <c r="E16" s="166"/>
    </row>
    <row r="17" spans="1:6" ht="20.149999999999999" customHeight="1">
      <c r="B17" s="166"/>
      <c r="C17" s="166"/>
      <c r="D17" s="166"/>
      <c r="E17" s="166"/>
    </row>
    <row r="18" spans="1:6" ht="19.5" customHeight="1">
      <c r="B18" s="124"/>
      <c r="C18" s="124"/>
      <c r="D18" s="124"/>
      <c r="E18" s="124"/>
    </row>
    <row r="19" spans="1:6" ht="19.5" customHeight="1">
      <c r="B19" s="124"/>
      <c r="C19" s="124"/>
      <c r="D19" s="124"/>
      <c r="E19" s="124"/>
    </row>
    <row r="20" spans="1:6" ht="20.149999999999999" customHeight="1">
      <c r="A20" s="3" t="s">
        <v>109</v>
      </c>
      <c r="B20" s="124"/>
      <c r="C20" s="124"/>
      <c r="D20" s="124"/>
      <c r="E20" s="124"/>
    </row>
    <row r="21" spans="1:6" ht="20.149999999999999" customHeight="1">
      <c r="B21" s="125" t="s">
        <v>141</v>
      </c>
      <c r="C21" s="124"/>
      <c r="D21" s="124"/>
      <c r="E21" s="124"/>
    </row>
    <row r="22" spans="1:6" ht="19.5" customHeight="1">
      <c r="B22" s="125" t="s">
        <v>142</v>
      </c>
    </row>
    <row r="23" spans="1:6" ht="20.149999999999999" customHeight="1">
      <c r="B23" s="125" t="s">
        <v>146</v>
      </c>
    </row>
    <row r="24" spans="1:6" ht="20.149999999999999" customHeight="1">
      <c r="B24" s="125" t="s">
        <v>147</v>
      </c>
    </row>
    <row r="25" spans="1:6" ht="20.149999999999999" customHeight="1">
      <c r="B25" s="3" t="s">
        <v>148</v>
      </c>
    </row>
    <row r="26" spans="1:6" ht="20.149999999999999" customHeight="1"/>
    <row r="27" spans="1:6" s="2" customFormat="1" ht="20.149999999999999" customHeight="1">
      <c r="A27" s="3" t="s">
        <v>106</v>
      </c>
      <c r="B27" s="3"/>
      <c r="C27" s="3"/>
      <c r="D27" s="3"/>
      <c r="E27" s="6"/>
      <c r="F27" s="7"/>
    </row>
    <row r="28" spans="1:6" ht="20.149999999999999" customHeight="1">
      <c r="B28" s="3" t="s">
        <v>133</v>
      </c>
      <c r="E28" s="6"/>
      <c r="F28" s="2"/>
    </row>
    <row r="29" spans="1:6" ht="20.149999999999999" customHeight="1">
      <c r="E29" s="7"/>
      <c r="F29" s="7"/>
    </row>
    <row r="30" spans="1:6" ht="20.149999999999999" customHeight="1">
      <c r="A30" s="5"/>
      <c r="B30" s="2"/>
      <c r="C30" s="2"/>
      <c r="D30" s="2"/>
      <c r="E30" s="2"/>
      <c r="F30" s="7"/>
    </row>
    <row r="31" spans="1:6" ht="20.149999999999999" customHeight="1">
      <c r="A31" s="3" t="s">
        <v>107</v>
      </c>
      <c r="E31" s="7"/>
      <c r="F31" s="7"/>
    </row>
    <row r="32" spans="1:6" ht="20.149999999999999" customHeight="1">
      <c r="B32" s="3" t="s">
        <v>13</v>
      </c>
      <c r="E32" s="27" t="s">
        <v>14</v>
      </c>
    </row>
    <row r="33" spans="1:5" ht="20.149999999999999" customHeight="1">
      <c r="E33" s="7"/>
    </row>
    <row r="34" spans="1:5" ht="19.5" customHeight="1"/>
    <row r="35" spans="1:5" ht="19.5" customHeight="1">
      <c r="A35" s="3" t="s">
        <v>108</v>
      </c>
    </row>
    <row r="36" spans="1:5" ht="19.5" customHeight="1">
      <c r="B36" s="3" t="s">
        <v>132</v>
      </c>
    </row>
    <row r="37" spans="1:5" ht="19.5" customHeight="1">
      <c r="B37" s="3" t="s">
        <v>55</v>
      </c>
    </row>
    <row r="38" spans="1:5" ht="19.5" customHeight="1">
      <c r="B38" s="3" t="s">
        <v>110</v>
      </c>
    </row>
    <row r="39" spans="1:5" ht="19.5" customHeight="1"/>
    <row r="40" spans="1:5" ht="19.5" customHeight="1"/>
  </sheetData>
  <customSheetViews>
    <customSheetView guid="{E8919B86-519A-43F0-9455-B4C12BFFCEFB}" showPageBreaks="1" printArea="1" view="pageBreakPreview" topLeftCell="A16">
      <selection activeCell="A28" sqref="A28"/>
      <pageMargins left="0.78740157480314965" right="0.78740157480314965" top="0.78740157480314965" bottom="0.78740157480314965" header="0.31496062992125984" footer="0.31496062992125984"/>
      <pageSetup paperSize="9" orientation="portrait" r:id="rId1"/>
    </customSheetView>
  </customSheetViews>
  <mergeCells count="6">
    <mergeCell ref="B15:E17"/>
    <mergeCell ref="A3:F3"/>
    <mergeCell ref="C5:E5"/>
    <mergeCell ref="C6:E6"/>
    <mergeCell ref="C8:E8"/>
    <mergeCell ref="C7:E7"/>
  </mergeCells>
  <phoneticPr fontId="2"/>
  <dataValidations count="1">
    <dataValidation imeMode="halfAlpha" allowBlank="1" showInputMessage="1" showErrorMessage="1" sqref="E10 C10" xr:uid="{00000000-0002-0000-0000-000000000000}"/>
  </dataValidations>
  <pageMargins left="0.78740157480314965" right="0.78740157480314965" top="0.78740157480314965" bottom="0.78740157480314965" header="0.31496062992125984" footer="0.31496062992125984"/>
  <pageSetup paperSize="9"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1025" r:id="rId5" name="Check Box 1">
              <controlPr defaultSize="0" autoFill="0" autoLine="0" autoPict="0">
                <anchor moveWithCells="1">
                  <from>
                    <xdr:col>1</xdr:col>
                    <xdr:colOff>12700</xdr:colOff>
                    <xdr:row>20</xdr:row>
                    <xdr:rowOff>12700</xdr:rowOff>
                  </from>
                  <to>
                    <xdr:col>1</xdr:col>
                    <xdr:colOff>317500</xdr:colOff>
                    <xdr:row>21</xdr:row>
                    <xdr:rowOff>12700</xdr:rowOff>
                  </to>
                </anchor>
              </controlPr>
            </control>
          </mc:Choice>
        </mc:AlternateContent>
        <mc:AlternateContent xmlns:mc="http://schemas.openxmlformats.org/markup-compatibility/2006">
          <mc:Choice Requires="x14">
            <control shapeId="1026" r:id="rId6" name="Check Box 2">
              <controlPr defaultSize="0" autoFill="0" autoLine="0" autoPict="0">
                <anchor moveWithCells="1">
                  <from>
                    <xdr:col>1</xdr:col>
                    <xdr:colOff>12700</xdr:colOff>
                    <xdr:row>21</xdr:row>
                    <xdr:rowOff>12700</xdr:rowOff>
                  </from>
                  <to>
                    <xdr:col>1</xdr:col>
                    <xdr:colOff>317500</xdr:colOff>
                    <xdr:row>22</xdr:row>
                    <xdr:rowOff>12700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1</xdr:col>
                    <xdr:colOff>12700</xdr:colOff>
                    <xdr:row>23</xdr:row>
                    <xdr:rowOff>0</xdr:rowOff>
                  </from>
                  <to>
                    <xdr:col>1</xdr:col>
                    <xdr:colOff>317500</xdr:colOff>
                    <xdr:row>24</xdr:row>
                    <xdr:rowOff>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1</xdr:col>
                    <xdr:colOff>12700</xdr:colOff>
                    <xdr:row>23</xdr:row>
                    <xdr:rowOff>0</xdr:rowOff>
                  </from>
                  <to>
                    <xdr:col>1</xdr:col>
                    <xdr:colOff>317500</xdr:colOff>
                    <xdr:row>24</xdr:row>
                    <xdr:rowOff>0</xdr:rowOff>
                  </to>
                </anchor>
              </controlPr>
            </control>
          </mc:Choice>
        </mc:AlternateContent>
        <mc:AlternateContent xmlns:mc="http://schemas.openxmlformats.org/markup-compatibility/2006">
          <mc:Choice Requires="x14">
            <control shapeId="1032" r:id="rId9" name="Check Box 8">
              <controlPr defaultSize="0" autoFill="0" autoLine="0" autoPict="0">
                <anchor moveWithCells="1">
                  <from>
                    <xdr:col>1</xdr:col>
                    <xdr:colOff>12700</xdr:colOff>
                    <xdr:row>31</xdr:row>
                    <xdr:rowOff>0</xdr:rowOff>
                  </from>
                  <to>
                    <xdr:col>1</xdr:col>
                    <xdr:colOff>317500</xdr:colOff>
                    <xdr:row>32</xdr:row>
                    <xdr:rowOff>0</xdr:rowOff>
                  </to>
                </anchor>
              </controlPr>
            </control>
          </mc:Choice>
        </mc:AlternateContent>
        <mc:AlternateContent xmlns:mc="http://schemas.openxmlformats.org/markup-compatibility/2006">
          <mc:Choice Requires="x14">
            <control shapeId="1033" r:id="rId10" name="Check Box 9">
              <controlPr defaultSize="0" autoFill="0" autoLine="0" autoPict="0">
                <anchor moveWithCells="1">
                  <from>
                    <xdr:col>3</xdr:col>
                    <xdr:colOff>927100</xdr:colOff>
                    <xdr:row>31</xdr:row>
                    <xdr:rowOff>0</xdr:rowOff>
                  </from>
                  <to>
                    <xdr:col>4</xdr:col>
                    <xdr:colOff>38100</xdr:colOff>
                    <xdr:row>32</xdr:row>
                    <xdr:rowOff>0</xdr:rowOff>
                  </to>
                </anchor>
              </controlPr>
            </control>
          </mc:Choice>
        </mc:AlternateContent>
        <mc:AlternateContent xmlns:mc="http://schemas.openxmlformats.org/markup-compatibility/2006">
          <mc:Choice Requires="x14">
            <control shapeId="1034" r:id="rId11" name="Check Box 10">
              <controlPr defaultSize="0" autoFill="0" autoLine="0" autoPict="0">
                <anchor moveWithCells="1">
                  <from>
                    <xdr:col>1</xdr:col>
                    <xdr:colOff>12700</xdr:colOff>
                    <xdr:row>23</xdr:row>
                    <xdr:rowOff>0</xdr:rowOff>
                  </from>
                  <to>
                    <xdr:col>1</xdr:col>
                    <xdr:colOff>317500</xdr:colOff>
                    <xdr:row>24</xdr:row>
                    <xdr:rowOff>0</xdr:rowOff>
                  </to>
                </anchor>
              </controlPr>
            </control>
          </mc:Choice>
        </mc:AlternateContent>
        <mc:AlternateContent xmlns:mc="http://schemas.openxmlformats.org/markup-compatibility/2006">
          <mc:Choice Requires="x14">
            <control shapeId="1035" r:id="rId12" name="Check Box 11">
              <controlPr defaultSize="0" autoFill="0" autoLine="0" autoPict="0">
                <anchor moveWithCells="1">
                  <from>
                    <xdr:col>1</xdr:col>
                    <xdr:colOff>12700</xdr:colOff>
                    <xdr:row>22</xdr:row>
                    <xdr:rowOff>0</xdr:rowOff>
                  </from>
                  <to>
                    <xdr:col>1</xdr:col>
                    <xdr:colOff>317500</xdr:colOff>
                    <xdr:row>23</xdr:row>
                    <xdr:rowOff>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N23"/>
  <sheetViews>
    <sheetView view="pageBreakPreview" topLeftCell="A16" zoomScaleNormal="100" zoomScaleSheetLayoutView="100" workbookViewId="0">
      <selection activeCell="A18" sqref="A18:XFD18"/>
    </sheetView>
  </sheetViews>
  <sheetFormatPr defaultColWidth="9" defaultRowHeight="13"/>
  <cols>
    <col min="1" max="1" width="2.6328125" style="8" customWidth="1"/>
    <col min="2" max="2" width="30.6328125" style="8" customWidth="1"/>
    <col min="3" max="4" width="12.6328125" style="8" customWidth="1"/>
    <col min="5" max="7" width="15.6328125" style="8" customWidth="1"/>
    <col min="8" max="13" width="3.36328125" style="8" customWidth="1"/>
    <col min="14" max="14" width="2.6328125" style="8" customWidth="1"/>
    <col min="15" max="16384" width="9" style="8"/>
  </cols>
  <sheetData>
    <row r="1" spans="1:14" ht="19.5" customHeight="1">
      <c r="A1" s="2" t="s">
        <v>29</v>
      </c>
    </row>
    <row r="2" spans="1:14" ht="24" customHeight="1">
      <c r="A2" s="167" t="s">
        <v>138</v>
      </c>
      <c r="B2" s="167"/>
      <c r="C2" s="167"/>
      <c r="D2" s="167"/>
      <c r="E2" s="167"/>
      <c r="F2" s="167"/>
      <c r="G2" s="167"/>
      <c r="H2" s="167"/>
      <c r="I2" s="167"/>
      <c r="J2" s="167"/>
      <c r="K2" s="167"/>
      <c r="L2" s="167"/>
      <c r="M2" s="167"/>
      <c r="N2" s="167"/>
    </row>
    <row r="3" spans="1:14" ht="9" customHeight="1">
      <c r="B3" s="16"/>
    </row>
    <row r="4" spans="1:14" ht="18" customHeight="1">
      <c r="A4" s="165" t="s">
        <v>51</v>
      </c>
      <c r="B4" s="165"/>
      <c r="C4" s="165"/>
      <c r="D4" s="29" t="s">
        <v>66</v>
      </c>
      <c r="E4" s="164">
        <f>別紙２!C4</f>
        <v>0</v>
      </c>
      <c r="F4" s="17" t="s">
        <v>8</v>
      </c>
      <c r="G4" s="198">
        <f>別紙１!C7</f>
        <v>0</v>
      </c>
      <c r="H4" s="198"/>
      <c r="I4" s="198"/>
      <c r="J4" s="198"/>
      <c r="K4" s="198"/>
      <c r="L4" s="198"/>
      <c r="M4" s="198"/>
    </row>
    <row r="5" spans="1:14" ht="9" customHeight="1">
      <c r="B5" s="35"/>
    </row>
    <row r="6" spans="1:14" ht="21" customHeight="1" thickBot="1">
      <c r="B6" s="8" t="s">
        <v>31</v>
      </c>
    </row>
    <row r="7" spans="1:14" s="35" customFormat="1" ht="15" customHeight="1">
      <c r="B7" s="172" t="s">
        <v>63</v>
      </c>
      <c r="C7" s="210" t="s">
        <v>5</v>
      </c>
      <c r="D7" s="211"/>
      <c r="E7" s="212" t="s">
        <v>103</v>
      </c>
      <c r="F7" s="176" t="s">
        <v>33</v>
      </c>
      <c r="G7" s="199" t="s">
        <v>104</v>
      </c>
      <c r="H7" s="182" t="s">
        <v>62</v>
      </c>
      <c r="I7" s="183"/>
      <c r="J7" s="183"/>
      <c r="K7" s="183"/>
      <c r="L7" s="183"/>
      <c r="M7" s="184"/>
    </row>
    <row r="8" spans="1:14" s="35" customFormat="1" ht="15" customHeight="1" thickBot="1">
      <c r="B8" s="173"/>
      <c r="C8" s="9" t="s">
        <v>34</v>
      </c>
      <c r="D8" s="9" t="s">
        <v>35</v>
      </c>
      <c r="E8" s="177"/>
      <c r="F8" s="177"/>
      <c r="G8" s="200"/>
      <c r="H8" s="67" t="s">
        <v>57</v>
      </c>
      <c r="I8" s="68" t="s">
        <v>58</v>
      </c>
      <c r="J8" s="69" t="s">
        <v>59</v>
      </c>
      <c r="K8" s="70" t="s">
        <v>57</v>
      </c>
      <c r="L8" s="68" t="s">
        <v>58</v>
      </c>
      <c r="M8" s="71" t="s">
        <v>59</v>
      </c>
    </row>
    <row r="9" spans="1:14" ht="30" customHeight="1" thickTop="1">
      <c r="B9" s="153"/>
      <c r="C9" s="156"/>
      <c r="D9" s="156"/>
      <c r="E9" s="108"/>
      <c r="F9" s="108">
        <f>ROUNDDOWN(E9*C9,0)</f>
        <v>0</v>
      </c>
      <c r="G9" s="220">
        <f>SUM(F9:F19)</f>
        <v>0</v>
      </c>
      <c r="H9" s="50">
        <v>5</v>
      </c>
      <c r="I9" s="43"/>
      <c r="J9" s="44"/>
      <c r="K9" s="55">
        <v>5</v>
      </c>
      <c r="L9" s="43">
        <v>9</v>
      </c>
      <c r="M9" s="49">
        <v>30</v>
      </c>
    </row>
    <row r="10" spans="1:14" ht="30" customHeight="1">
      <c r="B10" s="154"/>
      <c r="C10" s="157"/>
      <c r="D10" s="157"/>
      <c r="E10" s="109"/>
      <c r="F10" s="109">
        <f t="shared" ref="F10:F17" si="0">ROUNDDOWN(E10*C10,0)</f>
        <v>0</v>
      </c>
      <c r="G10" s="220"/>
      <c r="H10" s="52"/>
      <c r="I10" s="45"/>
      <c r="J10" s="46"/>
      <c r="K10" s="56"/>
      <c r="L10" s="45"/>
      <c r="M10" s="51"/>
    </row>
    <row r="11" spans="1:14" ht="30" customHeight="1">
      <c r="B11" s="154"/>
      <c r="C11" s="157"/>
      <c r="D11" s="157"/>
      <c r="E11" s="109"/>
      <c r="F11" s="109">
        <f t="shared" si="0"/>
        <v>0</v>
      </c>
      <c r="G11" s="220"/>
      <c r="H11" s="52"/>
      <c r="I11" s="45"/>
      <c r="J11" s="46"/>
      <c r="K11" s="56"/>
      <c r="L11" s="45"/>
      <c r="M11" s="51"/>
    </row>
    <row r="12" spans="1:14" ht="30" customHeight="1">
      <c r="B12" s="154"/>
      <c r="C12" s="157"/>
      <c r="D12" s="157"/>
      <c r="E12" s="109"/>
      <c r="F12" s="109">
        <f t="shared" si="0"/>
        <v>0</v>
      </c>
      <c r="G12" s="220"/>
      <c r="H12" s="52"/>
      <c r="I12" s="45"/>
      <c r="J12" s="46"/>
      <c r="K12" s="56"/>
      <c r="L12" s="45"/>
      <c r="M12" s="51"/>
    </row>
    <row r="13" spans="1:14" ht="30" customHeight="1">
      <c r="B13" s="154"/>
      <c r="C13" s="157"/>
      <c r="D13" s="157"/>
      <c r="E13" s="109"/>
      <c r="F13" s="109">
        <f t="shared" si="0"/>
        <v>0</v>
      </c>
      <c r="G13" s="220"/>
      <c r="H13" s="52"/>
      <c r="I13" s="45"/>
      <c r="J13" s="46"/>
      <c r="K13" s="56"/>
      <c r="L13" s="45"/>
      <c r="M13" s="51"/>
    </row>
    <row r="14" spans="1:14" ht="30" customHeight="1">
      <c r="B14" s="154"/>
      <c r="C14" s="157"/>
      <c r="D14" s="157"/>
      <c r="E14" s="109"/>
      <c r="F14" s="109">
        <f t="shared" si="0"/>
        <v>0</v>
      </c>
      <c r="G14" s="220"/>
      <c r="H14" s="52"/>
      <c r="I14" s="45"/>
      <c r="J14" s="46"/>
      <c r="K14" s="56"/>
      <c r="L14" s="45"/>
      <c r="M14" s="51"/>
    </row>
    <row r="15" spans="1:14" ht="30" customHeight="1">
      <c r="B15" s="154"/>
      <c r="C15" s="157"/>
      <c r="D15" s="157"/>
      <c r="E15" s="109"/>
      <c r="F15" s="109">
        <f t="shared" si="0"/>
        <v>0</v>
      </c>
      <c r="G15" s="220"/>
      <c r="H15" s="52"/>
      <c r="I15" s="45"/>
      <c r="J15" s="46"/>
      <c r="K15" s="56"/>
      <c r="L15" s="45"/>
      <c r="M15" s="51"/>
    </row>
    <row r="16" spans="1:14" ht="30" customHeight="1">
      <c r="B16" s="154"/>
      <c r="C16" s="157"/>
      <c r="D16" s="157"/>
      <c r="E16" s="109"/>
      <c r="F16" s="109">
        <f t="shared" si="0"/>
        <v>0</v>
      </c>
      <c r="G16" s="220"/>
      <c r="H16" s="52"/>
      <c r="I16" s="45"/>
      <c r="J16" s="46"/>
      <c r="K16" s="56"/>
      <c r="L16" s="45"/>
      <c r="M16" s="51"/>
    </row>
    <row r="17" spans="2:13" ht="30" customHeight="1">
      <c r="B17" s="154"/>
      <c r="C17" s="157"/>
      <c r="D17" s="157"/>
      <c r="E17" s="109"/>
      <c r="F17" s="109">
        <f t="shared" si="0"/>
        <v>0</v>
      </c>
      <c r="G17" s="220"/>
      <c r="H17" s="52"/>
      <c r="I17" s="45"/>
      <c r="J17" s="46"/>
      <c r="K17" s="56"/>
      <c r="L17" s="45"/>
      <c r="M17" s="51"/>
    </row>
    <row r="18" spans="2:13" ht="30" customHeight="1">
      <c r="B18" s="154"/>
      <c r="C18" s="157"/>
      <c r="D18" s="157"/>
      <c r="E18" s="109"/>
      <c r="F18" s="109">
        <f>ROUNDDOWN(E18*C18,0)</f>
        <v>0</v>
      </c>
      <c r="G18" s="220"/>
      <c r="H18" s="52"/>
      <c r="I18" s="45"/>
      <c r="J18" s="46"/>
      <c r="K18" s="56"/>
      <c r="L18" s="45"/>
      <c r="M18" s="51"/>
    </row>
    <row r="19" spans="2:13" ht="30" customHeight="1" thickBot="1">
      <c r="B19" s="155"/>
      <c r="C19" s="158"/>
      <c r="D19" s="158"/>
      <c r="E19" s="110"/>
      <c r="F19" s="110">
        <f>ROUNDDOWN(E19*C19,0)</f>
        <v>0</v>
      </c>
      <c r="G19" s="221"/>
      <c r="H19" s="54"/>
      <c r="I19" s="47"/>
      <c r="J19" s="48"/>
      <c r="K19" s="57"/>
      <c r="L19" s="47"/>
      <c r="M19" s="53"/>
    </row>
    <row r="20" spans="2:13" ht="9" customHeight="1">
      <c r="B20" s="11"/>
      <c r="C20" s="12"/>
      <c r="D20" s="12"/>
      <c r="E20" s="13"/>
      <c r="F20" s="13"/>
    </row>
    <row r="21" spans="2:13" ht="18" customHeight="1">
      <c r="B21" s="14" t="s">
        <v>154</v>
      </c>
    </row>
    <row r="22" spans="2:13" ht="18" customHeight="1">
      <c r="B22" s="14" t="s">
        <v>156</v>
      </c>
    </row>
    <row r="23" spans="2:13" ht="18" customHeight="1">
      <c r="B23" s="14"/>
    </row>
  </sheetData>
  <customSheetViews>
    <customSheetView guid="{E8919B86-519A-43F0-9455-B4C12BFFCEFB}" showPageBreaks="1" printArea="1" view="pageBreakPreview">
      <pageMargins left="0.78740157480314965" right="0.78740157480314965" top="0.78740157480314965" bottom="0.78740157480314965" header="0.31496062992125984" footer="0.31496062992125984"/>
      <pageSetup paperSize="9" orientation="landscape" horizontalDpi="300" verticalDpi="300" r:id="rId1"/>
    </customSheetView>
  </customSheetViews>
  <mergeCells count="9">
    <mergeCell ref="G9:G19"/>
    <mergeCell ref="A2:N2"/>
    <mergeCell ref="B7:B8"/>
    <mergeCell ref="C7:D7"/>
    <mergeCell ref="E7:E8"/>
    <mergeCell ref="F7:F8"/>
    <mergeCell ref="G7:G8"/>
    <mergeCell ref="H7:M7"/>
    <mergeCell ref="G4:M4"/>
  </mergeCells>
  <phoneticPr fontId="2"/>
  <pageMargins left="0.78740157480314965" right="0.78740157480314965" top="0.78740157480314965" bottom="0.59055118110236227" header="0.31496062992125984" footer="0.31496062992125984"/>
  <pageSetup paperSize="9" orientation="landscape" horizontalDpi="300" verticalDpi="300"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N23"/>
  <sheetViews>
    <sheetView view="pageBreakPreview" topLeftCell="A15" zoomScaleNormal="100" zoomScaleSheetLayoutView="100" workbookViewId="0">
      <selection activeCell="A18" sqref="A18:XFD18"/>
    </sheetView>
  </sheetViews>
  <sheetFormatPr defaultColWidth="9" defaultRowHeight="13"/>
  <cols>
    <col min="1" max="1" width="2.6328125" style="8" customWidth="1"/>
    <col min="2" max="2" width="30.6328125" style="8" customWidth="1"/>
    <col min="3" max="4" width="12.6328125" style="8" customWidth="1"/>
    <col min="5" max="7" width="15.6328125" style="8" customWidth="1"/>
    <col min="8" max="13" width="3.36328125" style="8" customWidth="1"/>
    <col min="14" max="14" width="2.6328125" style="8" customWidth="1"/>
    <col min="15" max="16384" width="9" style="8"/>
  </cols>
  <sheetData>
    <row r="1" spans="1:14" ht="19.5" customHeight="1">
      <c r="A1" s="2" t="s">
        <v>29</v>
      </c>
    </row>
    <row r="2" spans="1:14" ht="24" customHeight="1">
      <c r="A2" s="167" t="s">
        <v>138</v>
      </c>
      <c r="B2" s="167"/>
      <c r="C2" s="167"/>
      <c r="D2" s="167"/>
      <c r="E2" s="167"/>
      <c r="F2" s="167"/>
      <c r="G2" s="167"/>
      <c r="H2" s="167"/>
      <c r="I2" s="167"/>
      <c r="J2" s="167"/>
      <c r="K2" s="167"/>
      <c r="L2" s="167"/>
      <c r="M2" s="167"/>
      <c r="N2" s="167"/>
    </row>
    <row r="3" spans="1:14" ht="9" customHeight="1">
      <c r="B3" s="16"/>
    </row>
    <row r="4" spans="1:14" ht="18" customHeight="1">
      <c r="A4" s="165" t="s">
        <v>52</v>
      </c>
      <c r="B4" s="165"/>
      <c r="C4" s="165"/>
      <c r="D4" s="29" t="s">
        <v>66</v>
      </c>
      <c r="E4" s="164">
        <f>別紙２!C4</f>
        <v>0</v>
      </c>
      <c r="F4" s="17" t="s">
        <v>8</v>
      </c>
      <c r="G4" s="198">
        <f>別紙１!C7</f>
        <v>0</v>
      </c>
      <c r="H4" s="198"/>
      <c r="I4" s="198"/>
      <c r="J4" s="198"/>
      <c r="K4" s="198"/>
      <c r="L4" s="198"/>
      <c r="M4" s="198"/>
    </row>
    <row r="5" spans="1:14" ht="9" customHeight="1">
      <c r="B5" s="35"/>
    </row>
    <row r="6" spans="1:14" ht="21" customHeight="1" thickBot="1">
      <c r="B6" s="8" t="s">
        <v>31</v>
      </c>
    </row>
    <row r="7" spans="1:14" s="35" customFormat="1" ht="15" customHeight="1">
      <c r="B7" s="172" t="s">
        <v>63</v>
      </c>
      <c r="C7" s="210" t="s">
        <v>5</v>
      </c>
      <c r="D7" s="211"/>
      <c r="E7" s="212" t="s">
        <v>103</v>
      </c>
      <c r="F7" s="176" t="s">
        <v>33</v>
      </c>
      <c r="G7" s="199" t="s">
        <v>104</v>
      </c>
      <c r="H7" s="182" t="s">
        <v>62</v>
      </c>
      <c r="I7" s="183"/>
      <c r="J7" s="183"/>
      <c r="K7" s="183"/>
      <c r="L7" s="183"/>
      <c r="M7" s="184"/>
    </row>
    <row r="8" spans="1:14" s="35" customFormat="1" ht="15" customHeight="1" thickBot="1">
      <c r="B8" s="173"/>
      <c r="C8" s="9" t="s">
        <v>34</v>
      </c>
      <c r="D8" s="9" t="s">
        <v>35</v>
      </c>
      <c r="E8" s="177"/>
      <c r="F8" s="177"/>
      <c r="G8" s="200"/>
      <c r="H8" s="67" t="s">
        <v>57</v>
      </c>
      <c r="I8" s="68" t="s">
        <v>58</v>
      </c>
      <c r="J8" s="69" t="s">
        <v>59</v>
      </c>
      <c r="K8" s="70" t="s">
        <v>57</v>
      </c>
      <c r="L8" s="68" t="s">
        <v>58</v>
      </c>
      <c r="M8" s="71" t="s">
        <v>59</v>
      </c>
    </row>
    <row r="9" spans="1:14" ht="30" customHeight="1" thickTop="1">
      <c r="B9" s="153"/>
      <c r="C9" s="156"/>
      <c r="D9" s="156"/>
      <c r="E9" s="108"/>
      <c r="F9" s="108">
        <f>ROUNDDOWN(E9*C9,0)</f>
        <v>0</v>
      </c>
      <c r="G9" s="220">
        <f>SUM(F9:F19)</f>
        <v>0</v>
      </c>
      <c r="H9" s="50">
        <v>5</v>
      </c>
      <c r="I9" s="43"/>
      <c r="J9" s="44"/>
      <c r="K9" s="55">
        <v>5</v>
      </c>
      <c r="L9" s="43">
        <v>9</v>
      </c>
      <c r="M9" s="49">
        <v>30</v>
      </c>
    </row>
    <row r="10" spans="1:14" ht="30" customHeight="1">
      <c r="B10" s="154"/>
      <c r="C10" s="157"/>
      <c r="D10" s="157"/>
      <c r="E10" s="109"/>
      <c r="F10" s="109">
        <f t="shared" ref="F10:F17" si="0">ROUNDDOWN(E10*C10,0)</f>
        <v>0</v>
      </c>
      <c r="G10" s="220"/>
      <c r="H10" s="52"/>
      <c r="I10" s="45"/>
      <c r="J10" s="46"/>
      <c r="K10" s="56"/>
      <c r="L10" s="45"/>
      <c r="M10" s="51"/>
    </row>
    <row r="11" spans="1:14" ht="30" customHeight="1">
      <c r="B11" s="154"/>
      <c r="C11" s="157"/>
      <c r="D11" s="157"/>
      <c r="E11" s="109"/>
      <c r="F11" s="109">
        <f t="shared" si="0"/>
        <v>0</v>
      </c>
      <c r="G11" s="220"/>
      <c r="H11" s="52"/>
      <c r="I11" s="45"/>
      <c r="J11" s="46"/>
      <c r="K11" s="56"/>
      <c r="L11" s="45"/>
      <c r="M11" s="51"/>
    </row>
    <row r="12" spans="1:14" ht="30" customHeight="1">
      <c r="B12" s="154"/>
      <c r="C12" s="157"/>
      <c r="D12" s="157"/>
      <c r="E12" s="109"/>
      <c r="F12" s="109">
        <f t="shared" si="0"/>
        <v>0</v>
      </c>
      <c r="G12" s="220"/>
      <c r="H12" s="52"/>
      <c r="I12" s="45"/>
      <c r="J12" s="46"/>
      <c r="K12" s="56"/>
      <c r="L12" s="45"/>
      <c r="M12" s="51"/>
    </row>
    <row r="13" spans="1:14" ht="30" customHeight="1">
      <c r="B13" s="154"/>
      <c r="C13" s="157"/>
      <c r="D13" s="157"/>
      <c r="E13" s="109"/>
      <c r="F13" s="109">
        <f t="shared" si="0"/>
        <v>0</v>
      </c>
      <c r="G13" s="220"/>
      <c r="H13" s="52"/>
      <c r="I13" s="45"/>
      <c r="J13" s="46"/>
      <c r="K13" s="56"/>
      <c r="L13" s="45"/>
      <c r="M13" s="51"/>
    </row>
    <row r="14" spans="1:14" ht="30" customHeight="1">
      <c r="B14" s="154"/>
      <c r="C14" s="157"/>
      <c r="D14" s="157"/>
      <c r="E14" s="109"/>
      <c r="F14" s="109">
        <f t="shared" si="0"/>
        <v>0</v>
      </c>
      <c r="G14" s="220"/>
      <c r="H14" s="52"/>
      <c r="I14" s="45"/>
      <c r="J14" s="46"/>
      <c r="K14" s="56"/>
      <c r="L14" s="45"/>
      <c r="M14" s="51"/>
    </row>
    <row r="15" spans="1:14" ht="30" customHeight="1">
      <c r="B15" s="154"/>
      <c r="C15" s="157"/>
      <c r="D15" s="157"/>
      <c r="E15" s="109"/>
      <c r="F15" s="109">
        <f t="shared" si="0"/>
        <v>0</v>
      </c>
      <c r="G15" s="220"/>
      <c r="H15" s="52"/>
      <c r="I15" s="45"/>
      <c r="J15" s="46"/>
      <c r="K15" s="56"/>
      <c r="L15" s="45"/>
      <c r="M15" s="51"/>
    </row>
    <row r="16" spans="1:14" ht="30" customHeight="1">
      <c r="B16" s="154"/>
      <c r="C16" s="157"/>
      <c r="D16" s="157"/>
      <c r="E16" s="109"/>
      <c r="F16" s="109">
        <f t="shared" si="0"/>
        <v>0</v>
      </c>
      <c r="G16" s="220"/>
      <c r="H16" s="52"/>
      <c r="I16" s="45"/>
      <c r="J16" s="46"/>
      <c r="K16" s="56"/>
      <c r="L16" s="45"/>
      <c r="M16" s="51"/>
    </row>
    <row r="17" spans="2:13" ht="30" customHeight="1">
      <c r="B17" s="154"/>
      <c r="C17" s="157"/>
      <c r="D17" s="157"/>
      <c r="E17" s="109"/>
      <c r="F17" s="109">
        <f t="shared" si="0"/>
        <v>0</v>
      </c>
      <c r="G17" s="220"/>
      <c r="H17" s="52"/>
      <c r="I17" s="45"/>
      <c r="J17" s="46"/>
      <c r="K17" s="56"/>
      <c r="L17" s="45"/>
      <c r="M17" s="51"/>
    </row>
    <row r="18" spans="2:13" ht="30" customHeight="1">
      <c r="B18" s="154"/>
      <c r="C18" s="157"/>
      <c r="D18" s="157"/>
      <c r="E18" s="109"/>
      <c r="F18" s="109">
        <f>ROUNDDOWN(E18*C18,0)</f>
        <v>0</v>
      </c>
      <c r="G18" s="220"/>
      <c r="H18" s="52"/>
      <c r="I18" s="45"/>
      <c r="J18" s="46"/>
      <c r="K18" s="56"/>
      <c r="L18" s="45"/>
      <c r="M18" s="51"/>
    </row>
    <row r="19" spans="2:13" ht="30" customHeight="1" thickBot="1">
      <c r="B19" s="155"/>
      <c r="C19" s="158"/>
      <c r="D19" s="158"/>
      <c r="E19" s="110"/>
      <c r="F19" s="110">
        <f>ROUNDDOWN(E19*C19,0)</f>
        <v>0</v>
      </c>
      <c r="G19" s="221"/>
      <c r="H19" s="54"/>
      <c r="I19" s="47"/>
      <c r="J19" s="48"/>
      <c r="K19" s="57"/>
      <c r="L19" s="47"/>
      <c r="M19" s="53"/>
    </row>
    <row r="20" spans="2:13" ht="9" customHeight="1">
      <c r="B20" s="11"/>
      <c r="C20" s="12"/>
      <c r="D20" s="12"/>
      <c r="E20" s="13"/>
      <c r="F20" s="13"/>
    </row>
    <row r="21" spans="2:13" ht="18" customHeight="1">
      <c r="B21" s="14" t="s">
        <v>154</v>
      </c>
    </row>
    <row r="22" spans="2:13" ht="18" customHeight="1">
      <c r="B22" s="14" t="s">
        <v>156</v>
      </c>
    </row>
    <row r="23" spans="2:13" ht="18" customHeight="1">
      <c r="B23" s="14"/>
    </row>
  </sheetData>
  <customSheetViews>
    <customSheetView guid="{E8919B86-519A-43F0-9455-B4C12BFFCEFB}" showPageBreaks="1" printArea="1" view="pageBreakPreview">
      <pageMargins left="0.78740157480314965" right="0.78740157480314965" top="0.78740157480314965" bottom="0.78740157480314965" header="0.31496062992125984" footer="0.31496062992125984"/>
      <pageSetup paperSize="9" orientation="landscape" horizontalDpi="300" verticalDpi="300" r:id="rId1"/>
    </customSheetView>
  </customSheetViews>
  <mergeCells count="9">
    <mergeCell ref="G9:G19"/>
    <mergeCell ref="A2:N2"/>
    <mergeCell ref="B7:B8"/>
    <mergeCell ref="C7:D7"/>
    <mergeCell ref="E7:E8"/>
    <mergeCell ref="F7:F8"/>
    <mergeCell ref="G7:G8"/>
    <mergeCell ref="H7:M7"/>
    <mergeCell ref="G4:M4"/>
  </mergeCells>
  <phoneticPr fontId="2"/>
  <pageMargins left="0.78740157480314965" right="0.78740157480314965" top="0.78740157480314965" bottom="0.59055118110236227" header="0.31496062992125984" footer="0.31496062992125984"/>
  <pageSetup paperSize="9" orientation="landscape" horizontalDpi="300" verticalDpi="300"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N23"/>
  <sheetViews>
    <sheetView view="pageBreakPreview" topLeftCell="A15" zoomScaleNormal="100" zoomScaleSheetLayoutView="100" workbookViewId="0">
      <selection activeCell="A17" sqref="A17:XFD17"/>
    </sheetView>
  </sheetViews>
  <sheetFormatPr defaultColWidth="9" defaultRowHeight="13"/>
  <cols>
    <col min="1" max="1" width="2.6328125" style="8" customWidth="1"/>
    <col min="2" max="2" width="30.6328125" style="8" customWidth="1"/>
    <col min="3" max="4" width="12.6328125" style="8" customWidth="1"/>
    <col min="5" max="7" width="15.6328125" style="8" customWidth="1"/>
    <col min="8" max="13" width="3.36328125" style="8" customWidth="1"/>
    <col min="14" max="14" width="2.6328125" style="8" customWidth="1"/>
    <col min="15" max="16384" width="9" style="8"/>
  </cols>
  <sheetData>
    <row r="1" spans="1:14" ht="19.5" customHeight="1">
      <c r="A1" s="2" t="s">
        <v>29</v>
      </c>
    </row>
    <row r="2" spans="1:14" ht="24" customHeight="1">
      <c r="A2" s="167" t="s">
        <v>138</v>
      </c>
      <c r="B2" s="167"/>
      <c r="C2" s="167"/>
      <c r="D2" s="167"/>
      <c r="E2" s="167"/>
      <c r="F2" s="167"/>
      <c r="G2" s="167"/>
      <c r="H2" s="167"/>
      <c r="I2" s="167"/>
      <c r="J2" s="167"/>
      <c r="K2" s="167"/>
      <c r="L2" s="167"/>
      <c r="M2" s="167"/>
      <c r="N2" s="167"/>
    </row>
    <row r="3" spans="1:14" ht="9" customHeight="1">
      <c r="B3" s="16"/>
    </row>
    <row r="4" spans="1:14" ht="18" customHeight="1">
      <c r="A4" s="165" t="s">
        <v>53</v>
      </c>
      <c r="B4" s="165"/>
      <c r="C4" s="165"/>
      <c r="D4" s="29" t="s">
        <v>66</v>
      </c>
      <c r="E4" s="164">
        <f>別紙２!C4</f>
        <v>0</v>
      </c>
      <c r="F4" s="17" t="s">
        <v>8</v>
      </c>
      <c r="G4" s="198">
        <f>別紙１!C7</f>
        <v>0</v>
      </c>
      <c r="H4" s="198"/>
      <c r="I4" s="198"/>
      <c r="J4" s="198"/>
      <c r="K4" s="198"/>
      <c r="L4" s="198"/>
      <c r="M4" s="198"/>
    </row>
    <row r="5" spans="1:14" ht="9" customHeight="1">
      <c r="B5" s="35"/>
    </row>
    <row r="6" spans="1:14" ht="21" customHeight="1" thickBot="1">
      <c r="B6" s="8" t="s">
        <v>31</v>
      </c>
    </row>
    <row r="7" spans="1:14" s="35" customFormat="1" ht="15" customHeight="1">
      <c r="B7" s="172" t="s">
        <v>63</v>
      </c>
      <c r="C7" s="210" t="s">
        <v>5</v>
      </c>
      <c r="D7" s="211"/>
      <c r="E7" s="212" t="s">
        <v>103</v>
      </c>
      <c r="F7" s="176" t="s">
        <v>33</v>
      </c>
      <c r="G7" s="199" t="s">
        <v>104</v>
      </c>
      <c r="H7" s="182" t="s">
        <v>62</v>
      </c>
      <c r="I7" s="183"/>
      <c r="J7" s="183"/>
      <c r="K7" s="183"/>
      <c r="L7" s="183"/>
      <c r="M7" s="184"/>
    </row>
    <row r="8" spans="1:14" s="35" customFormat="1" ht="15" customHeight="1" thickBot="1">
      <c r="B8" s="173"/>
      <c r="C8" s="9" t="s">
        <v>34</v>
      </c>
      <c r="D8" s="9" t="s">
        <v>35</v>
      </c>
      <c r="E8" s="177"/>
      <c r="F8" s="177"/>
      <c r="G8" s="200"/>
      <c r="H8" s="67" t="s">
        <v>57</v>
      </c>
      <c r="I8" s="68" t="s">
        <v>58</v>
      </c>
      <c r="J8" s="69" t="s">
        <v>59</v>
      </c>
      <c r="K8" s="70" t="s">
        <v>57</v>
      </c>
      <c r="L8" s="68" t="s">
        <v>58</v>
      </c>
      <c r="M8" s="71" t="s">
        <v>59</v>
      </c>
    </row>
    <row r="9" spans="1:14" ht="30" customHeight="1" thickTop="1">
      <c r="B9" s="153"/>
      <c r="C9" s="156"/>
      <c r="D9" s="156"/>
      <c r="E9" s="108"/>
      <c r="F9" s="108">
        <f>ROUNDDOWN(E9*C9,0)</f>
        <v>0</v>
      </c>
      <c r="G9" s="220">
        <f>SUM(F9:F19)</f>
        <v>0</v>
      </c>
      <c r="H9" s="50">
        <v>5</v>
      </c>
      <c r="I9" s="43"/>
      <c r="J9" s="44"/>
      <c r="K9" s="55">
        <v>5</v>
      </c>
      <c r="L9" s="43">
        <v>9</v>
      </c>
      <c r="M9" s="49">
        <v>30</v>
      </c>
    </row>
    <row r="10" spans="1:14" ht="30" customHeight="1">
      <c r="B10" s="154"/>
      <c r="C10" s="157"/>
      <c r="D10" s="157"/>
      <c r="E10" s="109"/>
      <c r="F10" s="109">
        <f t="shared" ref="F10:F17" si="0">ROUNDDOWN(E10*C10,0)</f>
        <v>0</v>
      </c>
      <c r="G10" s="220"/>
      <c r="H10" s="52"/>
      <c r="I10" s="45"/>
      <c r="J10" s="46"/>
      <c r="K10" s="56"/>
      <c r="L10" s="45"/>
      <c r="M10" s="51"/>
    </row>
    <row r="11" spans="1:14" ht="30" customHeight="1">
      <c r="B11" s="154"/>
      <c r="C11" s="157"/>
      <c r="D11" s="157"/>
      <c r="E11" s="109"/>
      <c r="F11" s="109">
        <f t="shared" si="0"/>
        <v>0</v>
      </c>
      <c r="G11" s="220"/>
      <c r="H11" s="52"/>
      <c r="I11" s="45"/>
      <c r="J11" s="46"/>
      <c r="K11" s="56"/>
      <c r="L11" s="45"/>
      <c r="M11" s="51"/>
    </row>
    <row r="12" spans="1:14" ht="30" customHeight="1">
      <c r="B12" s="154"/>
      <c r="C12" s="157"/>
      <c r="D12" s="157"/>
      <c r="E12" s="109"/>
      <c r="F12" s="109">
        <f t="shared" si="0"/>
        <v>0</v>
      </c>
      <c r="G12" s="220"/>
      <c r="H12" s="52"/>
      <c r="I12" s="45"/>
      <c r="J12" s="46"/>
      <c r="K12" s="56"/>
      <c r="L12" s="45"/>
      <c r="M12" s="51"/>
    </row>
    <row r="13" spans="1:14" ht="30" customHeight="1">
      <c r="B13" s="154"/>
      <c r="C13" s="157"/>
      <c r="D13" s="157"/>
      <c r="E13" s="109"/>
      <c r="F13" s="109">
        <f t="shared" si="0"/>
        <v>0</v>
      </c>
      <c r="G13" s="220"/>
      <c r="H13" s="52"/>
      <c r="I13" s="45"/>
      <c r="J13" s="46"/>
      <c r="K13" s="56"/>
      <c r="L13" s="45"/>
      <c r="M13" s="51"/>
    </row>
    <row r="14" spans="1:14" ht="30" customHeight="1">
      <c r="B14" s="154"/>
      <c r="C14" s="157"/>
      <c r="D14" s="157"/>
      <c r="E14" s="109"/>
      <c r="F14" s="109">
        <f t="shared" si="0"/>
        <v>0</v>
      </c>
      <c r="G14" s="220"/>
      <c r="H14" s="52"/>
      <c r="I14" s="45"/>
      <c r="J14" s="46"/>
      <c r="K14" s="56"/>
      <c r="L14" s="45"/>
      <c r="M14" s="51"/>
    </row>
    <row r="15" spans="1:14" ht="30" customHeight="1">
      <c r="B15" s="154"/>
      <c r="C15" s="157"/>
      <c r="D15" s="157"/>
      <c r="E15" s="109"/>
      <c r="F15" s="109">
        <f t="shared" si="0"/>
        <v>0</v>
      </c>
      <c r="G15" s="220"/>
      <c r="H15" s="52"/>
      <c r="I15" s="45"/>
      <c r="J15" s="46"/>
      <c r="K15" s="56"/>
      <c r="L15" s="45"/>
      <c r="M15" s="51"/>
    </row>
    <row r="16" spans="1:14" ht="30" customHeight="1">
      <c r="B16" s="154"/>
      <c r="C16" s="157"/>
      <c r="D16" s="157"/>
      <c r="E16" s="109"/>
      <c r="F16" s="109">
        <f t="shared" si="0"/>
        <v>0</v>
      </c>
      <c r="G16" s="220"/>
      <c r="H16" s="52"/>
      <c r="I16" s="45"/>
      <c r="J16" s="46"/>
      <c r="K16" s="56"/>
      <c r="L16" s="45"/>
      <c r="M16" s="51"/>
    </row>
    <row r="17" spans="2:13" ht="30" customHeight="1">
      <c r="B17" s="154"/>
      <c r="C17" s="157"/>
      <c r="D17" s="157"/>
      <c r="E17" s="109"/>
      <c r="F17" s="109">
        <f t="shared" si="0"/>
        <v>0</v>
      </c>
      <c r="G17" s="220"/>
      <c r="H17" s="52"/>
      <c r="I17" s="45"/>
      <c r="J17" s="46"/>
      <c r="K17" s="56"/>
      <c r="L17" s="45"/>
      <c r="M17" s="51"/>
    </row>
    <row r="18" spans="2:13" ht="30" customHeight="1">
      <c r="B18" s="154"/>
      <c r="C18" s="157"/>
      <c r="D18" s="157"/>
      <c r="E18" s="109"/>
      <c r="F18" s="109">
        <f>ROUNDDOWN(E18*C18,0)</f>
        <v>0</v>
      </c>
      <c r="G18" s="220"/>
      <c r="H18" s="52"/>
      <c r="I18" s="45"/>
      <c r="J18" s="46"/>
      <c r="K18" s="56"/>
      <c r="L18" s="45"/>
      <c r="M18" s="51"/>
    </row>
    <row r="19" spans="2:13" ht="30" customHeight="1" thickBot="1">
      <c r="B19" s="155"/>
      <c r="C19" s="158"/>
      <c r="D19" s="158"/>
      <c r="E19" s="110"/>
      <c r="F19" s="110">
        <f>ROUNDDOWN(E19*C19,0)</f>
        <v>0</v>
      </c>
      <c r="G19" s="221"/>
      <c r="H19" s="54"/>
      <c r="I19" s="47"/>
      <c r="J19" s="48"/>
      <c r="K19" s="57"/>
      <c r="L19" s="47"/>
      <c r="M19" s="53"/>
    </row>
    <row r="20" spans="2:13" ht="9" customHeight="1">
      <c r="B20" s="11"/>
      <c r="C20" s="12"/>
      <c r="D20" s="12"/>
      <c r="E20" s="13"/>
      <c r="F20" s="13"/>
    </row>
    <row r="21" spans="2:13" ht="18" customHeight="1">
      <c r="B21" s="14" t="s">
        <v>154</v>
      </c>
    </row>
    <row r="22" spans="2:13" ht="18" customHeight="1">
      <c r="B22" s="14" t="s">
        <v>156</v>
      </c>
    </row>
    <row r="23" spans="2:13" ht="18" customHeight="1">
      <c r="B23" s="14"/>
    </row>
  </sheetData>
  <customSheetViews>
    <customSheetView guid="{E8919B86-519A-43F0-9455-B4C12BFFCEFB}" showPageBreaks="1" printArea="1" view="pageBreakPreview">
      <pageMargins left="0.78740157480314965" right="0.78740157480314965" top="0.78740157480314965" bottom="0.78740157480314965" header="0.31496062992125984" footer="0.31496062992125984"/>
      <pageSetup paperSize="9" orientation="landscape" horizontalDpi="300" verticalDpi="300" r:id="rId1"/>
    </customSheetView>
  </customSheetViews>
  <mergeCells count="9">
    <mergeCell ref="G9:G19"/>
    <mergeCell ref="A2:N2"/>
    <mergeCell ref="B7:B8"/>
    <mergeCell ref="C7:D7"/>
    <mergeCell ref="E7:E8"/>
    <mergeCell ref="F7:F8"/>
    <mergeCell ref="G7:G8"/>
    <mergeCell ref="H7:M7"/>
    <mergeCell ref="G4:M4"/>
  </mergeCells>
  <phoneticPr fontId="2"/>
  <pageMargins left="0.78740157480314965" right="0.78740157480314965" top="0.78740157480314965" bottom="0.59055118110236227" header="0.31496062992125984" footer="0.31496062992125984"/>
  <pageSetup paperSize="9" orientation="landscape" horizontalDpi="300" verticalDpi="300"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O18"/>
  <sheetViews>
    <sheetView view="pageBreakPreview" topLeftCell="A13" zoomScaleNormal="100" zoomScaleSheetLayoutView="100" workbookViewId="0">
      <selection activeCell="A14" sqref="A14:XFD14"/>
    </sheetView>
  </sheetViews>
  <sheetFormatPr defaultColWidth="9" defaultRowHeight="13"/>
  <cols>
    <col min="1" max="1" width="2.6328125" style="8" customWidth="1"/>
    <col min="2" max="2" width="30.6328125" style="8" customWidth="1"/>
    <col min="3" max="4" width="5.6328125" style="8" customWidth="1"/>
    <col min="5" max="7" width="10.6328125" style="8" customWidth="1"/>
    <col min="8" max="14" width="3.36328125" style="8" customWidth="1"/>
    <col min="15" max="15" width="30.6328125" style="8" customWidth="1"/>
    <col min="16" max="16384" width="9" style="8"/>
  </cols>
  <sheetData>
    <row r="1" spans="1:15" ht="19.5" customHeight="1">
      <c r="A1" s="2" t="s">
        <v>29</v>
      </c>
    </row>
    <row r="2" spans="1:15" ht="24" customHeight="1">
      <c r="A2" s="167" t="s">
        <v>139</v>
      </c>
      <c r="B2" s="167"/>
      <c r="C2" s="167"/>
      <c r="D2" s="167"/>
      <c r="E2" s="167"/>
      <c r="F2" s="167"/>
      <c r="G2" s="167"/>
      <c r="H2" s="167"/>
      <c r="I2" s="167"/>
      <c r="J2" s="167"/>
      <c r="K2" s="167"/>
      <c r="L2" s="167"/>
      <c r="M2" s="167"/>
      <c r="N2" s="167"/>
      <c r="O2" s="167"/>
    </row>
    <row r="3" spans="1:15" ht="9" customHeight="1">
      <c r="B3" s="16"/>
    </row>
    <row r="4" spans="1:15" ht="18" customHeight="1">
      <c r="A4" s="222" t="s">
        <v>134</v>
      </c>
      <c r="B4" s="222"/>
      <c r="C4" s="222"/>
      <c r="D4" s="222"/>
      <c r="E4" s="29" t="s">
        <v>66</v>
      </c>
      <c r="F4" s="223">
        <f>別紙２!C4</f>
        <v>0</v>
      </c>
      <c r="G4" s="223"/>
      <c r="H4" s="224" t="s">
        <v>8</v>
      </c>
      <c r="I4" s="224"/>
      <c r="J4" s="224"/>
      <c r="K4" s="198">
        <f>別紙１!E7</f>
        <v>0</v>
      </c>
      <c r="L4" s="198"/>
      <c r="M4" s="198"/>
      <c r="N4" s="198"/>
      <c r="O4" s="198"/>
    </row>
    <row r="5" spans="1:15" ht="9" customHeight="1">
      <c r="B5" s="35"/>
    </row>
    <row r="6" spans="1:15" ht="21" customHeight="1" thickBot="1">
      <c r="B6" s="8" t="s">
        <v>31</v>
      </c>
    </row>
    <row r="7" spans="1:15" s="35" customFormat="1" ht="30" customHeight="1">
      <c r="B7" s="172" t="s">
        <v>63</v>
      </c>
      <c r="C7" s="210" t="s">
        <v>5</v>
      </c>
      <c r="D7" s="211"/>
      <c r="E7" s="212" t="s">
        <v>32</v>
      </c>
      <c r="F7" s="176" t="s">
        <v>33</v>
      </c>
      <c r="G7" s="199" t="s">
        <v>104</v>
      </c>
      <c r="H7" s="182" t="s">
        <v>62</v>
      </c>
      <c r="I7" s="183"/>
      <c r="J7" s="183"/>
      <c r="K7" s="183"/>
      <c r="L7" s="183"/>
      <c r="M7" s="184"/>
      <c r="N7" s="190" t="s">
        <v>113</v>
      </c>
      <c r="O7" s="188" t="s">
        <v>114</v>
      </c>
    </row>
    <row r="8" spans="1:15" s="35" customFormat="1" ht="30" customHeight="1" thickBot="1">
      <c r="B8" s="173"/>
      <c r="C8" s="9" t="s">
        <v>34</v>
      </c>
      <c r="D8" s="9" t="s">
        <v>35</v>
      </c>
      <c r="E8" s="177"/>
      <c r="F8" s="177"/>
      <c r="G8" s="200"/>
      <c r="H8" s="67" t="s">
        <v>57</v>
      </c>
      <c r="I8" s="68" t="s">
        <v>58</v>
      </c>
      <c r="J8" s="69" t="s">
        <v>59</v>
      </c>
      <c r="K8" s="70" t="s">
        <v>57</v>
      </c>
      <c r="L8" s="68" t="s">
        <v>58</v>
      </c>
      <c r="M8" s="71" t="s">
        <v>59</v>
      </c>
      <c r="N8" s="191"/>
      <c r="O8" s="189"/>
    </row>
    <row r="9" spans="1:15" ht="45" customHeight="1" thickTop="1">
      <c r="B9" s="153"/>
      <c r="C9" s="156"/>
      <c r="D9" s="42"/>
      <c r="E9" s="108"/>
      <c r="F9" s="108">
        <f>ROUNDDOWN(E9*C9,0)</f>
        <v>0</v>
      </c>
      <c r="G9" s="220">
        <f>SUM(F9:F14)</f>
        <v>0</v>
      </c>
      <c r="H9" s="50">
        <v>5</v>
      </c>
      <c r="I9" s="43"/>
      <c r="J9" s="44"/>
      <c r="K9" s="55">
        <v>5</v>
      </c>
      <c r="L9" s="43">
        <v>9</v>
      </c>
      <c r="M9" s="49">
        <v>30</v>
      </c>
      <c r="N9" s="131"/>
      <c r="O9" s="160"/>
    </row>
    <row r="10" spans="1:15" ht="45" customHeight="1">
      <c r="B10" s="154"/>
      <c r="C10" s="157"/>
      <c r="D10" s="10"/>
      <c r="E10" s="109"/>
      <c r="F10" s="109">
        <f t="shared" ref="F10:F13" si="0">ROUNDDOWN(E10*C10,0)</f>
        <v>0</v>
      </c>
      <c r="G10" s="220"/>
      <c r="H10" s="52"/>
      <c r="I10" s="45"/>
      <c r="J10" s="46"/>
      <c r="K10" s="56"/>
      <c r="L10" s="45"/>
      <c r="M10" s="51"/>
      <c r="N10" s="132"/>
      <c r="O10" s="161"/>
    </row>
    <row r="11" spans="1:15" ht="45" customHeight="1">
      <c r="B11" s="154"/>
      <c r="C11" s="157"/>
      <c r="D11" s="10"/>
      <c r="E11" s="109"/>
      <c r="F11" s="109">
        <f t="shared" si="0"/>
        <v>0</v>
      </c>
      <c r="G11" s="220"/>
      <c r="H11" s="52"/>
      <c r="I11" s="45"/>
      <c r="J11" s="46"/>
      <c r="K11" s="56"/>
      <c r="L11" s="45"/>
      <c r="M11" s="51"/>
      <c r="N11" s="132"/>
      <c r="O11" s="161"/>
    </row>
    <row r="12" spans="1:15" ht="45" customHeight="1">
      <c r="B12" s="154"/>
      <c r="C12" s="157"/>
      <c r="D12" s="10"/>
      <c r="E12" s="109"/>
      <c r="F12" s="109">
        <f t="shared" si="0"/>
        <v>0</v>
      </c>
      <c r="G12" s="220"/>
      <c r="H12" s="52"/>
      <c r="I12" s="45"/>
      <c r="J12" s="46"/>
      <c r="K12" s="56"/>
      <c r="L12" s="45"/>
      <c r="M12" s="51"/>
      <c r="N12" s="132"/>
      <c r="O12" s="162"/>
    </row>
    <row r="13" spans="1:15" ht="45" customHeight="1">
      <c r="B13" s="154"/>
      <c r="C13" s="157"/>
      <c r="D13" s="10"/>
      <c r="E13" s="109"/>
      <c r="F13" s="109">
        <f t="shared" si="0"/>
        <v>0</v>
      </c>
      <c r="G13" s="220"/>
      <c r="H13" s="52"/>
      <c r="I13" s="45"/>
      <c r="J13" s="46"/>
      <c r="K13" s="56"/>
      <c r="L13" s="45"/>
      <c r="M13" s="51"/>
      <c r="N13" s="132"/>
      <c r="O13" s="162"/>
    </row>
    <row r="14" spans="1:15" ht="45" customHeight="1" thickBot="1">
      <c r="B14" s="155"/>
      <c r="C14" s="158"/>
      <c r="D14" s="40"/>
      <c r="E14" s="110"/>
      <c r="F14" s="110">
        <f>ROUNDDOWN(E14*C14,0)</f>
        <v>0</v>
      </c>
      <c r="G14" s="221"/>
      <c r="H14" s="54"/>
      <c r="I14" s="47"/>
      <c r="J14" s="48"/>
      <c r="K14" s="57"/>
      <c r="L14" s="47"/>
      <c r="M14" s="53"/>
      <c r="N14" s="133"/>
      <c r="O14" s="163"/>
    </row>
    <row r="15" spans="1:15" ht="9" customHeight="1">
      <c r="B15" s="11"/>
      <c r="C15" s="12"/>
      <c r="D15" s="12"/>
      <c r="E15" s="13"/>
      <c r="F15" s="13"/>
    </row>
    <row r="16" spans="1:15" ht="18" customHeight="1">
      <c r="B16" s="14" t="s">
        <v>154</v>
      </c>
    </row>
    <row r="17" spans="2:2" ht="18" customHeight="1">
      <c r="B17" s="14"/>
    </row>
    <row r="18" spans="2:2" ht="18" customHeight="1">
      <c r="B18" s="14"/>
    </row>
  </sheetData>
  <mergeCells count="14">
    <mergeCell ref="G9:G14"/>
    <mergeCell ref="A2:O2"/>
    <mergeCell ref="A4:D4"/>
    <mergeCell ref="B7:B8"/>
    <mergeCell ref="C7:D7"/>
    <mergeCell ref="E7:E8"/>
    <mergeCell ref="F7:F8"/>
    <mergeCell ref="G7:G8"/>
    <mergeCell ref="H7:M7"/>
    <mergeCell ref="N7:N8"/>
    <mergeCell ref="O7:O8"/>
    <mergeCell ref="F4:G4"/>
    <mergeCell ref="H4:J4"/>
    <mergeCell ref="K4:O4"/>
  </mergeCells>
  <phoneticPr fontId="2"/>
  <dataValidations count="1">
    <dataValidation type="list" allowBlank="1" showInputMessage="1" showErrorMessage="1" sqref="N9:N14" xr:uid="{00000000-0002-0000-0C00-000000000000}">
      <formula1>"新規,更新"</formula1>
    </dataValidation>
  </dataValidations>
  <pageMargins left="0.78740157480314965" right="0.78740157480314965" top="0.78740157480314965" bottom="0.78740157480314965" header="0.31496062992125984" footer="0.31496062992125984"/>
  <pageSetup paperSize="9" orientation="landscape" horizontalDpi="300" verticalDpi="30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77"/>
  <sheetViews>
    <sheetView view="pageBreakPreview" zoomScaleNormal="100" zoomScaleSheetLayoutView="100" workbookViewId="0">
      <selection activeCell="C4" sqref="C4"/>
    </sheetView>
  </sheetViews>
  <sheetFormatPr defaultColWidth="9" defaultRowHeight="13"/>
  <cols>
    <col min="1" max="1" width="2.6328125" style="8" customWidth="1"/>
    <col min="2" max="2" width="13.6328125" style="8" customWidth="1"/>
    <col min="3" max="3" width="15.6328125" style="8" customWidth="1"/>
    <col min="4" max="4" width="5.6328125" style="8" customWidth="1"/>
    <col min="5" max="9" width="11.36328125" style="8" customWidth="1"/>
    <col min="10" max="16" width="3.453125" style="8" customWidth="1"/>
    <col min="17" max="17" width="23.6328125" style="8" customWidth="1"/>
    <col min="18" max="16384" width="9" style="8"/>
  </cols>
  <sheetData>
    <row r="1" spans="1:18" ht="14">
      <c r="A1" s="2" t="s">
        <v>19</v>
      </c>
    </row>
    <row r="2" spans="1:18" ht="16.5">
      <c r="A2" s="167" t="s">
        <v>136</v>
      </c>
      <c r="B2" s="167"/>
      <c r="C2" s="167"/>
      <c r="D2" s="167"/>
      <c r="E2" s="167"/>
      <c r="F2" s="167"/>
      <c r="G2" s="167"/>
      <c r="H2" s="167"/>
      <c r="I2" s="167"/>
      <c r="J2" s="167"/>
      <c r="K2" s="167"/>
      <c r="L2" s="167"/>
      <c r="M2" s="167"/>
      <c r="N2" s="167"/>
      <c r="O2" s="167"/>
      <c r="P2" s="167"/>
      <c r="Q2" s="167"/>
      <c r="R2" s="4"/>
    </row>
    <row r="3" spans="1:18" ht="9" customHeight="1">
      <c r="B3" s="4"/>
      <c r="C3" s="4"/>
    </row>
    <row r="4" spans="1:18" ht="28" customHeight="1">
      <c r="B4" s="29" t="s">
        <v>67</v>
      </c>
      <c r="C4" s="82"/>
      <c r="E4" s="28"/>
      <c r="F4" s="30"/>
      <c r="G4" s="65"/>
      <c r="H4" s="66"/>
      <c r="I4" s="29" t="s">
        <v>15</v>
      </c>
      <c r="J4" s="185">
        <f>別紙１!C7</f>
        <v>0</v>
      </c>
      <c r="K4" s="186"/>
      <c r="L4" s="186"/>
      <c r="M4" s="186"/>
      <c r="N4" s="186"/>
      <c r="O4" s="186"/>
      <c r="P4" s="186"/>
      <c r="Q4" s="187"/>
    </row>
    <row r="5" spans="1:18" ht="9" customHeight="1" thickBot="1"/>
    <row r="6" spans="1:18" s="12" customFormat="1" ht="30" customHeight="1">
      <c r="B6" s="172" t="s">
        <v>7</v>
      </c>
      <c r="C6" s="174" t="s">
        <v>63</v>
      </c>
      <c r="D6" s="176" t="s">
        <v>5</v>
      </c>
      <c r="E6" s="174" t="s">
        <v>60</v>
      </c>
      <c r="F6" s="178"/>
      <c r="G6" s="179" t="s">
        <v>61</v>
      </c>
      <c r="H6" s="178"/>
      <c r="I6" s="180" t="s">
        <v>16</v>
      </c>
      <c r="J6" s="182" t="s">
        <v>62</v>
      </c>
      <c r="K6" s="183"/>
      <c r="L6" s="183"/>
      <c r="M6" s="183"/>
      <c r="N6" s="183"/>
      <c r="O6" s="184"/>
      <c r="P6" s="190" t="s">
        <v>113</v>
      </c>
      <c r="Q6" s="188" t="s">
        <v>114</v>
      </c>
    </row>
    <row r="7" spans="1:18" s="12" customFormat="1" ht="30" customHeight="1" thickBot="1">
      <c r="B7" s="173"/>
      <c r="C7" s="175"/>
      <c r="D7" s="177"/>
      <c r="E7" s="135" t="s">
        <v>32</v>
      </c>
      <c r="F7" s="136" t="s">
        <v>122</v>
      </c>
      <c r="G7" s="135" t="s">
        <v>32</v>
      </c>
      <c r="H7" s="136" t="s">
        <v>123</v>
      </c>
      <c r="I7" s="181"/>
      <c r="J7" s="67" t="s">
        <v>57</v>
      </c>
      <c r="K7" s="68" t="s">
        <v>58</v>
      </c>
      <c r="L7" s="69" t="s">
        <v>59</v>
      </c>
      <c r="M7" s="70" t="s">
        <v>57</v>
      </c>
      <c r="N7" s="68" t="s">
        <v>58</v>
      </c>
      <c r="O7" s="71" t="s">
        <v>59</v>
      </c>
      <c r="P7" s="191"/>
      <c r="Q7" s="189"/>
    </row>
    <row r="8" spans="1:18" ht="44.15" customHeight="1" thickTop="1">
      <c r="B8" s="62"/>
      <c r="C8" s="150"/>
      <c r="D8" s="58"/>
      <c r="E8" s="76"/>
      <c r="F8" s="83">
        <f>IFERROR(ROUND(D8*E8,0),"")</f>
        <v>0</v>
      </c>
      <c r="G8" s="83">
        <f>SUMIF($E$42:$E$78,B8,$F$42:$F$78)</f>
        <v>0</v>
      </c>
      <c r="H8" s="83">
        <f>IF(B8=$I$38,$F$76,IF(B8=$F$30,$F$49,ROUND(D8*G8,0)))</f>
        <v>0</v>
      </c>
      <c r="I8" s="84">
        <f>IF(H8=0,F8,MIN(F8,H8))</f>
        <v>0</v>
      </c>
      <c r="J8" s="50">
        <v>5</v>
      </c>
      <c r="K8" s="43"/>
      <c r="L8" s="44"/>
      <c r="M8" s="55">
        <v>5</v>
      </c>
      <c r="N8" s="43">
        <v>9</v>
      </c>
      <c r="O8" s="49">
        <v>30</v>
      </c>
      <c r="P8" s="128"/>
      <c r="Q8" s="137"/>
    </row>
    <row r="9" spans="1:18" ht="44.15" customHeight="1">
      <c r="B9" s="62"/>
      <c r="C9" s="150"/>
      <c r="D9" s="58"/>
      <c r="E9" s="76"/>
      <c r="F9" s="83">
        <f t="shared" ref="F9:F16" si="0">IFERROR(ROUND(D9*E9,0),"")</f>
        <v>0</v>
      </c>
      <c r="G9" s="85">
        <f>SUMIF($E$42:$E$78,B9,$F$42:$F$78)</f>
        <v>0</v>
      </c>
      <c r="H9" s="83">
        <f>IF(B9=$I$38,$F$76,IF(B9=$F$30,$F$49,ROUND(D9*G9,0)))</f>
        <v>0</v>
      </c>
      <c r="I9" s="84">
        <f t="shared" ref="I9:I16" si="1">IF(H9=0,F9,MIN(F9,H9))</f>
        <v>0</v>
      </c>
      <c r="J9" s="52"/>
      <c r="K9" s="45"/>
      <c r="L9" s="46"/>
      <c r="M9" s="56"/>
      <c r="N9" s="45"/>
      <c r="O9" s="51"/>
      <c r="P9" s="129"/>
      <c r="Q9" s="138"/>
    </row>
    <row r="10" spans="1:18" ht="44.15" customHeight="1">
      <c r="B10" s="62"/>
      <c r="C10" s="151"/>
      <c r="D10" s="58"/>
      <c r="E10" s="77"/>
      <c r="F10" s="86">
        <f t="shared" si="0"/>
        <v>0</v>
      </c>
      <c r="G10" s="87">
        <f>SUMIF($E$42:$E$78,B10,$F$42:$F$78)</f>
        <v>0</v>
      </c>
      <c r="H10" s="83">
        <f>IF(B10=$I$38,$F$76,IF(B10=$F$30,$F$49,ROUND(D10*G10,0)))</f>
        <v>0</v>
      </c>
      <c r="I10" s="84">
        <f t="shared" si="1"/>
        <v>0</v>
      </c>
      <c r="J10" s="52"/>
      <c r="K10" s="45"/>
      <c r="L10" s="46"/>
      <c r="M10" s="56"/>
      <c r="N10" s="45"/>
      <c r="O10" s="51"/>
      <c r="P10" s="129"/>
      <c r="Q10" s="138"/>
    </row>
    <row r="11" spans="1:18" ht="44.15" customHeight="1">
      <c r="B11" s="62"/>
      <c r="C11" s="151"/>
      <c r="D11" s="58"/>
      <c r="E11" s="77"/>
      <c r="F11" s="86">
        <f t="shared" si="0"/>
        <v>0</v>
      </c>
      <c r="G11" s="87">
        <f>SUMIF($E$42:$E$78,B11,$F$42:$F$78)</f>
        <v>0</v>
      </c>
      <c r="H11" s="83">
        <f>IF(B11=$I$38,$F$76,IF(B11=$F$30,$F$49,ROUND(D11*G11,0)))</f>
        <v>0</v>
      </c>
      <c r="I11" s="84">
        <f t="shared" si="1"/>
        <v>0</v>
      </c>
      <c r="J11" s="52"/>
      <c r="K11" s="45"/>
      <c r="L11" s="46"/>
      <c r="M11" s="56"/>
      <c r="N11" s="45"/>
      <c r="O11" s="51"/>
      <c r="P11" s="129"/>
      <c r="Q11" s="138"/>
    </row>
    <row r="12" spans="1:18" ht="44.15" customHeight="1">
      <c r="B12" s="62"/>
      <c r="C12" s="151"/>
      <c r="D12" s="58"/>
      <c r="E12" s="77"/>
      <c r="F12" s="86">
        <f t="shared" si="0"/>
        <v>0</v>
      </c>
      <c r="G12" s="87">
        <f>SUMIF($E$42:$E$78,B12,$F$42:$F$78)</f>
        <v>0</v>
      </c>
      <c r="H12" s="83">
        <f>IF(B12=$I$38,$F$76,IF(B12=$F$30,$F$49,ROUND(D12*G12,0)))</f>
        <v>0</v>
      </c>
      <c r="I12" s="84">
        <f t="shared" si="1"/>
        <v>0</v>
      </c>
      <c r="J12" s="52"/>
      <c r="K12" s="45"/>
      <c r="L12" s="46"/>
      <c r="M12" s="56"/>
      <c r="N12" s="45"/>
      <c r="O12" s="51"/>
      <c r="P12" s="129"/>
      <c r="Q12" s="138"/>
    </row>
    <row r="13" spans="1:18" ht="44.15" customHeight="1">
      <c r="B13" s="62"/>
      <c r="C13" s="151"/>
      <c r="D13" s="58"/>
      <c r="E13" s="77"/>
      <c r="F13" s="87">
        <f t="shared" si="0"/>
        <v>0</v>
      </c>
      <c r="G13" s="87">
        <f>SUMIF($E$42:$E$78,B13,$F$42:$F$78)</f>
        <v>0</v>
      </c>
      <c r="H13" s="83">
        <f>IF(B13=$I$38,$F$76,IF(B13=$F$30,$F$49,ROUND(D13*G13,0)))</f>
        <v>0</v>
      </c>
      <c r="I13" s="84">
        <f t="shared" si="1"/>
        <v>0</v>
      </c>
      <c r="J13" s="52"/>
      <c r="K13" s="45"/>
      <c r="L13" s="46"/>
      <c r="M13" s="56"/>
      <c r="N13" s="45"/>
      <c r="O13" s="51"/>
      <c r="P13" s="129"/>
      <c r="Q13" s="138"/>
    </row>
    <row r="14" spans="1:18" ht="44.15" customHeight="1">
      <c r="B14" s="62"/>
      <c r="C14" s="150"/>
      <c r="D14" s="59"/>
      <c r="E14" s="77"/>
      <c r="F14" s="86">
        <f t="shared" si="0"/>
        <v>0</v>
      </c>
      <c r="G14" s="87">
        <f>SUMIF($E$42:$E$78,B14,$F$42:$F$78)</f>
        <v>0</v>
      </c>
      <c r="H14" s="86">
        <f>IF(B14=$I$38,$F$76,IF(B14=$F$30,$F$49,ROUND(D14*G14,0)))</f>
        <v>0</v>
      </c>
      <c r="I14" s="88">
        <f t="shared" si="1"/>
        <v>0</v>
      </c>
      <c r="J14" s="52"/>
      <c r="K14" s="45"/>
      <c r="L14" s="46"/>
      <c r="M14" s="56"/>
      <c r="N14" s="45"/>
      <c r="O14" s="51"/>
      <c r="P14" s="129"/>
      <c r="Q14" s="138"/>
    </row>
    <row r="15" spans="1:18" ht="44.15" customHeight="1">
      <c r="B15" s="62"/>
      <c r="C15" s="150"/>
      <c r="D15" s="59"/>
      <c r="E15" s="77"/>
      <c r="F15" s="86">
        <f t="shared" si="0"/>
        <v>0</v>
      </c>
      <c r="G15" s="87">
        <f>SUMIF($E$42:$E$78,B15,$F$42:$F$78)</f>
        <v>0</v>
      </c>
      <c r="H15" s="86">
        <f>IF(B15=$I$38,$F$76,IF(B15=$F$30,$F$49,ROUND(D15*G15,0)))</f>
        <v>0</v>
      </c>
      <c r="I15" s="88">
        <f t="shared" si="1"/>
        <v>0</v>
      </c>
      <c r="J15" s="52"/>
      <c r="K15" s="45"/>
      <c r="L15" s="46"/>
      <c r="M15" s="56"/>
      <c r="N15" s="45"/>
      <c r="O15" s="51"/>
      <c r="P15" s="129"/>
      <c r="Q15" s="138"/>
    </row>
    <row r="16" spans="1:18" ht="44.15" customHeight="1" thickBot="1">
      <c r="B16" s="64"/>
      <c r="C16" s="152"/>
      <c r="D16" s="61"/>
      <c r="E16" s="79"/>
      <c r="F16" s="92">
        <f t="shared" si="0"/>
        <v>0</v>
      </c>
      <c r="G16" s="93">
        <f>SUMIF($E$42:$E$78,B16,$F$42:$F$78)</f>
        <v>0</v>
      </c>
      <c r="H16" s="92">
        <f>IF(B16=$I$38,$F$76,IF(B16=$F$30,$F$49,ROUND(D16*G16,0)))</f>
        <v>0</v>
      </c>
      <c r="I16" s="94">
        <f t="shared" si="1"/>
        <v>0</v>
      </c>
      <c r="J16" s="54"/>
      <c r="K16" s="47"/>
      <c r="L16" s="48"/>
      <c r="M16" s="57"/>
      <c r="N16" s="47"/>
      <c r="O16" s="53"/>
      <c r="P16" s="130"/>
      <c r="Q16" s="140"/>
    </row>
    <row r="17" spans="2:9" ht="9" customHeight="1">
      <c r="B17" s="11"/>
      <c r="C17" s="11"/>
      <c r="D17" s="12"/>
      <c r="E17" s="13"/>
      <c r="F17" s="13"/>
      <c r="G17" s="13"/>
      <c r="H17" s="13"/>
      <c r="I17" s="13"/>
    </row>
    <row r="18" spans="2:9">
      <c r="B18" s="14" t="s">
        <v>150</v>
      </c>
      <c r="C18" s="14"/>
    </row>
    <row r="19" spans="2:9">
      <c r="B19" s="14" t="s">
        <v>149</v>
      </c>
      <c r="C19" s="14"/>
    </row>
    <row r="20" spans="2:9">
      <c r="B20" s="14"/>
      <c r="C20" s="14"/>
    </row>
    <row r="21" spans="2:9">
      <c r="B21" s="14"/>
      <c r="C21" s="14"/>
    </row>
    <row r="22" spans="2:9">
      <c r="D22" s="8" t="s">
        <v>66</v>
      </c>
    </row>
    <row r="23" spans="2:9">
      <c r="E23" s="8" t="s">
        <v>92</v>
      </c>
    </row>
    <row r="24" spans="2:9">
      <c r="E24" s="8" t="s">
        <v>157</v>
      </c>
    </row>
    <row r="27" spans="2:9">
      <c r="E27" s="8" t="s">
        <v>75</v>
      </c>
    </row>
    <row r="28" spans="2:9">
      <c r="D28" s="8" t="s">
        <v>68</v>
      </c>
    </row>
    <row r="29" spans="2:9">
      <c r="E29" s="8" t="s">
        <v>92</v>
      </c>
      <c r="F29" s="8" t="s">
        <v>157</v>
      </c>
      <c r="G29" s="8" t="s">
        <v>94</v>
      </c>
      <c r="H29" s="8" t="s">
        <v>95</v>
      </c>
      <c r="I29" s="8" t="s">
        <v>75</v>
      </c>
    </row>
    <row r="30" spans="2:9">
      <c r="E30" s="8" t="s">
        <v>22</v>
      </c>
      <c r="F30" s="8" t="s">
        <v>72</v>
      </c>
      <c r="H30" s="8" t="s">
        <v>77</v>
      </c>
      <c r="I30" s="8" t="s">
        <v>105</v>
      </c>
    </row>
    <row r="31" spans="2:9">
      <c r="E31" s="8" t="s">
        <v>23</v>
      </c>
      <c r="F31" s="8" t="s">
        <v>70</v>
      </c>
      <c r="H31" s="8" t="s">
        <v>79</v>
      </c>
      <c r="I31" s="8" t="s">
        <v>24</v>
      </c>
    </row>
    <row r="32" spans="2:9">
      <c r="E32" s="8" t="s">
        <v>24</v>
      </c>
      <c r="F32" s="8" t="s">
        <v>24</v>
      </c>
      <c r="H32" s="8" t="s">
        <v>81</v>
      </c>
      <c r="I32" s="8" t="s">
        <v>25</v>
      </c>
    </row>
    <row r="33" spans="4:9">
      <c r="E33" s="8" t="s">
        <v>25</v>
      </c>
      <c r="F33" s="8" t="s">
        <v>26</v>
      </c>
      <c r="H33" s="8" t="s">
        <v>83</v>
      </c>
      <c r="I33" s="8" t="s">
        <v>26</v>
      </c>
    </row>
    <row r="34" spans="4:9">
      <c r="E34" s="8" t="s">
        <v>26</v>
      </c>
      <c r="F34" s="8" t="s">
        <v>91</v>
      </c>
      <c r="H34" s="8" t="s">
        <v>85</v>
      </c>
      <c r="I34" s="8" t="s">
        <v>91</v>
      </c>
    </row>
    <row r="35" spans="4:9">
      <c r="E35" s="8" t="s">
        <v>27</v>
      </c>
      <c r="H35" s="8" t="s">
        <v>87</v>
      </c>
      <c r="I35" s="8" t="s">
        <v>72</v>
      </c>
    </row>
    <row r="36" spans="4:9">
      <c r="E36" s="8" t="s">
        <v>28</v>
      </c>
      <c r="H36" s="8" t="s">
        <v>89</v>
      </c>
      <c r="I36" s="8" t="s">
        <v>70</v>
      </c>
    </row>
    <row r="37" spans="4:9">
      <c r="E37" s="8" t="s">
        <v>72</v>
      </c>
    </row>
    <row r="38" spans="4:9">
      <c r="E38" s="8" t="s">
        <v>70</v>
      </c>
      <c r="I38" s="8" t="s">
        <v>131</v>
      </c>
    </row>
    <row r="39" spans="4:9">
      <c r="I39" s="8" t="s">
        <v>130</v>
      </c>
    </row>
    <row r="40" spans="4:9">
      <c r="D40" s="14" t="s">
        <v>64</v>
      </c>
    </row>
    <row r="41" spans="4:9">
      <c r="D41" s="8" t="s">
        <v>92</v>
      </c>
    </row>
    <row r="42" spans="4:9">
      <c r="E42" s="8" t="str">
        <f>E30</f>
        <v>初度設備</v>
      </c>
      <c r="F42" s="81">
        <v>133000</v>
      </c>
    </row>
    <row r="43" spans="4:9">
      <c r="E43" s="8" t="str">
        <f t="shared" ref="E43:E50" si="2">E31</f>
        <v>人工呼吸器及び付帯する備品</v>
      </c>
      <c r="F43" s="81">
        <v>5000000</v>
      </c>
    </row>
    <row r="44" spans="4:9">
      <c r="E44" s="8" t="str">
        <f t="shared" si="2"/>
        <v>個人防護具</v>
      </c>
      <c r="F44" s="81">
        <v>3600</v>
      </c>
    </row>
    <row r="45" spans="4:9">
      <c r="E45" s="8" t="str">
        <f t="shared" si="2"/>
        <v>簡易陰圧装置</v>
      </c>
      <c r="F45" s="81">
        <v>4320000</v>
      </c>
    </row>
    <row r="46" spans="4:9">
      <c r="E46" s="8" t="str">
        <f t="shared" si="2"/>
        <v>簡易ベッド</v>
      </c>
      <c r="F46" s="81">
        <v>51400</v>
      </c>
    </row>
    <row r="47" spans="4:9">
      <c r="E47" s="8" t="str">
        <f t="shared" si="2"/>
        <v>体外式膜型人工肺及び付帯する備品</v>
      </c>
      <c r="F47" s="81">
        <v>21000000</v>
      </c>
    </row>
    <row r="48" spans="4:9">
      <c r="E48" s="8" t="str">
        <f t="shared" si="2"/>
        <v>簡易病室及び付帯する備品</v>
      </c>
      <c r="F48" s="81" t="s">
        <v>65</v>
      </c>
    </row>
    <row r="49" spans="4:6">
      <c r="E49" s="8" t="str">
        <f t="shared" si="2"/>
        <v>HEPAフィルター付空気清浄機（陰圧対応可能なものに限る）（１施設当たり）</v>
      </c>
      <c r="F49" s="81">
        <v>905000</v>
      </c>
    </row>
    <row r="50" spans="4:6">
      <c r="E50" s="8" t="str">
        <f t="shared" si="2"/>
        <v>HEPAフィルター付パーテーション</v>
      </c>
      <c r="F50" s="81">
        <v>205000</v>
      </c>
    </row>
    <row r="51" spans="4:6">
      <c r="D51" s="8" t="s">
        <v>157</v>
      </c>
      <c r="F51" s="81"/>
    </row>
    <row r="52" spans="4:6">
      <c r="E52" s="8" t="str">
        <f>F30</f>
        <v>HEPAフィルター付空気清浄機（陰圧対応可能なものに限る）（１施設当たり）</v>
      </c>
      <c r="F52" s="81" t="s">
        <v>96</v>
      </c>
    </row>
    <row r="53" spans="4:6">
      <c r="E53" s="8" t="str">
        <f t="shared" ref="E53:E55" si="3">F31</f>
        <v>HEPAフィルター付パーテーション</v>
      </c>
      <c r="F53" s="81" t="s">
        <v>96</v>
      </c>
    </row>
    <row r="54" spans="4:6">
      <c r="E54" s="8" t="str">
        <f t="shared" si="3"/>
        <v>個人防護具</v>
      </c>
      <c r="F54" s="81" t="s">
        <v>96</v>
      </c>
    </row>
    <row r="55" spans="4:6">
      <c r="E55" s="8" t="str">
        <f t="shared" si="3"/>
        <v>簡易ベッド</v>
      </c>
      <c r="F55" s="81" t="s">
        <v>96</v>
      </c>
    </row>
    <row r="56" spans="4:6">
      <c r="E56" s="8" t="str">
        <f>F34</f>
        <v>簡易診療室及び付帯する備品</v>
      </c>
      <c r="F56" s="81" t="s">
        <v>65</v>
      </c>
    </row>
    <row r="57" spans="4:6">
      <c r="D57" s="8" t="s">
        <v>94</v>
      </c>
      <c r="F57" s="81"/>
    </row>
    <row r="58" spans="4:6">
      <c r="F58" s="81" t="s">
        <v>65</v>
      </c>
    </row>
    <row r="59" spans="4:6">
      <c r="D59" s="8" t="s">
        <v>95</v>
      </c>
      <c r="F59" s="81"/>
    </row>
    <row r="60" spans="4:6">
      <c r="E60" s="8" t="str">
        <f>H30</f>
        <v>超音波画像診断装置</v>
      </c>
      <c r="F60" s="81">
        <v>11000000</v>
      </c>
    </row>
    <row r="61" spans="4:6">
      <c r="E61" s="8" t="str">
        <f t="shared" ref="E61:E66" si="4">H31</f>
        <v>血液浄化装置</v>
      </c>
      <c r="F61" s="81">
        <v>6600000</v>
      </c>
    </row>
    <row r="62" spans="4:6">
      <c r="E62" s="8" t="str">
        <f t="shared" si="4"/>
        <v>気管支鏡</v>
      </c>
      <c r="F62" s="81">
        <v>5500000</v>
      </c>
    </row>
    <row r="63" spans="4:6">
      <c r="E63" s="8" t="str">
        <f t="shared" si="4"/>
        <v>ＣＴ撮影装置等（画像診断支援プログラムを含む）</v>
      </c>
      <c r="F63" s="81">
        <v>66000000</v>
      </c>
    </row>
    <row r="64" spans="4:6">
      <c r="E64" s="8" t="str">
        <f t="shared" si="4"/>
        <v>生体情報モニタ</v>
      </c>
      <c r="F64" s="81">
        <v>1100000</v>
      </c>
    </row>
    <row r="65" spans="4:6">
      <c r="E65" s="8" t="str">
        <f t="shared" si="4"/>
        <v>分娩監視装置</v>
      </c>
      <c r="F65" s="81">
        <v>2200000</v>
      </c>
    </row>
    <row r="66" spans="4:6">
      <c r="E66" s="8" t="str">
        <f t="shared" si="4"/>
        <v>新生児モニタ</v>
      </c>
      <c r="F66" s="81">
        <v>1100000</v>
      </c>
    </row>
    <row r="67" spans="4:6">
      <c r="D67" s="8" t="s">
        <v>74</v>
      </c>
      <c r="F67" s="81"/>
    </row>
    <row r="68" spans="4:6">
      <c r="E68" s="8" t="str">
        <f>I30</f>
        <v>初度設備</v>
      </c>
      <c r="F68" s="81" t="s">
        <v>96</v>
      </c>
    </row>
    <row r="69" spans="4:6">
      <c r="E69" s="8" t="str">
        <f t="shared" ref="E69:E75" si="5">I31</f>
        <v>個人防護具</v>
      </c>
      <c r="F69" s="81" t="s">
        <v>96</v>
      </c>
    </row>
    <row r="70" spans="4:6">
      <c r="E70" s="8" t="str">
        <f t="shared" si="5"/>
        <v>簡易陰圧装置</v>
      </c>
      <c r="F70" s="81" t="s">
        <v>96</v>
      </c>
    </row>
    <row r="71" spans="4:6">
      <c r="E71" s="8" t="str">
        <f t="shared" si="5"/>
        <v>簡易ベッド</v>
      </c>
      <c r="F71" s="81" t="s">
        <v>96</v>
      </c>
    </row>
    <row r="72" spans="4:6">
      <c r="E72" s="8" t="str">
        <f t="shared" si="5"/>
        <v>簡易診療室及び付帯する備品</v>
      </c>
      <c r="F72" s="81" t="s">
        <v>65</v>
      </c>
    </row>
    <row r="73" spans="4:6">
      <c r="E73" s="8" t="str">
        <f t="shared" si="5"/>
        <v>HEPAフィルター付空気清浄機（陰圧対応可能なものに限る）（１施設当たり）</v>
      </c>
      <c r="F73" s="81" t="s">
        <v>127</v>
      </c>
    </row>
    <row r="74" spans="4:6">
      <c r="E74" s="8" t="str">
        <f t="shared" si="5"/>
        <v>HEPAフィルター付パーテーション</v>
      </c>
      <c r="F74" s="81" t="s">
        <v>128</v>
      </c>
    </row>
    <row r="75" spans="4:6">
      <c r="E75" s="8">
        <f t="shared" si="5"/>
        <v>0</v>
      </c>
      <c r="F75" s="81" t="s">
        <v>65</v>
      </c>
    </row>
    <row r="76" spans="4:6">
      <c r="E76" s="8" t="str">
        <f>I38</f>
        <v>疑い患者の診療に要する備品（救急医療）（１施設当たり）</v>
      </c>
      <c r="F76" s="81">
        <v>300000</v>
      </c>
    </row>
    <row r="77" spans="4:6">
      <c r="E77" s="8" t="str">
        <f>I39</f>
        <v>疑い患者に使用する保育器（周産期医療又は小児医療）</v>
      </c>
      <c r="F77" s="81">
        <v>1500000</v>
      </c>
    </row>
  </sheetData>
  <sheetProtection formatCells="0" formatColumns="0" formatRows="0" insertColumns="0" insertRows="0" insertHyperlinks="0" deleteColumns="0" deleteRows="0" selectLockedCells="1" sort="0" autoFilter="0" pivotTables="0"/>
  <customSheetViews>
    <customSheetView guid="{E8919B86-519A-43F0-9455-B4C12BFFCEFB}" showPageBreaks="1" printArea="1" view="pageBreakPreview">
      <pageMargins left="0.59055118110236227" right="0.39370078740157483" top="0.39370078740157483" bottom="0.19685039370078741" header="0.31496062992125984" footer="0.31496062992125984"/>
      <printOptions horizontalCentered="1"/>
      <pageSetup paperSize="9" scale="97" orientation="landscape" horizontalDpi="300" verticalDpi="300" r:id="rId1"/>
    </customSheetView>
  </customSheetViews>
  <mergeCells count="11">
    <mergeCell ref="A2:Q2"/>
    <mergeCell ref="B6:B7"/>
    <mergeCell ref="C6:C7"/>
    <mergeCell ref="D6:D7"/>
    <mergeCell ref="E6:F6"/>
    <mergeCell ref="G6:H6"/>
    <mergeCell ref="I6:I7"/>
    <mergeCell ref="J6:O6"/>
    <mergeCell ref="J4:Q4"/>
    <mergeCell ref="Q6:Q7"/>
    <mergeCell ref="P6:P7"/>
  </mergeCells>
  <phoneticPr fontId="2"/>
  <dataValidations count="3">
    <dataValidation type="list" allowBlank="1" showInputMessage="1" showErrorMessage="1" sqref="C4" xr:uid="{00000000-0002-0000-0100-000000000000}">
      <formula1>$E$23:$E$27</formula1>
    </dataValidation>
    <dataValidation type="list" allowBlank="1" showInputMessage="1" showErrorMessage="1" sqref="B8:B16" xr:uid="{00000000-0002-0000-0100-000001000000}">
      <formula1>INDIRECT($C$4)</formula1>
    </dataValidation>
    <dataValidation type="list" allowBlank="1" showInputMessage="1" showErrorMessage="1" sqref="P8:P16" xr:uid="{00000000-0002-0000-0100-000002000000}">
      <formula1>"新規,更新"</formula1>
    </dataValidation>
  </dataValidations>
  <printOptions horizontalCentered="1"/>
  <pageMargins left="0.59055118110236227" right="0.39370078740157483" top="0.39370078740157483" bottom="0.19685039370078741" header="0.31496062992125984" footer="0.31496062992125984"/>
  <pageSetup paperSize="9" scale="97" orientation="landscape" horizontalDpi="300" verticalDpi="300"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tint="-0.499984740745262"/>
  </sheetPr>
  <dimension ref="A1:R70"/>
  <sheetViews>
    <sheetView tabSelected="1" view="pageBreakPreview" topLeftCell="A12" zoomScaleNormal="100" zoomScaleSheetLayoutView="100" workbookViewId="0">
      <selection activeCell="C4" sqref="C4"/>
    </sheetView>
  </sheetViews>
  <sheetFormatPr defaultColWidth="9" defaultRowHeight="13"/>
  <cols>
    <col min="1" max="1" width="2.6328125" style="8" customWidth="1"/>
    <col min="2" max="2" width="13.6328125" style="8" customWidth="1"/>
    <col min="3" max="3" width="15.6328125" style="8" customWidth="1"/>
    <col min="4" max="4" width="5.6328125" style="8" customWidth="1"/>
    <col min="5" max="9" width="11.36328125" style="8" customWidth="1"/>
    <col min="10" max="16" width="3.453125" style="8" customWidth="1"/>
    <col min="17" max="17" width="23.6328125" style="8" customWidth="1"/>
    <col min="18" max="16384" width="9" style="8"/>
  </cols>
  <sheetData>
    <row r="1" spans="1:18" ht="14">
      <c r="A1" s="2" t="s">
        <v>19</v>
      </c>
    </row>
    <row r="2" spans="1:18" ht="16.5">
      <c r="A2" s="167" t="s">
        <v>56</v>
      </c>
      <c r="B2" s="167"/>
      <c r="C2" s="167"/>
      <c r="D2" s="167"/>
      <c r="E2" s="167"/>
      <c r="F2" s="167"/>
      <c r="G2" s="167"/>
      <c r="H2" s="167"/>
      <c r="I2" s="167"/>
      <c r="J2" s="167"/>
      <c r="K2" s="167"/>
      <c r="L2" s="167"/>
      <c r="M2" s="167"/>
      <c r="N2" s="167"/>
      <c r="O2" s="167"/>
      <c r="P2" s="167"/>
      <c r="Q2" s="167"/>
      <c r="R2" s="4"/>
    </row>
    <row r="3" spans="1:18" ht="9" customHeight="1">
      <c r="B3" s="4"/>
      <c r="C3" s="4"/>
    </row>
    <row r="4" spans="1:18" ht="28" customHeight="1">
      <c r="B4" s="29" t="s">
        <v>66</v>
      </c>
      <c r="C4" s="82" t="s">
        <v>92</v>
      </c>
      <c r="E4" s="28"/>
      <c r="F4" s="30"/>
      <c r="G4" s="65"/>
      <c r="H4" s="66"/>
      <c r="I4" s="29" t="s">
        <v>15</v>
      </c>
      <c r="J4" s="185">
        <f>別紙１!C7</f>
        <v>0</v>
      </c>
      <c r="K4" s="186"/>
      <c r="L4" s="186"/>
      <c r="M4" s="186"/>
      <c r="N4" s="186"/>
      <c r="O4" s="186"/>
      <c r="P4" s="186"/>
      <c r="Q4" s="187"/>
    </row>
    <row r="5" spans="1:18" ht="9" customHeight="1" thickBot="1"/>
    <row r="6" spans="1:18" s="12" customFormat="1" ht="30" customHeight="1">
      <c r="B6" s="172" t="s">
        <v>7</v>
      </c>
      <c r="C6" s="174" t="s">
        <v>63</v>
      </c>
      <c r="D6" s="176" t="s">
        <v>5</v>
      </c>
      <c r="E6" s="174" t="s">
        <v>60</v>
      </c>
      <c r="F6" s="178"/>
      <c r="G6" s="179" t="s">
        <v>61</v>
      </c>
      <c r="H6" s="178"/>
      <c r="I6" s="180" t="s">
        <v>16</v>
      </c>
      <c r="J6" s="182" t="s">
        <v>62</v>
      </c>
      <c r="K6" s="183"/>
      <c r="L6" s="183"/>
      <c r="M6" s="183"/>
      <c r="N6" s="183"/>
      <c r="O6" s="184"/>
      <c r="P6" s="190" t="s">
        <v>113</v>
      </c>
      <c r="Q6" s="188" t="s">
        <v>125</v>
      </c>
    </row>
    <row r="7" spans="1:18" s="12" customFormat="1" ht="30" customHeight="1" thickBot="1">
      <c r="B7" s="173"/>
      <c r="C7" s="175"/>
      <c r="D7" s="177"/>
      <c r="E7" s="135" t="s">
        <v>32</v>
      </c>
      <c r="F7" s="136" t="s">
        <v>122</v>
      </c>
      <c r="G7" s="135" t="s">
        <v>32</v>
      </c>
      <c r="H7" s="136" t="s">
        <v>123</v>
      </c>
      <c r="I7" s="181"/>
      <c r="J7" s="67" t="s">
        <v>57</v>
      </c>
      <c r="K7" s="68" t="s">
        <v>58</v>
      </c>
      <c r="L7" s="69" t="s">
        <v>59</v>
      </c>
      <c r="M7" s="70" t="s">
        <v>57</v>
      </c>
      <c r="N7" s="68" t="s">
        <v>58</v>
      </c>
      <c r="O7" s="71" t="s">
        <v>59</v>
      </c>
      <c r="P7" s="191"/>
      <c r="Q7" s="189"/>
    </row>
    <row r="8" spans="1:18" ht="55" customHeight="1" thickTop="1">
      <c r="B8" s="62" t="s">
        <v>23</v>
      </c>
      <c r="C8" s="72" t="s">
        <v>115</v>
      </c>
      <c r="D8" s="58">
        <v>1</v>
      </c>
      <c r="E8" s="76">
        <v>3500000</v>
      </c>
      <c r="F8" s="83">
        <f>IFERROR(ROUND(D8*E8,0),"")</f>
        <v>3500000</v>
      </c>
      <c r="G8" s="83">
        <f t="shared" ref="G8:G15" si="0">SUMIF($E$40:$E$70,B8,$F$40:$F$70)</f>
        <v>5000000</v>
      </c>
      <c r="H8" s="83">
        <f>ROUND(D8*G8,0)</f>
        <v>5000000</v>
      </c>
      <c r="I8" s="84">
        <f>IF(H8=0,F8,MIN(F8,H8))</f>
        <v>3500000</v>
      </c>
      <c r="J8" s="50">
        <v>4</v>
      </c>
      <c r="K8" s="43">
        <v>4</v>
      </c>
      <c r="L8" s="44">
        <v>1</v>
      </c>
      <c r="M8" s="55">
        <v>4</v>
      </c>
      <c r="N8" s="43">
        <v>9</v>
      </c>
      <c r="O8" s="49">
        <v>30</v>
      </c>
      <c r="P8" s="128" t="s">
        <v>124</v>
      </c>
      <c r="Q8" s="137" t="s">
        <v>151</v>
      </c>
    </row>
    <row r="9" spans="1:18" ht="55" customHeight="1">
      <c r="B9" s="62" t="s">
        <v>24</v>
      </c>
      <c r="C9" s="72" t="s">
        <v>120</v>
      </c>
      <c r="D9" s="58">
        <v>1500</v>
      </c>
      <c r="E9" s="76">
        <v>3000</v>
      </c>
      <c r="F9" s="83">
        <f>IFERROR(ROUND(D9*E9,0),"")</f>
        <v>4500000</v>
      </c>
      <c r="G9" s="85">
        <f t="shared" si="0"/>
        <v>3600</v>
      </c>
      <c r="H9" s="83">
        <f t="shared" ref="H9:H15" si="1">ROUND(D9*G9,0)</f>
        <v>5400000</v>
      </c>
      <c r="I9" s="84">
        <f>MIN(F9,H9)</f>
        <v>4500000</v>
      </c>
      <c r="J9" s="52">
        <v>4</v>
      </c>
      <c r="K9" s="45">
        <v>4</v>
      </c>
      <c r="L9" s="46">
        <v>1</v>
      </c>
      <c r="M9" s="56">
        <v>4</v>
      </c>
      <c r="N9" s="45">
        <v>9</v>
      </c>
      <c r="O9" s="51">
        <v>30</v>
      </c>
      <c r="P9" s="129"/>
      <c r="Q9" s="138"/>
    </row>
    <row r="10" spans="1:18" ht="55" customHeight="1">
      <c r="B10" s="62" t="s">
        <v>24</v>
      </c>
      <c r="C10" s="73" t="s">
        <v>121</v>
      </c>
      <c r="D10" s="58">
        <v>2000</v>
      </c>
      <c r="E10" s="134" t="s">
        <v>119</v>
      </c>
      <c r="F10" s="86">
        <v>7000000</v>
      </c>
      <c r="G10" s="87">
        <f t="shared" si="0"/>
        <v>3600</v>
      </c>
      <c r="H10" s="83">
        <f t="shared" si="1"/>
        <v>7200000</v>
      </c>
      <c r="I10" s="84">
        <f>MIN(F10,H10)</f>
        <v>7000000</v>
      </c>
      <c r="J10" s="52">
        <v>4</v>
      </c>
      <c r="K10" s="45">
        <v>4</v>
      </c>
      <c r="L10" s="46">
        <v>1</v>
      </c>
      <c r="M10" s="56">
        <v>4</v>
      </c>
      <c r="N10" s="45">
        <v>9</v>
      </c>
      <c r="O10" s="51">
        <v>30</v>
      </c>
      <c r="P10" s="129"/>
      <c r="Q10" s="138"/>
    </row>
    <row r="11" spans="1:18" ht="55" customHeight="1">
      <c r="B11" s="62" t="s">
        <v>25</v>
      </c>
      <c r="C11" s="73" t="s">
        <v>116</v>
      </c>
      <c r="D11" s="58">
        <v>1</v>
      </c>
      <c r="E11" s="77">
        <v>2100000</v>
      </c>
      <c r="F11" s="86">
        <f>IFERROR(ROUND(D11*E11,0),"")</f>
        <v>2100000</v>
      </c>
      <c r="G11" s="87">
        <f t="shared" si="0"/>
        <v>4320000</v>
      </c>
      <c r="H11" s="83">
        <f t="shared" si="1"/>
        <v>4320000</v>
      </c>
      <c r="I11" s="84">
        <f>MIN(F11,H11)</f>
        <v>2100000</v>
      </c>
      <c r="J11" s="52">
        <v>4</v>
      </c>
      <c r="K11" s="45">
        <v>4</v>
      </c>
      <c r="L11" s="46">
        <v>1</v>
      </c>
      <c r="M11" s="56">
        <v>4</v>
      </c>
      <c r="N11" s="45">
        <v>9</v>
      </c>
      <c r="O11" s="51">
        <v>30</v>
      </c>
      <c r="P11" s="129"/>
      <c r="Q11" s="138"/>
    </row>
    <row r="12" spans="1:18" ht="55" customHeight="1">
      <c r="B12" s="62" t="s">
        <v>26</v>
      </c>
      <c r="C12" s="73" t="s">
        <v>117</v>
      </c>
      <c r="D12" s="58">
        <v>15</v>
      </c>
      <c r="E12" s="77">
        <v>50000</v>
      </c>
      <c r="F12" s="86">
        <f>IFERROR(ROUND(D12*E12,0),"")</f>
        <v>750000</v>
      </c>
      <c r="G12" s="87">
        <f t="shared" si="0"/>
        <v>51400</v>
      </c>
      <c r="H12" s="83">
        <f t="shared" si="1"/>
        <v>771000</v>
      </c>
      <c r="I12" s="84">
        <f>MIN(F12,H12)</f>
        <v>750000</v>
      </c>
      <c r="J12" s="52">
        <v>4</v>
      </c>
      <c r="K12" s="45">
        <v>4</v>
      </c>
      <c r="L12" s="46">
        <v>1</v>
      </c>
      <c r="M12" s="56">
        <v>4</v>
      </c>
      <c r="N12" s="45">
        <v>9</v>
      </c>
      <c r="O12" s="51">
        <v>30</v>
      </c>
      <c r="P12" s="129"/>
      <c r="Q12" s="138"/>
    </row>
    <row r="13" spans="1:18" ht="55" customHeight="1">
      <c r="B13" s="62" t="s">
        <v>27</v>
      </c>
      <c r="C13" s="73" t="s">
        <v>118</v>
      </c>
      <c r="D13" s="58">
        <v>1</v>
      </c>
      <c r="E13" s="77">
        <v>15750000</v>
      </c>
      <c r="F13" s="87">
        <f>IFERROR(ROUND(D13*E13,0),"")</f>
        <v>15750000</v>
      </c>
      <c r="G13" s="87">
        <f t="shared" si="0"/>
        <v>21000000</v>
      </c>
      <c r="H13" s="83">
        <f>ROUND(D13*G13,0)</f>
        <v>21000000</v>
      </c>
      <c r="I13" s="84">
        <f t="shared" ref="I13:I15" si="2">MIN(F13,H13)</f>
        <v>15750000</v>
      </c>
      <c r="J13" s="52">
        <v>4</v>
      </c>
      <c r="K13" s="45">
        <v>4</v>
      </c>
      <c r="L13" s="46">
        <v>1</v>
      </c>
      <c r="M13" s="56">
        <v>4</v>
      </c>
      <c r="N13" s="45">
        <v>9</v>
      </c>
      <c r="O13" s="51">
        <v>30</v>
      </c>
      <c r="P13" s="129"/>
      <c r="Q13" s="138"/>
    </row>
    <row r="14" spans="1:18" ht="55" customHeight="1">
      <c r="B14" s="63"/>
      <c r="C14" s="74"/>
      <c r="D14" s="60"/>
      <c r="E14" s="78"/>
      <c r="F14" s="89">
        <f>IFERROR(ROUND(D14*E14,0),"")</f>
        <v>0</v>
      </c>
      <c r="G14" s="90">
        <f t="shared" si="0"/>
        <v>0</v>
      </c>
      <c r="H14" s="89">
        <f t="shared" si="1"/>
        <v>0</v>
      </c>
      <c r="I14" s="91">
        <f t="shared" si="2"/>
        <v>0</v>
      </c>
      <c r="J14" s="52"/>
      <c r="K14" s="45"/>
      <c r="L14" s="46"/>
      <c r="M14" s="56"/>
      <c r="N14" s="45"/>
      <c r="O14" s="51"/>
      <c r="P14" s="129"/>
      <c r="Q14" s="139"/>
    </row>
    <row r="15" spans="1:18" ht="55" customHeight="1" thickBot="1">
      <c r="B15" s="64"/>
      <c r="C15" s="75"/>
      <c r="D15" s="61"/>
      <c r="E15" s="79"/>
      <c r="F15" s="92">
        <f>IFERROR(ROUND(D15*E15,0),"")</f>
        <v>0</v>
      </c>
      <c r="G15" s="93">
        <f t="shared" si="0"/>
        <v>0</v>
      </c>
      <c r="H15" s="92">
        <f t="shared" si="1"/>
        <v>0</v>
      </c>
      <c r="I15" s="94">
        <f t="shared" si="2"/>
        <v>0</v>
      </c>
      <c r="J15" s="54"/>
      <c r="K15" s="47"/>
      <c r="L15" s="48"/>
      <c r="M15" s="57"/>
      <c r="N15" s="47"/>
      <c r="O15" s="53"/>
      <c r="P15" s="130"/>
      <c r="Q15" s="140"/>
    </row>
    <row r="16" spans="1:18" ht="9" customHeight="1">
      <c r="B16" s="11"/>
      <c r="C16" s="11"/>
      <c r="D16" s="12"/>
      <c r="E16" s="13"/>
      <c r="F16" s="13"/>
      <c r="G16" s="13"/>
      <c r="H16" s="13"/>
      <c r="I16" s="13"/>
    </row>
    <row r="17" spans="2:9">
      <c r="B17" s="14" t="s">
        <v>150</v>
      </c>
      <c r="C17" s="14"/>
    </row>
    <row r="18" spans="2:9">
      <c r="B18" s="14" t="s">
        <v>149</v>
      </c>
      <c r="C18" s="14"/>
    </row>
    <row r="19" spans="2:9">
      <c r="B19" s="14"/>
      <c r="C19" s="14"/>
    </row>
    <row r="20" spans="2:9">
      <c r="B20" s="14"/>
      <c r="C20" s="14"/>
    </row>
    <row r="21" spans="2:9">
      <c r="D21" s="8" t="s">
        <v>66</v>
      </c>
    </row>
    <row r="22" spans="2:9">
      <c r="E22" s="8" t="s">
        <v>92</v>
      </c>
    </row>
    <row r="23" spans="2:9">
      <c r="E23" s="8" t="s">
        <v>157</v>
      </c>
    </row>
    <row r="24" spans="2:9">
      <c r="E24" s="8" t="s">
        <v>94</v>
      </c>
    </row>
    <row r="25" spans="2:9">
      <c r="E25" s="8" t="s">
        <v>95</v>
      </c>
    </row>
    <row r="26" spans="2:9">
      <c r="E26" s="8" t="s">
        <v>75</v>
      </c>
    </row>
    <row r="27" spans="2:9">
      <c r="D27" s="8" t="s">
        <v>68</v>
      </c>
    </row>
    <row r="28" spans="2:9">
      <c r="E28" s="8" t="s">
        <v>92</v>
      </c>
      <c r="F28" s="8" t="s">
        <v>157</v>
      </c>
      <c r="G28" s="8" t="s">
        <v>94</v>
      </c>
      <c r="H28" s="8" t="s">
        <v>95</v>
      </c>
      <c r="I28" s="8" t="s">
        <v>75</v>
      </c>
    </row>
    <row r="29" spans="2:9">
      <c r="E29" s="8" t="s">
        <v>22</v>
      </c>
      <c r="F29" s="8" t="s">
        <v>72</v>
      </c>
      <c r="H29" s="8" t="s">
        <v>77</v>
      </c>
      <c r="I29" s="8" t="s">
        <v>105</v>
      </c>
    </row>
    <row r="30" spans="2:9">
      <c r="E30" s="8" t="s">
        <v>23</v>
      </c>
      <c r="F30" s="8" t="s">
        <v>70</v>
      </c>
      <c r="H30" s="8" t="s">
        <v>79</v>
      </c>
      <c r="I30" s="8" t="s">
        <v>24</v>
      </c>
    </row>
    <row r="31" spans="2:9">
      <c r="E31" s="8" t="s">
        <v>24</v>
      </c>
      <c r="F31" s="8" t="s">
        <v>24</v>
      </c>
      <c r="H31" s="8" t="s">
        <v>81</v>
      </c>
      <c r="I31" s="8" t="s">
        <v>25</v>
      </c>
    </row>
    <row r="32" spans="2:9">
      <c r="E32" s="8" t="s">
        <v>25</v>
      </c>
      <c r="F32" s="8" t="s">
        <v>26</v>
      </c>
      <c r="H32" s="8" t="s">
        <v>83</v>
      </c>
      <c r="I32" s="8" t="s">
        <v>26</v>
      </c>
    </row>
    <row r="33" spans="4:9">
      <c r="E33" s="8" t="s">
        <v>26</v>
      </c>
      <c r="F33" s="8" t="s">
        <v>91</v>
      </c>
      <c r="H33" s="8" t="s">
        <v>85</v>
      </c>
      <c r="I33" s="8" t="s">
        <v>91</v>
      </c>
    </row>
    <row r="34" spans="4:9">
      <c r="E34" s="8" t="s">
        <v>27</v>
      </c>
      <c r="H34" s="8" t="s">
        <v>87</v>
      </c>
    </row>
    <row r="35" spans="4:9">
      <c r="E35" s="8" t="s">
        <v>28</v>
      </c>
      <c r="H35" s="8" t="s">
        <v>89</v>
      </c>
    </row>
    <row r="36" spans="4:9">
      <c r="E36" s="8" t="s">
        <v>72</v>
      </c>
    </row>
    <row r="37" spans="4:9">
      <c r="E37" s="8" t="s">
        <v>70</v>
      </c>
    </row>
    <row r="38" spans="4:9">
      <c r="D38" s="14" t="s">
        <v>64</v>
      </c>
    </row>
    <row r="39" spans="4:9">
      <c r="D39" s="8" t="s">
        <v>92</v>
      </c>
    </row>
    <row r="40" spans="4:9">
      <c r="E40" s="8" t="str">
        <f t="shared" ref="E40:E46" si="3">E29</f>
        <v>初度設備</v>
      </c>
      <c r="F40" s="80">
        <v>133000</v>
      </c>
    </row>
    <row r="41" spans="4:9">
      <c r="E41" s="8" t="str">
        <f t="shared" si="3"/>
        <v>人工呼吸器及び付帯する備品</v>
      </c>
      <c r="F41" s="80">
        <v>5000000</v>
      </c>
    </row>
    <row r="42" spans="4:9">
      <c r="E42" s="8" t="str">
        <f t="shared" si="3"/>
        <v>個人防護具</v>
      </c>
      <c r="F42" s="80">
        <v>3600</v>
      </c>
    </row>
    <row r="43" spans="4:9">
      <c r="E43" s="8" t="str">
        <f t="shared" si="3"/>
        <v>簡易陰圧装置</v>
      </c>
      <c r="F43" s="80">
        <v>4320000</v>
      </c>
    </row>
    <row r="44" spans="4:9">
      <c r="E44" s="8" t="str">
        <f t="shared" si="3"/>
        <v>簡易ベッド</v>
      </c>
      <c r="F44" s="80">
        <v>51400</v>
      </c>
    </row>
    <row r="45" spans="4:9">
      <c r="E45" s="8" t="str">
        <f t="shared" si="3"/>
        <v>体外式膜型人工肺及び付帯する備品</v>
      </c>
      <c r="F45" s="80">
        <v>21000000</v>
      </c>
    </row>
    <row r="46" spans="4:9">
      <c r="E46" s="8" t="str">
        <f t="shared" si="3"/>
        <v>簡易病室及び付帯する備品</v>
      </c>
      <c r="F46" s="81" t="s">
        <v>65</v>
      </c>
    </row>
    <row r="47" spans="4:9">
      <c r="E47" s="8" t="str">
        <f t="shared" ref="E47:E48" si="4">E36</f>
        <v>HEPAフィルター付空気清浄機（陰圧対応可能なものに限る）（１施設当たり）</v>
      </c>
      <c r="F47" s="80">
        <v>905000</v>
      </c>
    </row>
    <row r="48" spans="4:9">
      <c r="E48" s="8" t="str">
        <f t="shared" si="4"/>
        <v>HEPAフィルター付パーテーション</v>
      </c>
      <c r="F48" s="80">
        <v>205000</v>
      </c>
    </row>
    <row r="49" spans="4:6">
      <c r="D49" s="8" t="s">
        <v>93</v>
      </c>
    </row>
    <row r="50" spans="4:6">
      <c r="E50" s="8" t="str">
        <f>F29</f>
        <v>HEPAフィルター付空気清浄機（陰圧対応可能なものに限る）（１施設当たり）</v>
      </c>
      <c r="F50" s="80">
        <v>905000</v>
      </c>
    </row>
    <row r="51" spans="4:6">
      <c r="E51" s="8" t="str">
        <f t="shared" ref="E51:E53" si="5">F30</f>
        <v>HEPAフィルター付パーテーション</v>
      </c>
      <c r="F51" s="80">
        <v>205000</v>
      </c>
    </row>
    <row r="52" spans="4:6">
      <c r="E52" s="8" t="str">
        <f t="shared" si="5"/>
        <v>個人防護具</v>
      </c>
      <c r="F52" s="81" t="s">
        <v>96</v>
      </c>
    </row>
    <row r="53" spans="4:6">
      <c r="E53" s="8" t="str">
        <f t="shared" si="5"/>
        <v>簡易ベッド</v>
      </c>
      <c r="F53" s="81" t="s">
        <v>96</v>
      </c>
    </row>
    <row r="54" spans="4:6">
      <c r="E54" s="8" t="str">
        <f>F33</f>
        <v>簡易診療室及び付帯する備品</v>
      </c>
      <c r="F54" s="81" t="s">
        <v>65</v>
      </c>
    </row>
    <row r="55" spans="4:6">
      <c r="D55" s="8" t="s">
        <v>94</v>
      </c>
    </row>
    <row r="56" spans="4:6">
      <c r="F56" s="81" t="s">
        <v>65</v>
      </c>
    </row>
    <row r="57" spans="4:6">
      <c r="D57" s="8" t="s">
        <v>95</v>
      </c>
    </row>
    <row r="58" spans="4:6">
      <c r="E58" s="8" t="str">
        <f>H29</f>
        <v>超音波画像診断装置</v>
      </c>
      <c r="F58" s="80">
        <v>11000000</v>
      </c>
    </row>
    <row r="59" spans="4:6">
      <c r="E59" s="8" t="str">
        <f t="shared" ref="E59:E64" si="6">H30</f>
        <v>血液浄化装置</v>
      </c>
      <c r="F59" s="80">
        <v>6600000</v>
      </c>
    </row>
    <row r="60" spans="4:6">
      <c r="E60" s="8" t="str">
        <f t="shared" si="6"/>
        <v>気管支鏡</v>
      </c>
      <c r="F60" s="80">
        <v>5500000</v>
      </c>
    </row>
    <row r="61" spans="4:6">
      <c r="E61" s="8" t="str">
        <f t="shared" si="6"/>
        <v>ＣＴ撮影装置等（画像診断支援プログラムを含む）</v>
      </c>
      <c r="F61" s="80">
        <v>66000000</v>
      </c>
    </row>
    <row r="62" spans="4:6">
      <c r="E62" s="8" t="str">
        <f t="shared" si="6"/>
        <v>生体情報モニタ</v>
      </c>
      <c r="F62" s="80">
        <v>1100000</v>
      </c>
    </row>
    <row r="63" spans="4:6">
      <c r="E63" s="8" t="str">
        <f t="shared" si="6"/>
        <v>分娩監視装置</v>
      </c>
      <c r="F63" s="80">
        <v>2200000</v>
      </c>
    </row>
    <row r="64" spans="4:6">
      <c r="E64" s="8" t="str">
        <f t="shared" si="6"/>
        <v>新生児モニタ</v>
      </c>
      <c r="F64" s="80">
        <v>1100000</v>
      </c>
    </row>
    <row r="65" spans="4:6">
      <c r="D65" s="8" t="s">
        <v>74</v>
      </c>
    </row>
    <row r="66" spans="4:6">
      <c r="E66" s="8" t="str">
        <f>I29</f>
        <v>初度設備</v>
      </c>
      <c r="F66" s="81" t="s">
        <v>96</v>
      </c>
    </row>
    <row r="67" spans="4:6">
      <c r="E67" s="8" t="str">
        <f t="shared" ref="E67:E70" si="7">I30</f>
        <v>個人防護具</v>
      </c>
      <c r="F67" s="81" t="s">
        <v>96</v>
      </c>
    </row>
    <row r="68" spans="4:6">
      <c r="E68" s="8" t="str">
        <f t="shared" si="7"/>
        <v>簡易陰圧装置</v>
      </c>
      <c r="F68" s="81" t="s">
        <v>96</v>
      </c>
    </row>
    <row r="69" spans="4:6">
      <c r="E69" s="8" t="str">
        <f t="shared" si="7"/>
        <v>簡易ベッド</v>
      </c>
      <c r="F69" s="81" t="s">
        <v>96</v>
      </c>
    </row>
    <row r="70" spans="4:6">
      <c r="E70" s="8" t="str">
        <f t="shared" si="7"/>
        <v>簡易診療室及び付帯する備品</v>
      </c>
      <c r="F70" s="81" t="s">
        <v>65</v>
      </c>
    </row>
  </sheetData>
  <sheetProtection formatCells="0" formatColumns="0" formatRows="0" insertColumns="0" insertRows="0" insertHyperlinks="0" deleteColumns="0" deleteRows="0" selectLockedCells="1" sort="0" autoFilter="0" pivotTables="0"/>
  <customSheetViews>
    <customSheetView guid="{E8919B86-519A-43F0-9455-B4C12BFFCEFB}" showPageBreaks="1" printArea="1" view="pageBreakPreview">
      <pageMargins left="0.59055118110236227" right="0.39370078740157483" top="0.39370078740157483" bottom="0.19685039370078741" header="0.31496062992125984" footer="0.31496062992125984"/>
      <printOptions horizontalCentered="1"/>
      <pageSetup paperSize="9" scale="97" orientation="landscape" horizontalDpi="300" verticalDpi="300" r:id="rId1"/>
    </customSheetView>
  </customSheetViews>
  <mergeCells count="11">
    <mergeCell ref="Q6:Q7"/>
    <mergeCell ref="A2:Q2"/>
    <mergeCell ref="J4:Q4"/>
    <mergeCell ref="B6:B7"/>
    <mergeCell ref="C6:C7"/>
    <mergeCell ref="D6:D7"/>
    <mergeCell ref="E6:F6"/>
    <mergeCell ref="G6:H6"/>
    <mergeCell ref="I6:I7"/>
    <mergeCell ref="J6:O6"/>
    <mergeCell ref="P6:P7"/>
  </mergeCells>
  <phoneticPr fontId="2"/>
  <dataValidations count="3">
    <dataValidation type="list" allowBlank="1" showInputMessage="1" showErrorMessage="1" sqref="C4" xr:uid="{00000000-0002-0000-0200-000000000000}">
      <formula1>$E$22:$E$26</formula1>
    </dataValidation>
    <dataValidation type="list" allowBlank="1" showInputMessage="1" showErrorMessage="1" sqref="P8:P15" xr:uid="{00000000-0002-0000-0200-000001000000}">
      <formula1>"新規,更新"</formula1>
    </dataValidation>
    <dataValidation type="list" allowBlank="1" showInputMessage="1" showErrorMessage="1" sqref="B8:B15" xr:uid="{00000000-0002-0000-0200-000002000000}">
      <formula1>INDIRECT($C$4)</formula1>
    </dataValidation>
  </dataValidations>
  <printOptions horizontalCentered="1"/>
  <pageMargins left="0.59055118110236227" right="0.39370078740157483" top="0.39370078740157483" bottom="0.19685039370078741" header="0.31496062992125984" footer="0.31496062992125984"/>
  <pageSetup paperSize="9" scale="90" orientation="landscape" horizontalDpi="300" verticalDpi="300" r:id="rId2"/>
  <drawing r:id="rId3"/>
  <legacy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34"/>
  <sheetViews>
    <sheetView view="pageBreakPreview" zoomScaleNormal="100" zoomScaleSheetLayoutView="100" workbookViewId="0">
      <selection activeCell="J14" sqref="J14"/>
    </sheetView>
  </sheetViews>
  <sheetFormatPr defaultColWidth="9" defaultRowHeight="13"/>
  <cols>
    <col min="1" max="1" width="2.6328125" style="8" customWidth="1"/>
    <col min="2" max="2" width="22.6328125" style="8" customWidth="1"/>
    <col min="3" max="3" width="9.6328125" style="8" customWidth="1"/>
    <col min="4" max="6" width="13.6328125" style="15" customWidth="1"/>
    <col min="7" max="7" width="15.6328125" style="15" customWidth="1"/>
    <col min="8" max="8" width="2.6328125" style="8" customWidth="1"/>
    <col min="9" max="16384" width="9" style="8"/>
  </cols>
  <sheetData>
    <row r="1" spans="1:7" ht="18" customHeight="1">
      <c r="A1" s="2" t="s">
        <v>20</v>
      </c>
    </row>
    <row r="2" spans="1:7" ht="18" customHeight="1">
      <c r="A2" s="4"/>
      <c r="B2" s="167" t="s">
        <v>140</v>
      </c>
      <c r="C2" s="167"/>
      <c r="D2" s="167"/>
      <c r="E2" s="167"/>
      <c r="F2" s="167"/>
      <c r="G2" s="167"/>
    </row>
    <row r="3" spans="1:7" ht="9" customHeight="1">
      <c r="A3" s="16"/>
    </row>
    <row r="4" spans="1:7" ht="28" customHeight="1">
      <c r="B4" s="16"/>
      <c r="C4" s="29" t="s">
        <v>66</v>
      </c>
      <c r="D4" s="82">
        <f>別紙２!C4</f>
        <v>0</v>
      </c>
      <c r="E4" s="17" t="s">
        <v>8</v>
      </c>
      <c r="F4" s="192">
        <f>別紙１!C7</f>
        <v>0</v>
      </c>
      <c r="G4" s="193"/>
    </row>
    <row r="5" spans="1:7" ht="9" customHeight="1"/>
    <row r="6" spans="1:7" ht="20.149999999999999" customHeight="1">
      <c r="B6" s="194" t="s">
        <v>9</v>
      </c>
      <c r="C6" s="194" t="s">
        <v>5</v>
      </c>
      <c r="D6" s="195" t="s">
        <v>143</v>
      </c>
      <c r="E6" s="195" t="s">
        <v>144</v>
      </c>
      <c r="F6" s="195" t="s">
        <v>145</v>
      </c>
      <c r="G6" s="195" t="s">
        <v>10</v>
      </c>
    </row>
    <row r="7" spans="1:7" ht="20.149999999999999" customHeight="1" thickBot="1">
      <c r="B7" s="177"/>
      <c r="C7" s="177"/>
      <c r="D7" s="196"/>
      <c r="E7" s="196"/>
      <c r="F7" s="196"/>
      <c r="G7" s="196"/>
    </row>
    <row r="8" spans="1:7" ht="30" customHeight="1" thickTop="1">
      <c r="B8" s="126" t="s">
        <v>97</v>
      </c>
      <c r="C8" s="120">
        <f>SUMIF(別紙２!$B$8:$B$16,$B8,別紙２!$D$8:$D$16)</f>
        <v>0</v>
      </c>
      <c r="D8" s="121">
        <f>SUMIF(別紙２!$B$8:$B$16,$B8,別紙２!$F$8:$F$16)</f>
        <v>0</v>
      </c>
      <c r="E8" s="122">
        <f>SUMIF(別紙２!$B$8:$B$16,$B8,別紙２!$H$8:$H$16)</f>
        <v>0</v>
      </c>
      <c r="F8" s="121">
        <f>ROUNDDOWN(SUMIF(別紙２!$B$8:$B$16,$B8,別紙２!$I$8:$I$16),-3)</f>
        <v>0</v>
      </c>
      <c r="G8" s="123"/>
    </row>
    <row r="9" spans="1:7" ht="30" customHeight="1">
      <c r="B9" s="105" t="s">
        <v>98</v>
      </c>
      <c r="C9" s="101">
        <f>SUMIF(別紙２!$B$8:$B$16,$B9,別紙２!$D$8:$D$16)</f>
        <v>0</v>
      </c>
      <c r="D9" s="95">
        <f>SUMIF(別紙２!$B$8:$B$16,$B9,別紙２!$F$8:$F$16)</f>
        <v>0</v>
      </c>
      <c r="E9" s="97">
        <f>SUMIF(別紙２!$B$8:$B$16,$B9,別紙２!$H$8:$H$16)</f>
        <v>0</v>
      </c>
      <c r="F9" s="98">
        <f>ROUNDDOWN(SUMIF(別紙２!$B$8:$B$16,$B9,別紙２!$I$8:$I$16),-3)</f>
        <v>0</v>
      </c>
      <c r="G9" s="104"/>
    </row>
    <row r="10" spans="1:7" ht="30" customHeight="1">
      <c r="B10" s="105" t="s">
        <v>99</v>
      </c>
      <c r="C10" s="101">
        <f>SUMIF(別紙２!$B$8:$B$16,$B10,別紙２!$D$8:$D$16)</f>
        <v>0</v>
      </c>
      <c r="D10" s="95">
        <f>SUMIF(別紙２!$B$8:$B$16,$B10,別紙２!$F$8:$F$16)</f>
        <v>0</v>
      </c>
      <c r="E10" s="96">
        <f>SUMIF(別紙２!$B$8:$B$16,$B10,別紙２!$H$8:$H$16)</f>
        <v>0</v>
      </c>
      <c r="F10" s="95">
        <f>ROUNDDOWN(SUMIF(別紙２!$B$8:$B$16,$B10,別紙２!$I$8:$I$16),-3)</f>
        <v>0</v>
      </c>
      <c r="G10" s="104"/>
    </row>
    <row r="11" spans="1:7" ht="30" customHeight="1">
      <c r="B11" s="105" t="s">
        <v>100</v>
      </c>
      <c r="C11" s="101">
        <f>SUMIF(別紙２!$B$8:$B$16,$B11,別紙２!$D$8:$D$16)</f>
        <v>0</v>
      </c>
      <c r="D11" s="95">
        <f>SUMIF(別紙２!$B$8:$B$16,$B11,別紙２!$F$8:$F$16)</f>
        <v>0</v>
      </c>
      <c r="E11" s="97">
        <f>SUMIF(別紙２!$B$8:$B$16,$B11,別紙２!$H$8:$H$16)</f>
        <v>0</v>
      </c>
      <c r="F11" s="98">
        <f>ROUNDDOWN(SUMIF(別紙２!$B$8:$B$16,$B11,別紙２!$I$8:$I$16),-3)</f>
        <v>0</v>
      </c>
      <c r="G11" s="104"/>
    </row>
    <row r="12" spans="1:7" ht="30" customHeight="1">
      <c r="B12" s="105" t="s">
        <v>101</v>
      </c>
      <c r="C12" s="101">
        <f>SUMIF(別紙２!$B$8:$B$16,$B12,別紙２!$D$8:$D$16)</f>
        <v>0</v>
      </c>
      <c r="D12" s="95">
        <f>SUMIF(別紙２!$B$8:$B$16,$B12,別紙２!$F$8:$F$16)</f>
        <v>0</v>
      </c>
      <c r="E12" s="97">
        <f>SUMIF(別紙２!$B$8:$B$16,$B12,別紙２!$H$8:$H$16)</f>
        <v>0</v>
      </c>
      <c r="F12" s="98">
        <f>ROUNDDOWN(SUMIF(別紙２!$B$8:$B$16,$B12,別紙２!$I$8:$I$16),-3)</f>
        <v>0</v>
      </c>
      <c r="G12" s="104"/>
    </row>
    <row r="13" spans="1:7" ht="30" customHeight="1">
      <c r="B13" s="105" t="s">
        <v>73</v>
      </c>
      <c r="C13" s="101">
        <f>SUMIF(別紙２!$B$8:$B$16,$B13,別紙２!$D$8:$D$16)</f>
        <v>0</v>
      </c>
      <c r="D13" s="95">
        <f>SUMIF(別紙２!$B$8:$B$16,$B13,別紙２!$F$8:$F$16)</f>
        <v>0</v>
      </c>
      <c r="E13" s="97">
        <f>SUMIF(別紙２!$B$8:$B$16,$B13,別紙２!$H$8:$H$16)</f>
        <v>0</v>
      </c>
      <c r="F13" s="98">
        <f>ROUNDDOWN(SUMIF(別紙２!$B$8:$B$16,$B13,別紙２!$I$8:$I$16),-3)</f>
        <v>0</v>
      </c>
      <c r="G13" s="104"/>
    </row>
    <row r="14" spans="1:7" ht="30" customHeight="1">
      <c r="B14" s="105" t="s">
        <v>102</v>
      </c>
      <c r="C14" s="101">
        <f>SUMIF(別紙２!$B$8:$B$16,$B14,別紙２!$D$8:$D$16)</f>
        <v>0</v>
      </c>
      <c r="D14" s="95">
        <f>SUMIF(別紙２!$B$8:$B$16,$B14,別紙２!$F$8:$F$16)</f>
        <v>0</v>
      </c>
      <c r="E14" s="97">
        <f>SUMIF(別紙２!$B$8:$B$16,$B14,別紙２!$H$8:$H$16)</f>
        <v>0</v>
      </c>
      <c r="F14" s="98">
        <f>ROUNDDOWN(SUMIF(別紙２!$B$8:$B$16,$B14,別紙２!$I$8:$I$16),-3)</f>
        <v>0</v>
      </c>
      <c r="G14" s="104"/>
    </row>
    <row r="15" spans="1:7" ht="30" customHeight="1">
      <c r="B15" s="148" t="s">
        <v>71</v>
      </c>
      <c r="C15" s="101">
        <f>SUMIF(別紙２!$B$8:$B$16,$B15,別紙２!$D$8:$D$16)</f>
        <v>0</v>
      </c>
      <c r="D15" s="95">
        <f>SUMIF(別紙２!$B$8:$B$16,$B15,別紙２!$F$8:$F$16)</f>
        <v>0</v>
      </c>
      <c r="E15" s="97">
        <f>SUMIF(別紙２!$B$8:$B$16,$B15,別紙２!$H$8:$H$16)</f>
        <v>0</v>
      </c>
      <c r="F15" s="98">
        <f>ROUNDDOWN(SUMIF(別紙２!$B$8:$B$16,$B15,別紙２!$I$8:$I$16),-3)</f>
        <v>0</v>
      </c>
      <c r="G15" s="104"/>
    </row>
    <row r="16" spans="1:7" ht="30" customHeight="1">
      <c r="B16" s="105" t="s">
        <v>69</v>
      </c>
      <c r="C16" s="101">
        <f>SUMIF(別紙２!$B$8:$B$16,$B16,別紙２!$D$8:$D$16)</f>
        <v>0</v>
      </c>
      <c r="D16" s="95">
        <f>SUMIF(別紙２!$B$8:$B$16,$B16,別紙２!$F$8:$F$16)</f>
        <v>0</v>
      </c>
      <c r="E16" s="97">
        <f>SUMIF(別紙２!$B$8:$B$16,$B16,別紙２!$H$8:$H$16)</f>
        <v>0</v>
      </c>
      <c r="F16" s="98">
        <f>ROUNDDOWN(SUMIF(別紙２!$B$8:$B$16,$B16,別紙２!$I$8:$I$16),-3)</f>
        <v>0</v>
      </c>
      <c r="G16" s="104"/>
    </row>
    <row r="17" spans="2:7" ht="30" customHeight="1">
      <c r="B17" s="105" t="s">
        <v>90</v>
      </c>
      <c r="C17" s="101">
        <f>SUMIF(別紙２!$B$8:$B$16,$B17,別紙２!$D$8:$D$16)</f>
        <v>0</v>
      </c>
      <c r="D17" s="95">
        <f>SUMIF(別紙２!$B$8:$B$16,$B17,別紙２!$F$8:$F$16)</f>
        <v>0</v>
      </c>
      <c r="E17" s="97">
        <f>SUMIF(別紙２!$B$8:$B$16,$B17,別紙２!$H$8:$H$16)</f>
        <v>0</v>
      </c>
      <c r="F17" s="98">
        <f>ROUNDDOWN(SUMIF(別紙２!$B$8:$B$16,$B17,別紙２!$I$8:$I$16),-3)</f>
        <v>0</v>
      </c>
      <c r="G17" s="104"/>
    </row>
    <row r="18" spans="2:7" ht="30" customHeight="1">
      <c r="B18" s="105" t="s">
        <v>76</v>
      </c>
      <c r="C18" s="101">
        <f>SUMIF(別紙２!$B$8:$B$16,$B18,別紙２!$D$8:$D$16)</f>
        <v>0</v>
      </c>
      <c r="D18" s="95">
        <f>SUMIF(別紙２!$B$8:$B$16,$B18,別紙２!$F$8:$F$16)</f>
        <v>0</v>
      </c>
      <c r="E18" s="97">
        <f>SUMIF(別紙２!$B$8:$B$16,$B18,別紙２!$H$8:$H$16)</f>
        <v>0</v>
      </c>
      <c r="F18" s="98">
        <f>ROUNDDOWN(SUMIF(別紙２!$B$8:$B$16,$B18,別紙２!$I$8:$I$16),-3)</f>
        <v>0</v>
      </c>
      <c r="G18" s="104"/>
    </row>
    <row r="19" spans="2:7" ht="30" customHeight="1">
      <c r="B19" s="105" t="s">
        <v>78</v>
      </c>
      <c r="C19" s="101">
        <f>SUMIF(別紙２!$B$8:$B$16,$B19,別紙２!$D$8:$D$16)</f>
        <v>0</v>
      </c>
      <c r="D19" s="95">
        <f>SUMIF(別紙２!$B$8:$B$16,$B19,別紙２!$F$8:$F$16)</f>
        <v>0</v>
      </c>
      <c r="E19" s="97">
        <f>SUMIF(別紙２!$B$8:$B$16,$B19,別紙２!$H$8:$H$16)</f>
        <v>0</v>
      </c>
      <c r="F19" s="98">
        <f>ROUNDDOWN(SUMIF(別紙２!$B$8:$B$16,$B19,別紙２!$I$8:$I$16),-3)</f>
        <v>0</v>
      </c>
      <c r="G19" s="104"/>
    </row>
    <row r="20" spans="2:7" ht="30" customHeight="1">
      <c r="B20" s="105" t="s">
        <v>80</v>
      </c>
      <c r="C20" s="101">
        <f>SUMIF(別紙２!$B$8:$B$16,$B20,別紙２!$D$8:$D$16)</f>
        <v>0</v>
      </c>
      <c r="D20" s="95">
        <f>SUMIF(別紙２!$B$8:$B$16,$B20,別紙２!$F$8:$F$16)</f>
        <v>0</v>
      </c>
      <c r="E20" s="97">
        <f>SUMIF(別紙２!$B$8:$B$16,$B20,別紙２!$H$8:$H$16)</f>
        <v>0</v>
      </c>
      <c r="F20" s="98">
        <f>ROUNDDOWN(SUMIF(別紙２!$B$8:$B$16,$B20,別紙２!$I$8:$I$16),-3)</f>
        <v>0</v>
      </c>
      <c r="G20" s="104"/>
    </row>
    <row r="21" spans="2:7" ht="30" customHeight="1">
      <c r="B21" s="105" t="s">
        <v>82</v>
      </c>
      <c r="C21" s="101">
        <f>SUMIF(別紙２!$B$8:$B$16,$B21,別紙２!$D$8:$D$16)</f>
        <v>0</v>
      </c>
      <c r="D21" s="95">
        <f>SUMIF(別紙２!$B$8:$B$16,$B21,別紙２!$F$8:$F$16)</f>
        <v>0</v>
      </c>
      <c r="E21" s="97">
        <f>SUMIF(別紙２!$B$8:$B$16,$B21,別紙２!$H$8:$H$16)</f>
        <v>0</v>
      </c>
      <c r="F21" s="98">
        <f>ROUNDDOWN(SUMIF(別紙２!$B$8:$B$16,$B21,別紙２!$I$8:$I$16),-3)</f>
        <v>0</v>
      </c>
      <c r="G21" s="104"/>
    </row>
    <row r="22" spans="2:7" ht="30" customHeight="1">
      <c r="B22" s="105" t="s">
        <v>84</v>
      </c>
      <c r="C22" s="101">
        <f>SUMIF(別紙２!$B$8:$B$16,$B22,別紙２!$D$8:$D$16)</f>
        <v>0</v>
      </c>
      <c r="D22" s="95">
        <f>SUMIF(別紙２!$B$8:$B$16,$B22,別紙２!$F$8:$F$16)</f>
        <v>0</v>
      </c>
      <c r="E22" s="97">
        <f>SUMIF(別紙２!$B$8:$B$16,$B22,別紙２!$H$8:$H$16)</f>
        <v>0</v>
      </c>
      <c r="F22" s="98">
        <f>ROUNDDOWN(SUMIF(別紙２!$B$8:$B$16,$B22,別紙２!$I$8:$I$16),-3)</f>
        <v>0</v>
      </c>
      <c r="G22" s="104"/>
    </row>
    <row r="23" spans="2:7" ht="30" customHeight="1">
      <c r="B23" s="105" t="s">
        <v>86</v>
      </c>
      <c r="C23" s="101">
        <f>SUMIF(別紙２!$B$8:$B$16,$B23,別紙２!$D$8:$D$16)</f>
        <v>0</v>
      </c>
      <c r="D23" s="95">
        <f>SUMIF(別紙２!$B$8:$B$16,$B23,別紙２!$F$8:$F$16)</f>
        <v>0</v>
      </c>
      <c r="E23" s="97">
        <f>SUMIF(別紙２!$B$8:$B$16,$B23,別紙２!$H$8:$H$16)</f>
        <v>0</v>
      </c>
      <c r="F23" s="98">
        <f>ROUNDDOWN(SUMIF(別紙２!$B$8:$B$16,$B23,別紙２!$I$8:$I$16),-3)</f>
        <v>0</v>
      </c>
      <c r="G23" s="104"/>
    </row>
    <row r="24" spans="2:7" ht="30" customHeight="1">
      <c r="B24" s="105" t="s">
        <v>88</v>
      </c>
      <c r="C24" s="101">
        <f>SUMIF(別紙２!$B$8:$B$16,$B24,別紙２!$D$8:$D$16)</f>
        <v>0</v>
      </c>
      <c r="D24" s="95">
        <f>SUMIF(別紙２!$B$8:$B$16,$B24,別紙２!$F$8:$F$16)</f>
        <v>0</v>
      </c>
      <c r="E24" s="97">
        <f>SUMIF(別紙２!$B$8:$B$16,$B24,別紙２!$H$8:$H$16)</f>
        <v>0</v>
      </c>
      <c r="F24" s="98">
        <f>ROUNDDOWN(SUMIF(別紙２!$B$8:$B$16,$B24,別紙２!$I$8:$I$16),-3)</f>
        <v>0</v>
      </c>
      <c r="G24" s="104"/>
    </row>
    <row r="25" spans="2:7" ht="30" customHeight="1">
      <c r="B25" s="142" t="s">
        <v>126</v>
      </c>
      <c r="C25" s="143">
        <f>SUMIF(別紙２!$B$8:$B$16,$B25,別紙２!$D$8:$D$16)</f>
        <v>0</v>
      </c>
      <c r="D25" s="144">
        <f>SUMIF(別紙２!$B$8:$B$16,$B25,別紙２!$F$8:$F$16)</f>
        <v>0</v>
      </c>
      <c r="E25" s="145">
        <f>SUMIF(別紙２!$B$8:$B$16,$B25,別紙２!$H$8:$H$16)</f>
        <v>0</v>
      </c>
      <c r="F25" s="146">
        <f>ROUNDDOWN(SUMIF(別紙２!$B$8:$B$16,$B25,別紙２!$I$8:$I$16),-3)</f>
        <v>0</v>
      </c>
      <c r="G25" s="147"/>
    </row>
    <row r="26" spans="2:7" ht="30" customHeight="1">
      <c r="B26" s="149" t="s">
        <v>131</v>
      </c>
      <c r="C26" s="143">
        <f>SUMIF(別紙２!$B$8:$B$16,$B26,別紙２!$D$8:$D$16)</f>
        <v>0</v>
      </c>
      <c r="D26" s="144">
        <f>SUMIF(別紙２!$B$8:$B$16,$B26,別紙２!$F$8:$F$16)</f>
        <v>0</v>
      </c>
      <c r="E26" s="145">
        <f>SUMIF(別紙２!$B$8:$B$16,$B26,別紙２!$H$8:$H$16)</f>
        <v>0</v>
      </c>
      <c r="F26" s="146">
        <f>ROUNDDOWN(SUMIF(別紙２!$B$8:$B$16,$B26,別紙２!$I$8:$I$16),-3)</f>
        <v>0</v>
      </c>
      <c r="G26" s="147"/>
    </row>
    <row r="27" spans="2:7" ht="30" customHeight="1">
      <c r="B27" s="142" t="s">
        <v>129</v>
      </c>
      <c r="C27" s="143">
        <f>SUMIF(別紙２!$B$8:$B$16,$B27,別紙２!$D$8:$D$16)</f>
        <v>0</v>
      </c>
      <c r="D27" s="144">
        <f>SUMIF(別紙２!$B$8:$B$16,$B27,別紙２!$F$8:$F$16)</f>
        <v>0</v>
      </c>
      <c r="E27" s="145">
        <f>SUMIF(別紙２!$B$8:$B$16,$B27,別紙２!$H$8:$H$16)</f>
        <v>0</v>
      </c>
      <c r="F27" s="146">
        <f>ROUNDDOWN(SUMIF(別紙２!$B$8:$B$16,$B27,別紙２!$I$8:$I$16),-3)</f>
        <v>0</v>
      </c>
      <c r="G27" s="147"/>
    </row>
    <row r="28" spans="2:7" ht="30" customHeight="1" thickBot="1">
      <c r="B28" s="127"/>
      <c r="C28" s="102">
        <f>SUMIF(別紙２!$B$8:$B$16,$B28,別紙２!$D$8:$D$16)</f>
        <v>0</v>
      </c>
      <c r="D28" s="106">
        <f>SUMIF(別紙２!$B$8:$B$16,$B28,別紙２!$F$8:$F$16)</f>
        <v>0</v>
      </c>
      <c r="E28" s="99">
        <f>SUMIF(別紙２!$B$8:$B$16,$B28,別紙２!$H$8:$H$16)</f>
        <v>0</v>
      </c>
      <c r="F28" s="106">
        <f>ROUNDDOWN(SUMIF(別紙２!$B$8:$B$16,$B28,別紙２!$I$8:$I$16),-3)</f>
        <v>0</v>
      </c>
      <c r="G28" s="107"/>
    </row>
    <row r="29" spans="2:7" ht="30" customHeight="1" thickTop="1">
      <c r="B29" s="18" t="s">
        <v>11</v>
      </c>
      <c r="C29" s="103"/>
      <c r="D29" s="100">
        <f>SUM(D8:D28)</f>
        <v>0</v>
      </c>
      <c r="E29" s="100">
        <f>SUM(E8:E28)</f>
        <v>0</v>
      </c>
      <c r="F29" s="100">
        <f>SUM(F8:F28)</f>
        <v>0</v>
      </c>
      <c r="G29" s="19"/>
    </row>
    <row r="30" spans="2:7" ht="9" customHeight="1"/>
    <row r="31" spans="2:7" ht="18" customHeight="1">
      <c r="B31" s="1" t="s">
        <v>152</v>
      </c>
    </row>
    <row r="32" spans="2:7" ht="18" customHeight="1">
      <c r="B32" s="1" t="s">
        <v>153</v>
      </c>
    </row>
    <row r="33" spans="2:2" ht="18" customHeight="1">
      <c r="B33" s="1"/>
    </row>
    <row r="34" spans="2:2" ht="18" customHeight="1"/>
  </sheetData>
  <customSheetViews>
    <customSheetView guid="{E8919B86-519A-43F0-9455-B4C12BFFCEFB}" showPageBreaks="1" printArea="1" view="pageBreakPreview">
      <pageMargins left="0.78740157480314965" right="0.39370078740157483" top="0.39370078740157483" bottom="0.39370078740157483" header="0.31496062992125984" footer="0.31496062992125984"/>
      <printOptions horizontalCentered="1"/>
      <pageSetup paperSize="9" scale="98" fitToHeight="0" orientation="portrait" horizontalDpi="300" verticalDpi="300" r:id="rId1"/>
    </customSheetView>
  </customSheetViews>
  <mergeCells count="8">
    <mergeCell ref="B2:G2"/>
    <mergeCell ref="F4:G4"/>
    <mergeCell ref="B6:B7"/>
    <mergeCell ref="D6:D7"/>
    <mergeCell ref="E6:E7"/>
    <mergeCell ref="F6:F7"/>
    <mergeCell ref="G6:G7"/>
    <mergeCell ref="C6:C7"/>
  </mergeCells>
  <phoneticPr fontId="2"/>
  <dataValidations count="1">
    <dataValidation type="list" allowBlank="1" showInputMessage="1" showErrorMessage="1" sqref="D4" xr:uid="{00000000-0002-0000-0300-000000000000}">
      <formula1>$E$24:$E$31</formula1>
    </dataValidation>
  </dataValidations>
  <printOptions horizontalCentered="1"/>
  <pageMargins left="0.78740157480314965" right="0.39370078740157483" top="0.39370078740157483" bottom="0.39370078740157483" header="0.31496062992125984" footer="0.31496062992125984"/>
  <pageSetup paperSize="9" scale="95" fitToHeight="0" orientation="portrait" horizontalDpi="300" verticalDpi="300" r:id="rId2"/>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27"/>
  <sheetViews>
    <sheetView view="pageBreakPreview" topLeftCell="A13" zoomScaleNormal="100" zoomScaleSheetLayoutView="100" workbookViewId="0">
      <selection activeCell="B23" sqref="B23:M27"/>
    </sheetView>
  </sheetViews>
  <sheetFormatPr defaultColWidth="9" defaultRowHeight="13"/>
  <cols>
    <col min="1" max="1" width="2.6328125" style="8" customWidth="1"/>
    <col min="2" max="2" width="30.6328125" style="8" customWidth="1"/>
    <col min="3" max="4" width="12.6328125" style="8" customWidth="1"/>
    <col min="5" max="7" width="15.6328125" style="8" customWidth="1"/>
    <col min="8" max="13" width="3.36328125" style="8" customWidth="1"/>
    <col min="14" max="14" width="2.6328125" style="8" customWidth="1"/>
    <col min="15" max="16384" width="9" style="8"/>
  </cols>
  <sheetData>
    <row r="1" spans="1:14" ht="19.5" customHeight="1">
      <c r="A1" s="2" t="s">
        <v>29</v>
      </c>
    </row>
    <row r="2" spans="1:14" ht="24" customHeight="1">
      <c r="A2" s="167" t="s">
        <v>137</v>
      </c>
      <c r="B2" s="167"/>
      <c r="C2" s="167"/>
      <c r="D2" s="167"/>
      <c r="E2" s="167"/>
      <c r="F2" s="167"/>
      <c r="G2" s="167"/>
      <c r="H2" s="167"/>
      <c r="I2" s="167"/>
      <c r="J2" s="167"/>
      <c r="K2" s="167"/>
      <c r="L2" s="167"/>
      <c r="M2" s="167"/>
      <c r="N2" s="167"/>
    </row>
    <row r="3" spans="1:14" ht="9" customHeight="1">
      <c r="B3" s="16"/>
    </row>
    <row r="4" spans="1:14" ht="18" customHeight="1">
      <c r="A4" s="197" t="s">
        <v>30</v>
      </c>
      <c r="B4" s="197"/>
      <c r="C4" s="197"/>
      <c r="D4" s="29" t="s">
        <v>66</v>
      </c>
      <c r="E4" s="164">
        <f>別紙２!C4</f>
        <v>0</v>
      </c>
      <c r="F4" s="17" t="s">
        <v>8</v>
      </c>
      <c r="G4" s="198">
        <f>別紙１!C7</f>
        <v>0</v>
      </c>
      <c r="H4" s="198"/>
      <c r="I4" s="198"/>
      <c r="J4" s="198"/>
      <c r="K4" s="198"/>
      <c r="L4" s="198"/>
      <c r="M4" s="198"/>
    </row>
    <row r="5" spans="1:14" ht="9" customHeight="1">
      <c r="B5" s="35"/>
    </row>
    <row r="6" spans="1:14" ht="21" customHeight="1" thickBot="1">
      <c r="B6" s="8" t="s">
        <v>31</v>
      </c>
    </row>
    <row r="7" spans="1:14" s="35" customFormat="1" ht="15" customHeight="1">
      <c r="B7" s="172" t="s">
        <v>63</v>
      </c>
      <c r="C7" s="210" t="s">
        <v>5</v>
      </c>
      <c r="D7" s="211"/>
      <c r="E7" s="212" t="s">
        <v>103</v>
      </c>
      <c r="F7" s="176" t="s">
        <v>33</v>
      </c>
      <c r="G7" s="199" t="s">
        <v>104</v>
      </c>
      <c r="H7" s="182" t="s">
        <v>62</v>
      </c>
      <c r="I7" s="183"/>
      <c r="J7" s="183"/>
      <c r="K7" s="183"/>
      <c r="L7" s="183"/>
      <c r="M7" s="184"/>
    </row>
    <row r="8" spans="1:14" s="35" customFormat="1" ht="15" customHeight="1" thickBot="1">
      <c r="B8" s="173"/>
      <c r="C8" s="9" t="s">
        <v>34</v>
      </c>
      <c r="D8" s="9" t="s">
        <v>35</v>
      </c>
      <c r="E8" s="177"/>
      <c r="F8" s="177"/>
      <c r="G8" s="200"/>
      <c r="H8" s="67" t="s">
        <v>57</v>
      </c>
      <c r="I8" s="68" t="s">
        <v>58</v>
      </c>
      <c r="J8" s="69" t="s">
        <v>59</v>
      </c>
      <c r="K8" s="70" t="s">
        <v>57</v>
      </c>
      <c r="L8" s="68" t="s">
        <v>58</v>
      </c>
      <c r="M8" s="71" t="s">
        <v>59</v>
      </c>
    </row>
    <row r="9" spans="1:14" ht="25.5" customHeight="1" thickTop="1">
      <c r="B9" s="36" t="s">
        <v>36</v>
      </c>
      <c r="C9" s="156">
        <v>1</v>
      </c>
      <c r="D9" s="42" t="s">
        <v>37</v>
      </c>
      <c r="E9" s="111">
        <f>'個票（マスク）'!$G$9</f>
        <v>0</v>
      </c>
      <c r="F9" s="108">
        <f t="shared" ref="F9:F15" si="0">E9*C9</f>
        <v>0</v>
      </c>
      <c r="G9" s="213">
        <f>SUM(F9:F15)</f>
        <v>0</v>
      </c>
      <c r="H9" s="50">
        <v>5</v>
      </c>
      <c r="I9" s="43"/>
      <c r="J9" s="44"/>
      <c r="K9" s="55"/>
      <c r="L9" s="43"/>
      <c r="M9" s="49"/>
    </row>
    <row r="10" spans="1:14" ht="25.5" customHeight="1">
      <c r="B10" s="37" t="s">
        <v>38</v>
      </c>
      <c r="C10" s="157">
        <v>1</v>
      </c>
      <c r="D10" s="10" t="s">
        <v>37</v>
      </c>
      <c r="E10" s="112">
        <f>'個票（ゴーグル）'!$G$9</f>
        <v>0</v>
      </c>
      <c r="F10" s="109">
        <f t="shared" si="0"/>
        <v>0</v>
      </c>
      <c r="G10" s="214"/>
      <c r="H10" s="52">
        <v>5</v>
      </c>
      <c r="I10" s="45"/>
      <c r="J10" s="46"/>
      <c r="K10" s="56"/>
      <c r="L10" s="45"/>
      <c r="M10" s="51"/>
    </row>
    <row r="11" spans="1:14" ht="25.5" customHeight="1">
      <c r="B11" s="37" t="s">
        <v>39</v>
      </c>
      <c r="C11" s="157">
        <v>1</v>
      </c>
      <c r="D11" s="10" t="s">
        <v>37</v>
      </c>
      <c r="E11" s="112">
        <f>'個票（ガウン）'!$G$9</f>
        <v>0</v>
      </c>
      <c r="F11" s="109">
        <f t="shared" si="0"/>
        <v>0</v>
      </c>
      <c r="G11" s="214"/>
      <c r="H11" s="52">
        <v>5</v>
      </c>
      <c r="I11" s="45"/>
      <c r="J11" s="46"/>
      <c r="K11" s="56"/>
      <c r="L11" s="45"/>
      <c r="M11" s="51"/>
    </row>
    <row r="12" spans="1:14" ht="25.5" customHeight="1">
      <c r="B12" s="37" t="s">
        <v>40</v>
      </c>
      <c r="C12" s="157">
        <v>1</v>
      </c>
      <c r="D12" s="10" t="s">
        <v>37</v>
      </c>
      <c r="E12" s="112">
        <f>'個票（グローブ）'!$G$9</f>
        <v>0</v>
      </c>
      <c r="F12" s="109">
        <f t="shared" si="0"/>
        <v>0</v>
      </c>
      <c r="G12" s="214"/>
      <c r="H12" s="52">
        <v>5</v>
      </c>
      <c r="I12" s="45"/>
      <c r="J12" s="46"/>
      <c r="K12" s="56"/>
      <c r="L12" s="45"/>
      <c r="M12" s="51"/>
    </row>
    <row r="13" spans="1:14" ht="25.5" customHeight="1">
      <c r="B13" s="37" t="s">
        <v>41</v>
      </c>
      <c r="C13" s="157">
        <v>1</v>
      </c>
      <c r="D13" s="10" t="s">
        <v>37</v>
      </c>
      <c r="E13" s="112">
        <f>'個票（キャップ）'!$G$9</f>
        <v>0</v>
      </c>
      <c r="F13" s="109">
        <f t="shared" si="0"/>
        <v>0</v>
      </c>
      <c r="G13" s="214"/>
      <c r="H13" s="52">
        <v>5</v>
      </c>
      <c r="I13" s="45"/>
      <c r="J13" s="46"/>
      <c r="K13" s="56"/>
      <c r="L13" s="45"/>
      <c r="M13" s="51"/>
    </row>
    <row r="14" spans="1:14" ht="25.5" customHeight="1">
      <c r="B14" s="38" t="s">
        <v>42</v>
      </c>
      <c r="C14" s="157">
        <v>1</v>
      </c>
      <c r="D14" s="10" t="s">
        <v>37</v>
      </c>
      <c r="E14" s="113">
        <f>'個票（フェイスシールド）'!$G$9</f>
        <v>0</v>
      </c>
      <c r="F14" s="113">
        <f t="shared" si="0"/>
        <v>0</v>
      </c>
      <c r="G14" s="214"/>
      <c r="H14" s="52">
        <v>5</v>
      </c>
      <c r="I14" s="45"/>
      <c r="J14" s="46"/>
      <c r="K14" s="56"/>
      <c r="L14" s="45"/>
      <c r="M14" s="51"/>
    </row>
    <row r="15" spans="1:14" ht="25.5" customHeight="1" thickBot="1">
      <c r="B15" s="39" t="s">
        <v>43</v>
      </c>
      <c r="C15" s="158">
        <v>1</v>
      </c>
      <c r="D15" s="40" t="s">
        <v>37</v>
      </c>
      <c r="E15" s="110">
        <f>'個票（その他）'!$G$9</f>
        <v>0</v>
      </c>
      <c r="F15" s="110">
        <f t="shared" si="0"/>
        <v>0</v>
      </c>
      <c r="G15" s="215"/>
      <c r="H15" s="54">
        <v>5</v>
      </c>
      <c r="I15" s="47"/>
      <c r="J15" s="48"/>
      <c r="K15" s="57"/>
      <c r="L15" s="47"/>
      <c r="M15" s="53"/>
    </row>
    <row r="16" spans="1:14" ht="13.5" customHeight="1">
      <c r="B16" s="11"/>
      <c r="C16" s="12"/>
      <c r="D16" s="12"/>
      <c r="E16" s="114"/>
      <c r="F16" s="114"/>
      <c r="G16" s="80"/>
    </row>
    <row r="17" spans="2:13" ht="21" customHeight="1" thickBot="1">
      <c r="B17" s="8" t="s">
        <v>44</v>
      </c>
      <c r="E17" s="80"/>
      <c r="F17" s="80"/>
      <c r="G17" s="80"/>
    </row>
    <row r="18" spans="2:13" s="35" customFormat="1" ht="15" customHeight="1">
      <c r="B18" s="172"/>
      <c r="C18" s="210" t="s">
        <v>5</v>
      </c>
      <c r="D18" s="211"/>
      <c r="E18" s="216" t="s">
        <v>6</v>
      </c>
      <c r="F18" s="216" t="s">
        <v>33</v>
      </c>
      <c r="G18" s="218" t="s">
        <v>45</v>
      </c>
    </row>
    <row r="19" spans="2:13" s="35" customFormat="1" ht="15" customHeight="1" thickBot="1">
      <c r="B19" s="173"/>
      <c r="C19" s="9" t="s">
        <v>34</v>
      </c>
      <c r="D19" s="9" t="s">
        <v>35</v>
      </c>
      <c r="E19" s="217"/>
      <c r="F19" s="217"/>
      <c r="G19" s="219"/>
    </row>
    <row r="20" spans="2:13" ht="25.5" customHeight="1" thickTop="1" thickBot="1">
      <c r="B20" s="115" t="s">
        <v>46</v>
      </c>
      <c r="C20" s="159">
        <v>0</v>
      </c>
      <c r="D20" s="116" t="s">
        <v>111</v>
      </c>
      <c r="E20" s="117">
        <v>3600</v>
      </c>
      <c r="F20" s="118">
        <f>C20*E20</f>
        <v>0</v>
      </c>
      <c r="G20" s="119">
        <f>F20</f>
        <v>0</v>
      </c>
    </row>
    <row r="21" spans="2:13" ht="18" customHeight="1">
      <c r="B21" s="14"/>
    </row>
    <row r="22" spans="2:13" ht="21" customHeight="1" thickBot="1">
      <c r="B22" s="8" t="s">
        <v>112</v>
      </c>
      <c r="E22" s="80"/>
      <c r="F22" s="80"/>
      <c r="G22" s="80"/>
    </row>
    <row r="23" spans="2:13">
      <c r="B23" s="201"/>
      <c r="C23" s="202"/>
      <c r="D23" s="202"/>
      <c r="E23" s="202"/>
      <c r="F23" s="202"/>
      <c r="G23" s="202"/>
      <c r="H23" s="202"/>
      <c r="I23" s="202"/>
      <c r="J23" s="202"/>
      <c r="K23" s="202"/>
      <c r="L23" s="202"/>
      <c r="M23" s="203"/>
    </row>
    <row r="24" spans="2:13">
      <c r="B24" s="204"/>
      <c r="C24" s="205"/>
      <c r="D24" s="205"/>
      <c r="E24" s="205"/>
      <c r="F24" s="205"/>
      <c r="G24" s="205"/>
      <c r="H24" s="205"/>
      <c r="I24" s="205"/>
      <c r="J24" s="205"/>
      <c r="K24" s="205"/>
      <c r="L24" s="205"/>
      <c r="M24" s="206"/>
    </row>
    <row r="25" spans="2:13">
      <c r="B25" s="204"/>
      <c r="C25" s="205"/>
      <c r="D25" s="205"/>
      <c r="E25" s="205"/>
      <c r="F25" s="205"/>
      <c r="G25" s="205"/>
      <c r="H25" s="205"/>
      <c r="I25" s="205"/>
      <c r="J25" s="205"/>
      <c r="K25" s="205"/>
      <c r="L25" s="205"/>
      <c r="M25" s="206"/>
    </row>
    <row r="26" spans="2:13">
      <c r="B26" s="204"/>
      <c r="C26" s="205"/>
      <c r="D26" s="205"/>
      <c r="E26" s="205"/>
      <c r="F26" s="205"/>
      <c r="G26" s="205"/>
      <c r="H26" s="205"/>
      <c r="I26" s="205"/>
      <c r="J26" s="205"/>
      <c r="K26" s="205"/>
      <c r="L26" s="205"/>
      <c r="M26" s="206"/>
    </row>
    <row r="27" spans="2:13" ht="13.5" thickBot="1">
      <c r="B27" s="207"/>
      <c r="C27" s="208"/>
      <c r="D27" s="208"/>
      <c r="E27" s="208"/>
      <c r="F27" s="208"/>
      <c r="G27" s="208"/>
      <c r="H27" s="208"/>
      <c r="I27" s="208"/>
      <c r="J27" s="208"/>
      <c r="K27" s="208"/>
      <c r="L27" s="208"/>
      <c r="M27" s="209"/>
    </row>
  </sheetData>
  <customSheetViews>
    <customSheetView guid="{E8919B86-519A-43F0-9455-B4C12BFFCEFB}" showPageBreaks="1" printArea="1" view="pageBreakPreview">
      <pageMargins left="0.78740157480314965" right="0.78740157480314965" top="0.78740157480314965" bottom="0.78740157480314965" header="0.31496062992125984" footer="0.31496062992125984"/>
      <pageSetup paperSize="9" orientation="landscape" horizontalDpi="300" verticalDpi="300" r:id="rId1"/>
    </customSheetView>
  </customSheetViews>
  <mergeCells count="16">
    <mergeCell ref="B23:M27"/>
    <mergeCell ref="B7:B8"/>
    <mergeCell ref="C7:D7"/>
    <mergeCell ref="E7:E8"/>
    <mergeCell ref="F7:F8"/>
    <mergeCell ref="G9:G15"/>
    <mergeCell ref="B18:B19"/>
    <mergeCell ref="C18:D18"/>
    <mergeCell ref="E18:E19"/>
    <mergeCell ref="F18:F19"/>
    <mergeCell ref="G18:G19"/>
    <mergeCell ref="A4:C4"/>
    <mergeCell ref="G4:M4"/>
    <mergeCell ref="G7:G8"/>
    <mergeCell ref="H7:M7"/>
    <mergeCell ref="A2:N2"/>
  </mergeCells>
  <phoneticPr fontId="2"/>
  <pageMargins left="0.78740157480314965" right="0.78740157480314965" top="0.78740157480314965" bottom="0.59055118110236227" header="0.31496062992125984" footer="0.31496062992125984"/>
  <pageSetup paperSize="9" orientation="landscape" horizontalDpi="300" verticalDpi="300"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N23"/>
  <sheetViews>
    <sheetView view="pageBreakPreview" zoomScaleNormal="100" zoomScaleSheetLayoutView="100" workbookViewId="0">
      <selection activeCell="B10" sqref="B10"/>
    </sheetView>
  </sheetViews>
  <sheetFormatPr defaultColWidth="9" defaultRowHeight="13"/>
  <cols>
    <col min="1" max="1" width="2.6328125" style="8" customWidth="1"/>
    <col min="2" max="2" width="30.6328125" style="8" customWidth="1"/>
    <col min="3" max="4" width="12.6328125" style="8" customWidth="1"/>
    <col min="5" max="7" width="15.6328125" style="8" customWidth="1"/>
    <col min="8" max="13" width="3.36328125" style="8" customWidth="1"/>
    <col min="14" max="14" width="2.6328125" style="8" customWidth="1"/>
    <col min="15" max="16384" width="9" style="8"/>
  </cols>
  <sheetData>
    <row r="1" spans="1:14" ht="19.5" customHeight="1">
      <c r="A1" s="141" t="s">
        <v>29</v>
      </c>
    </row>
    <row r="2" spans="1:14" ht="24" customHeight="1">
      <c r="A2" s="167" t="s">
        <v>138</v>
      </c>
      <c r="B2" s="167"/>
      <c r="C2" s="167"/>
      <c r="D2" s="167"/>
      <c r="E2" s="167"/>
      <c r="F2" s="167"/>
      <c r="G2" s="167"/>
      <c r="H2" s="167"/>
      <c r="I2" s="167"/>
      <c r="J2" s="167"/>
      <c r="K2" s="167"/>
      <c r="L2" s="167"/>
      <c r="M2" s="167"/>
      <c r="N2" s="167"/>
    </row>
    <row r="3" spans="1:14" ht="9" customHeight="1">
      <c r="B3" s="16"/>
    </row>
    <row r="4" spans="1:14" ht="18" customHeight="1">
      <c r="A4" s="165" t="s">
        <v>47</v>
      </c>
      <c r="B4" s="165"/>
      <c r="C4" s="165"/>
      <c r="D4" s="29" t="s">
        <v>66</v>
      </c>
      <c r="E4" s="164">
        <f>別紙２!C4</f>
        <v>0</v>
      </c>
      <c r="F4" s="17" t="s">
        <v>8</v>
      </c>
      <c r="G4" s="198">
        <f>別紙１!C7</f>
        <v>0</v>
      </c>
      <c r="H4" s="198"/>
      <c r="I4" s="198"/>
      <c r="J4" s="198"/>
      <c r="K4" s="198"/>
      <c r="L4" s="198"/>
      <c r="M4" s="198"/>
    </row>
    <row r="5" spans="1:14" ht="9" customHeight="1">
      <c r="B5" s="35"/>
    </row>
    <row r="6" spans="1:14" ht="21" customHeight="1" thickBot="1">
      <c r="B6" s="8" t="s">
        <v>31</v>
      </c>
    </row>
    <row r="7" spans="1:14" s="35" customFormat="1" ht="15" customHeight="1">
      <c r="B7" s="172" t="s">
        <v>63</v>
      </c>
      <c r="C7" s="210" t="s">
        <v>5</v>
      </c>
      <c r="D7" s="211"/>
      <c r="E7" s="212" t="s">
        <v>103</v>
      </c>
      <c r="F7" s="176" t="s">
        <v>33</v>
      </c>
      <c r="G7" s="199" t="s">
        <v>104</v>
      </c>
      <c r="H7" s="182" t="s">
        <v>62</v>
      </c>
      <c r="I7" s="183"/>
      <c r="J7" s="183"/>
      <c r="K7" s="183"/>
      <c r="L7" s="183"/>
      <c r="M7" s="184"/>
    </row>
    <row r="8" spans="1:14" s="35" customFormat="1" ht="15" customHeight="1" thickBot="1">
      <c r="B8" s="173"/>
      <c r="C8" s="9" t="s">
        <v>34</v>
      </c>
      <c r="D8" s="9" t="s">
        <v>35</v>
      </c>
      <c r="E8" s="177"/>
      <c r="F8" s="177"/>
      <c r="G8" s="200"/>
      <c r="H8" s="67" t="s">
        <v>57</v>
      </c>
      <c r="I8" s="68" t="s">
        <v>58</v>
      </c>
      <c r="J8" s="69" t="s">
        <v>59</v>
      </c>
      <c r="K8" s="70" t="s">
        <v>57</v>
      </c>
      <c r="L8" s="68" t="s">
        <v>58</v>
      </c>
      <c r="M8" s="71" t="s">
        <v>59</v>
      </c>
    </row>
    <row r="9" spans="1:14" ht="30" customHeight="1" thickTop="1">
      <c r="B9" s="153"/>
      <c r="C9" s="156"/>
      <c r="D9" s="156"/>
      <c r="E9" s="108"/>
      <c r="F9" s="108">
        <f>ROUNDDOWN(E9*C9,0)</f>
        <v>0</v>
      </c>
      <c r="G9" s="220">
        <f>SUM(F9:F19)</f>
        <v>0</v>
      </c>
      <c r="H9" s="50">
        <v>5</v>
      </c>
      <c r="I9" s="43"/>
      <c r="J9" s="44"/>
      <c r="K9" s="55">
        <v>5</v>
      </c>
      <c r="L9" s="43">
        <v>9</v>
      </c>
      <c r="M9" s="49">
        <v>30</v>
      </c>
    </row>
    <row r="10" spans="1:14" ht="30" customHeight="1">
      <c r="B10" s="154"/>
      <c r="C10" s="157"/>
      <c r="D10" s="157"/>
      <c r="E10" s="109"/>
      <c r="F10" s="109">
        <f t="shared" ref="F10:F17" si="0">ROUNDDOWN(E10*C10,0)</f>
        <v>0</v>
      </c>
      <c r="G10" s="220"/>
      <c r="H10" s="52"/>
      <c r="I10" s="45"/>
      <c r="J10" s="46"/>
      <c r="K10" s="56"/>
      <c r="L10" s="45"/>
      <c r="M10" s="51"/>
    </row>
    <row r="11" spans="1:14" ht="30" customHeight="1">
      <c r="B11" s="154"/>
      <c r="C11" s="157"/>
      <c r="D11" s="157"/>
      <c r="E11" s="109"/>
      <c r="F11" s="109">
        <f t="shared" si="0"/>
        <v>0</v>
      </c>
      <c r="G11" s="220"/>
      <c r="H11" s="52"/>
      <c r="I11" s="45"/>
      <c r="J11" s="46"/>
      <c r="K11" s="56"/>
      <c r="L11" s="45"/>
      <c r="M11" s="51"/>
    </row>
    <row r="12" spans="1:14" ht="30" customHeight="1">
      <c r="B12" s="154"/>
      <c r="C12" s="157"/>
      <c r="D12" s="157"/>
      <c r="E12" s="109"/>
      <c r="F12" s="109">
        <f t="shared" si="0"/>
        <v>0</v>
      </c>
      <c r="G12" s="220"/>
      <c r="H12" s="52"/>
      <c r="I12" s="45"/>
      <c r="J12" s="46"/>
      <c r="K12" s="56"/>
      <c r="L12" s="45"/>
      <c r="M12" s="51"/>
    </row>
    <row r="13" spans="1:14" ht="30" customHeight="1">
      <c r="B13" s="154"/>
      <c r="C13" s="157"/>
      <c r="D13" s="157"/>
      <c r="E13" s="109"/>
      <c r="F13" s="109">
        <f t="shared" si="0"/>
        <v>0</v>
      </c>
      <c r="G13" s="220"/>
      <c r="H13" s="52"/>
      <c r="I13" s="45"/>
      <c r="J13" s="46"/>
      <c r="K13" s="56"/>
      <c r="L13" s="45"/>
      <c r="M13" s="51"/>
    </row>
    <row r="14" spans="1:14" ht="30" customHeight="1">
      <c r="B14" s="154"/>
      <c r="C14" s="157"/>
      <c r="D14" s="157"/>
      <c r="E14" s="109"/>
      <c r="F14" s="109">
        <f t="shared" si="0"/>
        <v>0</v>
      </c>
      <c r="G14" s="220"/>
      <c r="H14" s="52"/>
      <c r="I14" s="45"/>
      <c r="J14" s="46"/>
      <c r="K14" s="56"/>
      <c r="L14" s="45"/>
      <c r="M14" s="51"/>
    </row>
    <row r="15" spans="1:14" ht="30" customHeight="1">
      <c r="B15" s="154"/>
      <c r="C15" s="157"/>
      <c r="D15" s="157"/>
      <c r="E15" s="109"/>
      <c r="F15" s="109">
        <f t="shared" si="0"/>
        <v>0</v>
      </c>
      <c r="G15" s="220"/>
      <c r="H15" s="52"/>
      <c r="I15" s="45"/>
      <c r="J15" s="46"/>
      <c r="K15" s="56"/>
      <c r="L15" s="45"/>
      <c r="M15" s="51"/>
    </row>
    <row r="16" spans="1:14" ht="30" customHeight="1">
      <c r="B16" s="154"/>
      <c r="C16" s="157"/>
      <c r="D16" s="157"/>
      <c r="E16" s="109"/>
      <c r="F16" s="109">
        <f t="shared" si="0"/>
        <v>0</v>
      </c>
      <c r="G16" s="220"/>
      <c r="H16" s="52"/>
      <c r="I16" s="45"/>
      <c r="J16" s="46"/>
      <c r="K16" s="56"/>
      <c r="L16" s="45"/>
      <c r="M16" s="51"/>
    </row>
    <row r="17" spans="2:13" ht="30" customHeight="1">
      <c r="B17" s="154"/>
      <c r="C17" s="157"/>
      <c r="D17" s="157"/>
      <c r="E17" s="109"/>
      <c r="F17" s="109">
        <f t="shared" si="0"/>
        <v>0</v>
      </c>
      <c r="G17" s="220"/>
      <c r="H17" s="52"/>
      <c r="I17" s="45"/>
      <c r="J17" s="46"/>
      <c r="K17" s="56"/>
      <c r="L17" s="45"/>
      <c r="M17" s="51"/>
    </row>
    <row r="18" spans="2:13" ht="30" customHeight="1">
      <c r="B18" s="154"/>
      <c r="C18" s="157"/>
      <c r="D18" s="157"/>
      <c r="E18" s="109"/>
      <c r="F18" s="109">
        <f>ROUNDDOWN(E18*C18,0)</f>
        <v>0</v>
      </c>
      <c r="G18" s="220"/>
      <c r="H18" s="52"/>
      <c r="I18" s="45"/>
      <c r="J18" s="46"/>
      <c r="K18" s="56"/>
      <c r="L18" s="45"/>
      <c r="M18" s="51"/>
    </row>
    <row r="19" spans="2:13" ht="30" customHeight="1" thickBot="1">
      <c r="B19" s="155"/>
      <c r="C19" s="158"/>
      <c r="D19" s="158"/>
      <c r="E19" s="110"/>
      <c r="F19" s="110">
        <f>ROUNDDOWN(E19*C19,0)</f>
        <v>0</v>
      </c>
      <c r="G19" s="221"/>
      <c r="H19" s="54"/>
      <c r="I19" s="47"/>
      <c r="J19" s="48"/>
      <c r="K19" s="57"/>
      <c r="L19" s="47"/>
      <c r="M19" s="53"/>
    </row>
    <row r="20" spans="2:13" ht="9" customHeight="1">
      <c r="B20" s="11"/>
      <c r="C20" s="12"/>
      <c r="D20" s="12"/>
      <c r="E20" s="13"/>
      <c r="F20" s="13"/>
    </row>
    <row r="21" spans="2:13" ht="18" customHeight="1">
      <c r="B21" s="14" t="s">
        <v>154</v>
      </c>
    </row>
    <row r="22" spans="2:13" ht="18" customHeight="1">
      <c r="B22" s="14" t="s">
        <v>155</v>
      </c>
    </row>
    <row r="23" spans="2:13" ht="18" customHeight="1">
      <c r="B23" s="14"/>
    </row>
  </sheetData>
  <customSheetViews>
    <customSheetView guid="{E8919B86-519A-43F0-9455-B4C12BFFCEFB}" showPageBreaks="1" printArea="1" view="pageBreakPreview">
      <pageMargins left="0.78740157480314965" right="0.78740157480314965" top="0.78740157480314965" bottom="0.78740157480314965" header="0.31496062992125984" footer="0.31496062992125984"/>
      <pageSetup paperSize="9" orientation="landscape" horizontalDpi="300" verticalDpi="300" r:id="rId1"/>
    </customSheetView>
  </customSheetViews>
  <mergeCells count="9">
    <mergeCell ref="H7:M7"/>
    <mergeCell ref="A2:N2"/>
    <mergeCell ref="G9:G19"/>
    <mergeCell ref="B7:B8"/>
    <mergeCell ref="C7:D7"/>
    <mergeCell ref="E7:E8"/>
    <mergeCell ref="F7:F8"/>
    <mergeCell ref="G7:G8"/>
    <mergeCell ref="G4:M4"/>
  </mergeCells>
  <phoneticPr fontId="2"/>
  <pageMargins left="0.78740157480314965" right="0.78740157480314965" top="0.78740157480314965" bottom="0.59055118110236227" header="0.31496062992125984" footer="0.31496062992125984"/>
  <pageSetup paperSize="9" orientation="landscape" horizontalDpi="300" verticalDpi="300"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N23"/>
  <sheetViews>
    <sheetView view="pageBreakPreview" topLeftCell="A16" zoomScaleNormal="100" zoomScaleSheetLayoutView="100" workbookViewId="0">
      <selection activeCell="A19" sqref="A19:XFD19"/>
    </sheetView>
  </sheetViews>
  <sheetFormatPr defaultColWidth="9" defaultRowHeight="13"/>
  <cols>
    <col min="1" max="1" width="2.6328125" style="8" customWidth="1"/>
    <col min="2" max="2" width="30.6328125" style="8" customWidth="1"/>
    <col min="3" max="4" width="12.6328125" style="8" customWidth="1"/>
    <col min="5" max="7" width="15.6328125" style="8" customWidth="1"/>
    <col min="8" max="13" width="3.36328125" style="8" customWidth="1"/>
    <col min="14" max="14" width="2.6328125" style="8" customWidth="1"/>
    <col min="15" max="16384" width="9" style="8"/>
  </cols>
  <sheetData>
    <row r="1" spans="1:14" ht="19.5" customHeight="1">
      <c r="A1" s="2" t="s">
        <v>29</v>
      </c>
    </row>
    <row r="2" spans="1:14" ht="24" customHeight="1">
      <c r="A2" s="167" t="s">
        <v>138</v>
      </c>
      <c r="B2" s="167"/>
      <c r="C2" s="167"/>
      <c r="D2" s="167"/>
      <c r="E2" s="167"/>
      <c r="F2" s="167"/>
      <c r="G2" s="167"/>
      <c r="H2" s="167"/>
      <c r="I2" s="167"/>
      <c r="J2" s="167"/>
      <c r="K2" s="167"/>
      <c r="L2" s="167"/>
      <c r="M2" s="167"/>
      <c r="N2" s="167"/>
    </row>
    <row r="3" spans="1:14" ht="9" customHeight="1">
      <c r="B3" s="16"/>
    </row>
    <row r="4" spans="1:14" ht="18" customHeight="1">
      <c r="A4" s="165" t="s">
        <v>48</v>
      </c>
      <c r="B4" s="165"/>
      <c r="C4" s="165"/>
      <c r="D4" s="29" t="s">
        <v>66</v>
      </c>
      <c r="E4" s="164">
        <f>別紙２!C4</f>
        <v>0</v>
      </c>
      <c r="F4" s="17" t="s">
        <v>8</v>
      </c>
      <c r="G4" s="198">
        <f>別紙１!C7</f>
        <v>0</v>
      </c>
      <c r="H4" s="198"/>
      <c r="I4" s="198"/>
      <c r="J4" s="198"/>
      <c r="K4" s="198"/>
      <c r="L4" s="198"/>
      <c r="M4" s="198"/>
    </row>
    <row r="5" spans="1:14" ht="9" customHeight="1">
      <c r="B5" s="35"/>
    </row>
    <row r="6" spans="1:14" ht="21" customHeight="1" thickBot="1">
      <c r="B6" s="8" t="s">
        <v>31</v>
      </c>
    </row>
    <row r="7" spans="1:14" s="35" customFormat="1" ht="15" customHeight="1">
      <c r="B7" s="172" t="s">
        <v>63</v>
      </c>
      <c r="C7" s="210" t="s">
        <v>5</v>
      </c>
      <c r="D7" s="211"/>
      <c r="E7" s="212" t="s">
        <v>103</v>
      </c>
      <c r="F7" s="176" t="s">
        <v>33</v>
      </c>
      <c r="G7" s="199" t="s">
        <v>104</v>
      </c>
      <c r="H7" s="182" t="s">
        <v>62</v>
      </c>
      <c r="I7" s="183"/>
      <c r="J7" s="183"/>
      <c r="K7" s="183"/>
      <c r="L7" s="183"/>
      <c r="M7" s="184"/>
    </row>
    <row r="8" spans="1:14" s="35" customFormat="1" ht="15" customHeight="1" thickBot="1">
      <c r="B8" s="173"/>
      <c r="C8" s="9" t="s">
        <v>34</v>
      </c>
      <c r="D8" s="9" t="s">
        <v>35</v>
      </c>
      <c r="E8" s="177"/>
      <c r="F8" s="177"/>
      <c r="G8" s="200"/>
      <c r="H8" s="67" t="s">
        <v>57</v>
      </c>
      <c r="I8" s="68" t="s">
        <v>58</v>
      </c>
      <c r="J8" s="69" t="s">
        <v>59</v>
      </c>
      <c r="K8" s="70" t="s">
        <v>57</v>
      </c>
      <c r="L8" s="68" t="s">
        <v>58</v>
      </c>
      <c r="M8" s="71" t="s">
        <v>59</v>
      </c>
    </row>
    <row r="9" spans="1:14" ht="30" customHeight="1" thickTop="1">
      <c r="B9" s="153"/>
      <c r="C9" s="156"/>
      <c r="D9" s="156"/>
      <c r="E9" s="108"/>
      <c r="F9" s="108">
        <f>ROUNDDOWN(E9*C9,0)</f>
        <v>0</v>
      </c>
      <c r="G9" s="220">
        <f>SUM(F9:F19)</f>
        <v>0</v>
      </c>
      <c r="H9" s="50">
        <v>5</v>
      </c>
      <c r="I9" s="43"/>
      <c r="J9" s="44"/>
      <c r="K9" s="55">
        <v>5</v>
      </c>
      <c r="L9" s="43">
        <v>9</v>
      </c>
      <c r="M9" s="49">
        <v>30</v>
      </c>
    </row>
    <row r="10" spans="1:14" ht="30" customHeight="1">
      <c r="B10" s="154"/>
      <c r="C10" s="157"/>
      <c r="D10" s="157"/>
      <c r="E10" s="109"/>
      <c r="F10" s="109">
        <f t="shared" ref="F10:F18" si="0">ROUNDDOWN(E10*C10,0)</f>
        <v>0</v>
      </c>
      <c r="G10" s="220"/>
      <c r="H10" s="52"/>
      <c r="I10" s="45"/>
      <c r="J10" s="46"/>
      <c r="K10" s="56"/>
      <c r="L10" s="45"/>
      <c r="M10" s="51"/>
    </row>
    <row r="11" spans="1:14" ht="30" customHeight="1">
      <c r="B11" s="154"/>
      <c r="C11" s="157"/>
      <c r="D11" s="157"/>
      <c r="E11" s="109"/>
      <c r="F11" s="109">
        <f t="shared" si="0"/>
        <v>0</v>
      </c>
      <c r="G11" s="220"/>
      <c r="H11" s="52"/>
      <c r="I11" s="45"/>
      <c r="J11" s="46"/>
      <c r="K11" s="56"/>
      <c r="L11" s="45"/>
      <c r="M11" s="51"/>
    </row>
    <row r="12" spans="1:14" ht="30" customHeight="1">
      <c r="B12" s="154"/>
      <c r="C12" s="157"/>
      <c r="D12" s="157"/>
      <c r="E12" s="109"/>
      <c r="F12" s="109">
        <f t="shared" si="0"/>
        <v>0</v>
      </c>
      <c r="G12" s="220"/>
      <c r="H12" s="52"/>
      <c r="I12" s="45"/>
      <c r="J12" s="46"/>
      <c r="K12" s="56"/>
      <c r="L12" s="45"/>
      <c r="M12" s="51"/>
    </row>
    <row r="13" spans="1:14" ht="30" customHeight="1">
      <c r="B13" s="154"/>
      <c r="C13" s="157"/>
      <c r="D13" s="157"/>
      <c r="E13" s="109"/>
      <c r="F13" s="109">
        <f t="shared" si="0"/>
        <v>0</v>
      </c>
      <c r="G13" s="220"/>
      <c r="H13" s="52"/>
      <c r="I13" s="45"/>
      <c r="J13" s="46"/>
      <c r="K13" s="56"/>
      <c r="L13" s="45"/>
      <c r="M13" s="51"/>
    </row>
    <row r="14" spans="1:14" ht="30" customHeight="1">
      <c r="B14" s="154"/>
      <c r="C14" s="157"/>
      <c r="D14" s="157"/>
      <c r="E14" s="109"/>
      <c r="F14" s="109">
        <f t="shared" si="0"/>
        <v>0</v>
      </c>
      <c r="G14" s="220"/>
      <c r="H14" s="52"/>
      <c r="I14" s="45"/>
      <c r="J14" s="46"/>
      <c r="K14" s="56"/>
      <c r="L14" s="45"/>
      <c r="M14" s="51"/>
    </row>
    <row r="15" spans="1:14" ht="30" customHeight="1">
      <c r="B15" s="154"/>
      <c r="C15" s="157"/>
      <c r="D15" s="157"/>
      <c r="E15" s="109"/>
      <c r="F15" s="109">
        <f t="shared" si="0"/>
        <v>0</v>
      </c>
      <c r="G15" s="220"/>
      <c r="H15" s="52"/>
      <c r="I15" s="45"/>
      <c r="J15" s="46"/>
      <c r="K15" s="56"/>
      <c r="L15" s="45"/>
      <c r="M15" s="51"/>
    </row>
    <row r="16" spans="1:14" ht="30" customHeight="1">
      <c r="B16" s="154"/>
      <c r="C16" s="157"/>
      <c r="D16" s="157"/>
      <c r="E16" s="109"/>
      <c r="F16" s="109">
        <f t="shared" si="0"/>
        <v>0</v>
      </c>
      <c r="G16" s="220"/>
      <c r="H16" s="52"/>
      <c r="I16" s="45"/>
      <c r="J16" s="46"/>
      <c r="K16" s="56"/>
      <c r="L16" s="45"/>
      <c r="M16" s="51"/>
    </row>
    <row r="17" spans="2:13" ht="30" customHeight="1">
      <c r="B17" s="154"/>
      <c r="C17" s="157"/>
      <c r="D17" s="157"/>
      <c r="E17" s="109"/>
      <c r="F17" s="109">
        <f t="shared" si="0"/>
        <v>0</v>
      </c>
      <c r="G17" s="220"/>
      <c r="H17" s="52"/>
      <c r="I17" s="45"/>
      <c r="J17" s="46"/>
      <c r="K17" s="56"/>
      <c r="L17" s="45"/>
      <c r="M17" s="51"/>
    </row>
    <row r="18" spans="2:13" ht="30" customHeight="1">
      <c r="B18" s="154"/>
      <c r="C18" s="157"/>
      <c r="D18" s="157"/>
      <c r="E18" s="109"/>
      <c r="F18" s="109">
        <f t="shared" si="0"/>
        <v>0</v>
      </c>
      <c r="G18" s="220"/>
      <c r="H18" s="52"/>
      <c r="I18" s="45"/>
      <c r="J18" s="46"/>
      <c r="K18" s="56"/>
      <c r="L18" s="45"/>
      <c r="M18" s="51"/>
    </row>
    <row r="19" spans="2:13" ht="30" customHeight="1" thickBot="1">
      <c r="B19" s="155"/>
      <c r="C19" s="158"/>
      <c r="D19" s="158"/>
      <c r="E19" s="110"/>
      <c r="F19" s="110">
        <f>ROUNDDOWN(E19*C19,0)</f>
        <v>0</v>
      </c>
      <c r="G19" s="221"/>
      <c r="H19" s="54"/>
      <c r="I19" s="47"/>
      <c r="J19" s="48"/>
      <c r="K19" s="57"/>
      <c r="L19" s="47"/>
      <c r="M19" s="53"/>
    </row>
    <row r="20" spans="2:13" ht="9" customHeight="1">
      <c r="B20" s="11"/>
      <c r="C20" s="12"/>
      <c r="D20" s="12"/>
      <c r="E20" s="13"/>
      <c r="F20" s="13"/>
    </row>
    <row r="21" spans="2:13" ht="18" customHeight="1">
      <c r="B21" s="14" t="s">
        <v>154</v>
      </c>
    </row>
    <row r="22" spans="2:13" ht="18" customHeight="1">
      <c r="B22" s="14" t="s">
        <v>156</v>
      </c>
    </row>
    <row r="23" spans="2:13" ht="18" customHeight="1">
      <c r="B23" s="14"/>
    </row>
  </sheetData>
  <customSheetViews>
    <customSheetView guid="{E8919B86-519A-43F0-9455-B4C12BFFCEFB}" showPageBreaks="1" printArea="1" view="pageBreakPreview">
      <pageMargins left="0.78740157480314965" right="0.78740157480314965" top="0.78740157480314965" bottom="0.78740157480314965" header="0.31496062992125984" footer="0.31496062992125984"/>
      <pageSetup paperSize="9" orientation="landscape" horizontalDpi="300" verticalDpi="300" r:id="rId1"/>
    </customSheetView>
  </customSheetViews>
  <mergeCells count="9">
    <mergeCell ref="G9:G19"/>
    <mergeCell ref="A2:N2"/>
    <mergeCell ref="B7:B8"/>
    <mergeCell ref="C7:D7"/>
    <mergeCell ref="E7:E8"/>
    <mergeCell ref="F7:F8"/>
    <mergeCell ref="G7:G8"/>
    <mergeCell ref="H7:M7"/>
    <mergeCell ref="G4:M4"/>
  </mergeCells>
  <phoneticPr fontId="2"/>
  <pageMargins left="0.78740157480314965" right="0.78740157480314965" top="0.78740157480314965" bottom="0.59055118110236227" header="0.31496062992125984" footer="0.31496062992125984"/>
  <pageSetup paperSize="9" orientation="landscape" horizontalDpi="300" verticalDpi="300"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N23"/>
  <sheetViews>
    <sheetView view="pageBreakPreview" topLeftCell="A15" zoomScaleNormal="100" zoomScaleSheetLayoutView="100" workbookViewId="0">
      <selection activeCell="A18" sqref="A18:XFD18"/>
    </sheetView>
  </sheetViews>
  <sheetFormatPr defaultColWidth="9" defaultRowHeight="13"/>
  <cols>
    <col min="1" max="1" width="2.6328125" style="8" customWidth="1"/>
    <col min="2" max="2" width="30.6328125" style="8" customWidth="1"/>
    <col min="3" max="4" width="12.6328125" style="8" customWidth="1"/>
    <col min="5" max="7" width="15.6328125" style="8" customWidth="1"/>
    <col min="8" max="13" width="3.36328125" style="8" customWidth="1"/>
    <col min="14" max="14" width="2.6328125" style="8" customWidth="1"/>
    <col min="15" max="16384" width="9" style="8"/>
  </cols>
  <sheetData>
    <row r="1" spans="1:14" ht="19.5" customHeight="1">
      <c r="A1" s="2" t="s">
        <v>29</v>
      </c>
    </row>
    <row r="2" spans="1:14" ht="24" customHeight="1">
      <c r="A2" s="167" t="s">
        <v>138</v>
      </c>
      <c r="B2" s="167"/>
      <c r="C2" s="167"/>
      <c r="D2" s="167"/>
      <c r="E2" s="167"/>
      <c r="F2" s="167"/>
      <c r="G2" s="167"/>
      <c r="H2" s="167"/>
      <c r="I2" s="167"/>
      <c r="J2" s="167"/>
      <c r="K2" s="167"/>
      <c r="L2" s="167"/>
      <c r="M2" s="167"/>
      <c r="N2" s="167"/>
    </row>
    <row r="3" spans="1:14" ht="9" customHeight="1">
      <c r="B3" s="16"/>
    </row>
    <row r="4" spans="1:14" ht="18" customHeight="1">
      <c r="A4" s="165" t="s">
        <v>49</v>
      </c>
      <c r="B4" s="165"/>
      <c r="C4" s="165"/>
      <c r="D4" s="29" t="s">
        <v>66</v>
      </c>
      <c r="E4" s="164">
        <f>別紙２!C4</f>
        <v>0</v>
      </c>
      <c r="F4" s="17" t="s">
        <v>8</v>
      </c>
      <c r="G4" s="198">
        <f>別紙１!C7</f>
        <v>0</v>
      </c>
      <c r="H4" s="198"/>
      <c r="I4" s="198"/>
      <c r="J4" s="198"/>
      <c r="K4" s="198"/>
      <c r="L4" s="198"/>
      <c r="M4" s="198"/>
    </row>
    <row r="5" spans="1:14" ht="9" customHeight="1">
      <c r="B5" s="35"/>
    </row>
    <row r="6" spans="1:14" ht="21" customHeight="1" thickBot="1">
      <c r="B6" s="8" t="s">
        <v>31</v>
      </c>
    </row>
    <row r="7" spans="1:14" s="35" customFormat="1" ht="15" customHeight="1">
      <c r="B7" s="172" t="s">
        <v>63</v>
      </c>
      <c r="C7" s="210" t="s">
        <v>5</v>
      </c>
      <c r="D7" s="211"/>
      <c r="E7" s="212" t="s">
        <v>103</v>
      </c>
      <c r="F7" s="176" t="s">
        <v>33</v>
      </c>
      <c r="G7" s="199" t="s">
        <v>104</v>
      </c>
      <c r="H7" s="182" t="s">
        <v>62</v>
      </c>
      <c r="I7" s="183"/>
      <c r="J7" s="183"/>
      <c r="K7" s="183"/>
      <c r="L7" s="183"/>
      <c r="M7" s="184"/>
    </row>
    <row r="8" spans="1:14" s="35" customFormat="1" ht="15" customHeight="1" thickBot="1">
      <c r="B8" s="173"/>
      <c r="C8" s="9" t="s">
        <v>34</v>
      </c>
      <c r="D8" s="9" t="s">
        <v>35</v>
      </c>
      <c r="E8" s="177"/>
      <c r="F8" s="177"/>
      <c r="G8" s="200"/>
      <c r="H8" s="67" t="s">
        <v>57</v>
      </c>
      <c r="I8" s="68" t="s">
        <v>58</v>
      </c>
      <c r="J8" s="69" t="s">
        <v>59</v>
      </c>
      <c r="K8" s="70" t="s">
        <v>57</v>
      </c>
      <c r="L8" s="68" t="s">
        <v>58</v>
      </c>
      <c r="M8" s="71" t="s">
        <v>59</v>
      </c>
    </row>
    <row r="9" spans="1:14" ht="30" customHeight="1" thickTop="1">
      <c r="B9" s="153"/>
      <c r="C9" s="156"/>
      <c r="D9" s="156"/>
      <c r="E9" s="108"/>
      <c r="F9" s="108">
        <f>ROUNDDOWN(E9*C9,0)</f>
        <v>0</v>
      </c>
      <c r="G9" s="220">
        <f>SUM(F9:F19)</f>
        <v>0</v>
      </c>
      <c r="H9" s="50">
        <v>5</v>
      </c>
      <c r="I9" s="43"/>
      <c r="J9" s="44"/>
      <c r="K9" s="55">
        <v>5</v>
      </c>
      <c r="L9" s="43">
        <v>9</v>
      </c>
      <c r="M9" s="49">
        <v>30</v>
      </c>
    </row>
    <row r="10" spans="1:14" ht="30" customHeight="1">
      <c r="B10" s="154"/>
      <c r="C10" s="157"/>
      <c r="D10" s="157"/>
      <c r="E10" s="109"/>
      <c r="F10" s="109">
        <f t="shared" ref="F10:F17" si="0">ROUNDDOWN(E10*C10,0)</f>
        <v>0</v>
      </c>
      <c r="G10" s="220"/>
      <c r="H10" s="52"/>
      <c r="I10" s="45"/>
      <c r="J10" s="46"/>
      <c r="K10" s="56"/>
      <c r="L10" s="45"/>
      <c r="M10" s="51"/>
    </row>
    <row r="11" spans="1:14" ht="30" customHeight="1">
      <c r="B11" s="154"/>
      <c r="C11" s="157"/>
      <c r="D11" s="157"/>
      <c r="E11" s="109"/>
      <c r="F11" s="109">
        <f t="shared" si="0"/>
        <v>0</v>
      </c>
      <c r="G11" s="220"/>
      <c r="H11" s="52"/>
      <c r="I11" s="45"/>
      <c r="J11" s="46"/>
      <c r="K11" s="56"/>
      <c r="L11" s="45"/>
      <c r="M11" s="51"/>
    </row>
    <row r="12" spans="1:14" ht="30" customHeight="1">
      <c r="B12" s="154"/>
      <c r="C12" s="157"/>
      <c r="D12" s="157"/>
      <c r="E12" s="109"/>
      <c r="F12" s="109">
        <f t="shared" si="0"/>
        <v>0</v>
      </c>
      <c r="G12" s="220"/>
      <c r="H12" s="52"/>
      <c r="I12" s="45"/>
      <c r="J12" s="46"/>
      <c r="K12" s="56"/>
      <c r="L12" s="45"/>
      <c r="M12" s="51"/>
    </row>
    <row r="13" spans="1:14" ht="30" customHeight="1">
      <c r="B13" s="154"/>
      <c r="C13" s="157"/>
      <c r="D13" s="157"/>
      <c r="E13" s="109"/>
      <c r="F13" s="109">
        <f t="shared" si="0"/>
        <v>0</v>
      </c>
      <c r="G13" s="220"/>
      <c r="H13" s="52"/>
      <c r="I13" s="45"/>
      <c r="J13" s="46"/>
      <c r="K13" s="56"/>
      <c r="L13" s="45"/>
      <c r="M13" s="51"/>
    </row>
    <row r="14" spans="1:14" ht="30" customHeight="1">
      <c r="B14" s="154"/>
      <c r="C14" s="157"/>
      <c r="D14" s="157"/>
      <c r="E14" s="109"/>
      <c r="F14" s="109">
        <f t="shared" si="0"/>
        <v>0</v>
      </c>
      <c r="G14" s="220"/>
      <c r="H14" s="52"/>
      <c r="I14" s="45"/>
      <c r="J14" s="46"/>
      <c r="K14" s="56"/>
      <c r="L14" s="45"/>
      <c r="M14" s="51"/>
    </row>
    <row r="15" spans="1:14" ht="30" customHeight="1">
      <c r="B15" s="154"/>
      <c r="C15" s="157"/>
      <c r="D15" s="157"/>
      <c r="E15" s="109"/>
      <c r="F15" s="109">
        <f t="shared" si="0"/>
        <v>0</v>
      </c>
      <c r="G15" s="220"/>
      <c r="H15" s="52"/>
      <c r="I15" s="45"/>
      <c r="J15" s="46"/>
      <c r="K15" s="56"/>
      <c r="L15" s="45"/>
      <c r="M15" s="51"/>
    </row>
    <row r="16" spans="1:14" ht="30" customHeight="1">
      <c r="B16" s="154"/>
      <c r="C16" s="157"/>
      <c r="D16" s="157"/>
      <c r="E16" s="109"/>
      <c r="F16" s="109">
        <f t="shared" si="0"/>
        <v>0</v>
      </c>
      <c r="G16" s="220"/>
      <c r="H16" s="52"/>
      <c r="I16" s="45"/>
      <c r="J16" s="46"/>
      <c r="K16" s="56"/>
      <c r="L16" s="45"/>
      <c r="M16" s="51"/>
    </row>
    <row r="17" spans="2:13" ht="30" customHeight="1">
      <c r="B17" s="154"/>
      <c r="C17" s="157"/>
      <c r="D17" s="157"/>
      <c r="E17" s="109"/>
      <c r="F17" s="109">
        <f t="shared" si="0"/>
        <v>0</v>
      </c>
      <c r="G17" s="220"/>
      <c r="H17" s="52"/>
      <c r="I17" s="45"/>
      <c r="J17" s="46"/>
      <c r="K17" s="56"/>
      <c r="L17" s="45"/>
      <c r="M17" s="51"/>
    </row>
    <row r="18" spans="2:13" ht="30" customHeight="1">
      <c r="B18" s="154"/>
      <c r="C18" s="157"/>
      <c r="D18" s="157"/>
      <c r="E18" s="109"/>
      <c r="F18" s="109">
        <f>ROUNDDOWN(E18*C18,0)</f>
        <v>0</v>
      </c>
      <c r="G18" s="220"/>
      <c r="H18" s="52"/>
      <c r="I18" s="45"/>
      <c r="J18" s="46"/>
      <c r="K18" s="56"/>
      <c r="L18" s="45"/>
      <c r="M18" s="51"/>
    </row>
    <row r="19" spans="2:13" ht="30" customHeight="1" thickBot="1">
      <c r="B19" s="155"/>
      <c r="C19" s="158"/>
      <c r="D19" s="158"/>
      <c r="E19" s="110"/>
      <c r="F19" s="110">
        <f>ROUNDDOWN(E19*C19,0)</f>
        <v>0</v>
      </c>
      <c r="G19" s="221"/>
      <c r="H19" s="54"/>
      <c r="I19" s="47"/>
      <c r="J19" s="48"/>
      <c r="K19" s="57"/>
      <c r="L19" s="47"/>
      <c r="M19" s="53"/>
    </row>
    <row r="20" spans="2:13" ht="9" customHeight="1">
      <c r="B20" s="11"/>
      <c r="C20" s="12"/>
      <c r="D20" s="12"/>
      <c r="E20" s="13"/>
      <c r="F20" s="13"/>
    </row>
    <row r="21" spans="2:13" ht="18" customHeight="1">
      <c r="B21" s="14" t="s">
        <v>154</v>
      </c>
    </row>
    <row r="22" spans="2:13" ht="18" customHeight="1">
      <c r="B22" s="14" t="s">
        <v>156</v>
      </c>
    </row>
    <row r="23" spans="2:13" ht="18" customHeight="1">
      <c r="B23" s="14"/>
    </row>
  </sheetData>
  <customSheetViews>
    <customSheetView guid="{E8919B86-519A-43F0-9455-B4C12BFFCEFB}" showPageBreaks="1" printArea="1" view="pageBreakPreview">
      <pageMargins left="0.78740157480314965" right="0.78740157480314965" top="0.78740157480314965" bottom="0.78740157480314965" header="0.31496062992125984" footer="0.31496062992125984"/>
      <pageSetup paperSize="9" orientation="landscape" horizontalDpi="300" verticalDpi="300" r:id="rId1"/>
    </customSheetView>
  </customSheetViews>
  <mergeCells count="9">
    <mergeCell ref="G9:G19"/>
    <mergeCell ref="A2:N2"/>
    <mergeCell ref="B7:B8"/>
    <mergeCell ref="C7:D7"/>
    <mergeCell ref="E7:E8"/>
    <mergeCell ref="F7:F8"/>
    <mergeCell ref="G7:G8"/>
    <mergeCell ref="H7:M7"/>
    <mergeCell ref="G4:M4"/>
  </mergeCells>
  <phoneticPr fontId="2"/>
  <pageMargins left="0.78740157480314965" right="0.78740157480314965" top="0.78740157480314965" bottom="0.59055118110236227" header="0.31496062992125984" footer="0.31496062992125984"/>
  <pageSetup paperSize="9" orientation="landscape" horizontalDpi="300" verticalDpi="300"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N23"/>
  <sheetViews>
    <sheetView view="pageBreakPreview" topLeftCell="A13" zoomScaleNormal="100" zoomScaleSheetLayoutView="100" workbookViewId="0">
      <selection activeCell="A18" sqref="A18:XFD18"/>
    </sheetView>
  </sheetViews>
  <sheetFormatPr defaultColWidth="9" defaultRowHeight="13"/>
  <cols>
    <col min="1" max="1" width="2.6328125" style="8" customWidth="1"/>
    <col min="2" max="2" width="30.6328125" style="8" customWidth="1"/>
    <col min="3" max="4" width="12.6328125" style="8" customWidth="1"/>
    <col min="5" max="7" width="15.6328125" style="8" customWidth="1"/>
    <col min="8" max="13" width="3.36328125" style="8" customWidth="1"/>
    <col min="14" max="14" width="2.6328125" style="8" customWidth="1"/>
    <col min="15" max="16384" width="9" style="8"/>
  </cols>
  <sheetData>
    <row r="1" spans="1:14" ht="19.5" customHeight="1">
      <c r="A1" s="2" t="s">
        <v>29</v>
      </c>
    </row>
    <row r="2" spans="1:14" ht="24" customHeight="1">
      <c r="A2" s="167" t="s">
        <v>138</v>
      </c>
      <c r="B2" s="167"/>
      <c r="C2" s="167"/>
      <c r="D2" s="167"/>
      <c r="E2" s="167"/>
      <c r="F2" s="167"/>
      <c r="G2" s="167"/>
      <c r="H2" s="167"/>
      <c r="I2" s="167"/>
      <c r="J2" s="167"/>
      <c r="K2" s="167"/>
      <c r="L2" s="167"/>
      <c r="M2" s="167"/>
      <c r="N2" s="167"/>
    </row>
    <row r="3" spans="1:14" ht="9" customHeight="1">
      <c r="B3" s="16"/>
    </row>
    <row r="4" spans="1:14" ht="18" customHeight="1">
      <c r="A4" s="165" t="s">
        <v>50</v>
      </c>
      <c r="B4" s="165"/>
      <c r="C4" s="165"/>
      <c r="D4" s="29" t="s">
        <v>66</v>
      </c>
      <c r="E4" s="164">
        <f>別紙２!C4</f>
        <v>0</v>
      </c>
      <c r="F4" s="17" t="s">
        <v>8</v>
      </c>
      <c r="G4" s="198">
        <f>別紙１!C7</f>
        <v>0</v>
      </c>
      <c r="H4" s="198"/>
      <c r="I4" s="198"/>
      <c r="J4" s="198"/>
      <c r="K4" s="198"/>
      <c r="L4" s="198"/>
      <c r="M4" s="198"/>
    </row>
    <row r="5" spans="1:14" ht="9" customHeight="1">
      <c r="B5" s="35"/>
    </row>
    <row r="6" spans="1:14" ht="21" customHeight="1" thickBot="1">
      <c r="B6" s="8" t="s">
        <v>31</v>
      </c>
    </row>
    <row r="7" spans="1:14" s="35" customFormat="1" ht="15" customHeight="1">
      <c r="B7" s="172" t="s">
        <v>63</v>
      </c>
      <c r="C7" s="210" t="s">
        <v>5</v>
      </c>
      <c r="D7" s="211"/>
      <c r="E7" s="212" t="s">
        <v>103</v>
      </c>
      <c r="F7" s="176" t="s">
        <v>33</v>
      </c>
      <c r="G7" s="199" t="s">
        <v>104</v>
      </c>
      <c r="H7" s="182" t="s">
        <v>62</v>
      </c>
      <c r="I7" s="183"/>
      <c r="J7" s="183"/>
      <c r="K7" s="183"/>
      <c r="L7" s="183"/>
      <c r="M7" s="184"/>
    </row>
    <row r="8" spans="1:14" s="35" customFormat="1" ht="15" customHeight="1" thickBot="1">
      <c r="B8" s="173"/>
      <c r="C8" s="9" t="s">
        <v>34</v>
      </c>
      <c r="D8" s="9" t="s">
        <v>35</v>
      </c>
      <c r="E8" s="177"/>
      <c r="F8" s="177"/>
      <c r="G8" s="200"/>
      <c r="H8" s="67" t="s">
        <v>57</v>
      </c>
      <c r="I8" s="68" t="s">
        <v>58</v>
      </c>
      <c r="J8" s="69" t="s">
        <v>59</v>
      </c>
      <c r="K8" s="70" t="s">
        <v>57</v>
      </c>
      <c r="L8" s="68" t="s">
        <v>58</v>
      </c>
      <c r="M8" s="71" t="s">
        <v>59</v>
      </c>
    </row>
    <row r="9" spans="1:14" ht="30" customHeight="1" thickTop="1">
      <c r="B9" s="153"/>
      <c r="C9" s="156"/>
      <c r="D9" s="156"/>
      <c r="E9" s="108"/>
      <c r="F9" s="108">
        <f>ROUNDDOWN(E9*C9,0)</f>
        <v>0</v>
      </c>
      <c r="G9" s="220">
        <f>SUM(F9:F19)</f>
        <v>0</v>
      </c>
      <c r="H9" s="50">
        <v>5</v>
      </c>
      <c r="I9" s="43"/>
      <c r="J9" s="44"/>
      <c r="K9" s="55">
        <v>5</v>
      </c>
      <c r="L9" s="43">
        <v>9</v>
      </c>
      <c r="M9" s="49">
        <v>30</v>
      </c>
    </row>
    <row r="10" spans="1:14" ht="30" customHeight="1">
      <c r="B10" s="154"/>
      <c r="C10" s="157"/>
      <c r="D10" s="157"/>
      <c r="E10" s="109"/>
      <c r="F10" s="109">
        <f t="shared" ref="F10:F17" si="0">ROUNDDOWN(E10*C10,0)</f>
        <v>0</v>
      </c>
      <c r="G10" s="220"/>
      <c r="H10" s="52"/>
      <c r="I10" s="45"/>
      <c r="J10" s="46"/>
      <c r="K10" s="56"/>
      <c r="L10" s="45"/>
      <c r="M10" s="51"/>
    </row>
    <row r="11" spans="1:14" ht="30" customHeight="1">
      <c r="B11" s="154"/>
      <c r="C11" s="157"/>
      <c r="D11" s="157"/>
      <c r="E11" s="109"/>
      <c r="F11" s="109">
        <f t="shared" si="0"/>
        <v>0</v>
      </c>
      <c r="G11" s="220"/>
      <c r="H11" s="52"/>
      <c r="I11" s="45"/>
      <c r="J11" s="46"/>
      <c r="K11" s="56"/>
      <c r="L11" s="45"/>
      <c r="M11" s="51"/>
    </row>
    <row r="12" spans="1:14" ht="30" customHeight="1">
      <c r="B12" s="154"/>
      <c r="C12" s="157"/>
      <c r="D12" s="157"/>
      <c r="E12" s="109"/>
      <c r="F12" s="109">
        <f t="shared" si="0"/>
        <v>0</v>
      </c>
      <c r="G12" s="220"/>
      <c r="H12" s="52"/>
      <c r="I12" s="45"/>
      <c r="J12" s="46"/>
      <c r="K12" s="56"/>
      <c r="L12" s="45"/>
      <c r="M12" s="51"/>
    </row>
    <row r="13" spans="1:14" ht="30" customHeight="1">
      <c r="B13" s="154"/>
      <c r="C13" s="157"/>
      <c r="D13" s="157"/>
      <c r="E13" s="109"/>
      <c r="F13" s="109">
        <f t="shared" si="0"/>
        <v>0</v>
      </c>
      <c r="G13" s="220"/>
      <c r="H13" s="52"/>
      <c r="I13" s="45"/>
      <c r="J13" s="46"/>
      <c r="K13" s="56"/>
      <c r="L13" s="45"/>
      <c r="M13" s="51"/>
    </row>
    <row r="14" spans="1:14" ht="30" customHeight="1">
      <c r="B14" s="154"/>
      <c r="C14" s="157"/>
      <c r="D14" s="157"/>
      <c r="E14" s="109"/>
      <c r="F14" s="109">
        <f t="shared" si="0"/>
        <v>0</v>
      </c>
      <c r="G14" s="220"/>
      <c r="H14" s="52"/>
      <c r="I14" s="45"/>
      <c r="J14" s="46"/>
      <c r="K14" s="56"/>
      <c r="L14" s="45"/>
      <c r="M14" s="51"/>
    </row>
    <row r="15" spans="1:14" ht="30" customHeight="1">
      <c r="B15" s="154"/>
      <c r="C15" s="157"/>
      <c r="D15" s="157"/>
      <c r="E15" s="109"/>
      <c r="F15" s="109">
        <f t="shared" si="0"/>
        <v>0</v>
      </c>
      <c r="G15" s="220"/>
      <c r="H15" s="52"/>
      <c r="I15" s="45"/>
      <c r="J15" s="46"/>
      <c r="K15" s="56"/>
      <c r="L15" s="45"/>
      <c r="M15" s="51"/>
    </row>
    <row r="16" spans="1:14" ht="30" customHeight="1">
      <c r="B16" s="154"/>
      <c r="C16" s="157"/>
      <c r="D16" s="157"/>
      <c r="E16" s="109"/>
      <c r="F16" s="109">
        <f t="shared" si="0"/>
        <v>0</v>
      </c>
      <c r="G16" s="220"/>
      <c r="H16" s="52"/>
      <c r="I16" s="45"/>
      <c r="J16" s="46"/>
      <c r="K16" s="56"/>
      <c r="L16" s="45"/>
      <c r="M16" s="51"/>
    </row>
    <row r="17" spans="2:13" ht="30" customHeight="1">
      <c r="B17" s="154"/>
      <c r="C17" s="157"/>
      <c r="D17" s="157"/>
      <c r="E17" s="109"/>
      <c r="F17" s="109">
        <f t="shared" si="0"/>
        <v>0</v>
      </c>
      <c r="G17" s="220"/>
      <c r="H17" s="52"/>
      <c r="I17" s="45"/>
      <c r="J17" s="46"/>
      <c r="K17" s="56"/>
      <c r="L17" s="45"/>
      <c r="M17" s="51"/>
    </row>
    <row r="18" spans="2:13" ht="30" customHeight="1">
      <c r="B18" s="154"/>
      <c r="C18" s="157"/>
      <c r="D18" s="157"/>
      <c r="E18" s="109"/>
      <c r="F18" s="109">
        <f>ROUNDDOWN(E18*C18,0)</f>
        <v>0</v>
      </c>
      <c r="G18" s="220"/>
      <c r="H18" s="52"/>
      <c r="I18" s="45"/>
      <c r="J18" s="46"/>
      <c r="K18" s="56"/>
      <c r="L18" s="45"/>
      <c r="M18" s="51"/>
    </row>
    <row r="19" spans="2:13" ht="30" customHeight="1" thickBot="1">
      <c r="B19" s="155"/>
      <c r="C19" s="158"/>
      <c r="D19" s="158"/>
      <c r="E19" s="110"/>
      <c r="F19" s="110">
        <f>ROUNDDOWN(E19*C19,0)</f>
        <v>0</v>
      </c>
      <c r="G19" s="221"/>
      <c r="H19" s="54"/>
      <c r="I19" s="47"/>
      <c r="J19" s="48"/>
      <c r="K19" s="57"/>
      <c r="L19" s="47"/>
      <c r="M19" s="53"/>
    </row>
    <row r="20" spans="2:13" ht="9" customHeight="1">
      <c r="B20" s="11"/>
      <c r="C20" s="12"/>
      <c r="D20" s="12"/>
      <c r="E20" s="13"/>
      <c r="F20" s="13"/>
    </row>
    <row r="21" spans="2:13" ht="18" customHeight="1">
      <c r="B21" s="14" t="s">
        <v>154</v>
      </c>
    </row>
    <row r="22" spans="2:13" ht="18" customHeight="1">
      <c r="B22" s="14" t="s">
        <v>156</v>
      </c>
    </row>
    <row r="23" spans="2:13" ht="18" customHeight="1">
      <c r="B23" s="14"/>
    </row>
  </sheetData>
  <customSheetViews>
    <customSheetView guid="{E8919B86-519A-43F0-9455-B4C12BFFCEFB}" showPageBreaks="1" printArea="1" view="pageBreakPreview">
      <pageMargins left="0.78740157480314965" right="0.78740157480314965" top="0.78740157480314965" bottom="0.78740157480314965" header="0.31496062992125984" footer="0.31496062992125984"/>
      <pageSetup paperSize="9" orientation="landscape" horizontalDpi="300" verticalDpi="300" r:id="rId1"/>
    </customSheetView>
  </customSheetViews>
  <mergeCells count="9">
    <mergeCell ref="G9:G19"/>
    <mergeCell ref="A2:N2"/>
    <mergeCell ref="B7:B8"/>
    <mergeCell ref="C7:D7"/>
    <mergeCell ref="E7:E8"/>
    <mergeCell ref="F7:F8"/>
    <mergeCell ref="G7:G8"/>
    <mergeCell ref="H7:M7"/>
    <mergeCell ref="G4:M4"/>
  </mergeCells>
  <phoneticPr fontId="2"/>
  <pageMargins left="0.78740157480314965" right="0.78740157480314965" top="0.78740157480314965" bottom="0.59055118110236227" header="0.31496062992125984" footer="0.31496062992125984"/>
  <pageSetup paperSize="9" orientation="landscape" horizontalDpi="300" verticalDpi="3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20</vt:i4>
      </vt:variant>
    </vt:vector>
  </HeadingPairs>
  <TitlesOfParts>
    <vt:vector size="33" baseType="lpstr">
      <vt:lpstr>別紙１</vt:lpstr>
      <vt:lpstr>別紙２</vt:lpstr>
      <vt:lpstr>別紙２【記入例】</vt:lpstr>
      <vt:lpstr>別紙３</vt:lpstr>
      <vt:lpstr>個票（個人防護具合計）</vt:lpstr>
      <vt:lpstr>個票（マスク）</vt:lpstr>
      <vt:lpstr>個票（ゴーグル）</vt:lpstr>
      <vt:lpstr>個票（ガウン）</vt:lpstr>
      <vt:lpstr>個票（グローブ）</vt:lpstr>
      <vt:lpstr>個票（キャップ）</vt:lpstr>
      <vt:lpstr>個票（フェイスシールド）</vt:lpstr>
      <vt:lpstr>個票（その他）</vt:lpstr>
      <vt:lpstr>個票（付帯する備品）</vt:lpstr>
      <vt:lpstr>'個票（ガウン）'!Print_Area</vt:lpstr>
      <vt:lpstr>'個票（キャップ）'!Print_Area</vt:lpstr>
      <vt:lpstr>'個票（グローブ）'!Print_Area</vt:lpstr>
      <vt:lpstr>'個票（ゴーグル）'!Print_Area</vt:lpstr>
      <vt:lpstr>'個票（その他）'!Print_Area</vt:lpstr>
      <vt:lpstr>'個票（フェイスシールド）'!Print_Area</vt:lpstr>
      <vt:lpstr>'個票（マスク）'!Print_Area</vt:lpstr>
      <vt:lpstr>'個票（個人防護具合計）'!Print_Area</vt:lpstr>
      <vt:lpstr>'個票（付帯する備品）'!Print_Area</vt:lpstr>
      <vt:lpstr>別紙１!Print_Area</vt:lpstr>
      <vt:lpstr>別紙２!Print_Area</vt:lpstr>
      <vt:lpstr>別紙２【記入例】!Print_Area</vt:lpstr>
      <vt:lpstr>別紙３!Print_Area</vt:lpstr>
      <vt:lpstr>別紙２!Print_Titles</vt:lpstr>
      <vt:lpstr>別紙２【記入例】!Print_Titles</vt:lpstr>
      <vt:lpstr>外来対応医療機関</vt:lpstr>
      <vt:lpstr>救急・周産期・小児医療</vt:lpstr>
      <vt:lpstr>検査機関等</vt:lpstr>
      <vt:lpstr>重点医療機関等</vt:lpstr>
      <vt:lpstr>入院医療機関</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大城　一幸</dc:creator>
  <cp:lastModifiedBy>Administrator</cp:lastModifiedBy>
  <cp:lastPrinted>2023-11-30T04:34:25Z</cp:lastPrinted>
  <dcterms:created xsi:type="dcterms:W3CDTF">2020-06-04T01:13:24Z</dcterms:created>
  <dcterms:modified xsi:type="dcterms:W3CDTF">2023-11-30T04:36:31Z</dcterms:modified>
</cp:coreProperties>
</file>