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ThisWorkbook" defaultThemeVersion="124226"/>
  <bookViews>
    <workbookView xWindow="10230" yWindow="45" windowWidth="10275" windowHeight="7650" tabRatio="740" activeTab="1"/>
  </bookViews>
  <sheets>
    <sheet name="(1)市町村別・種別" sheetId="16" r:id="rId1"/>
    <sheet name="(2)規模別分類" sheetId="14" r:id="rId2"/>
    <sheet name="(3)ホテル内訳" sheetId="22" r:id="rId3"/>
    <sheet name="(4)推移（H29） " sheetId="17" r:id="rId4"/>
  </sheets>
  <definedNames>
    <definedName name="_xlnm._FilterDatabase" localSheetId="1" hidden="1">'(2)規模別分類'!$D$4:$W$53</definedName>
    <definedName name="_xlnm.Print_Area" localSheetId="0">'(1)市町村別・種別'!$A$1:$AR$54</definedName>
    <definedName name="_xlnm.Print_Area" localSheetId="2">'(3)ホテル内訳'!$A$2:$AP$54</definedName>
    <definedName name="_xlnm.Print_Area" localSheetId="3">'(4)推移（H29） '!$A$1:$V$39</definedName>
    <definedName name="印刷_1" localSheetId="2">#REF!</definedName>
    <definedName name="印刷_1" localSheetId="3">#REF!</definedName>
    <definedName name="印刷_1">#REF!</definedName>
    <definedName name="印刷_2" localSheetId="2">#REF!</definedName>
    <definedName name="印刷_2" localSheetId="3">#REF!</definedName>
    <definedName name="印刷_2">#REF!</definedName>
    <definedName name="印刷_3" localSheetId="2">#REF!</definedName>
    <definedName name="印刷_3" localSheetId="3">#REF!</definedName>
    <definedName name="印刷_3">#REF!</definedName>
    <definedName name="印刷_4" localSheetId="2">#REF!</definedName>
    <definedName name="印刷_4" localSheetId="3">#REF!</definedName>
    <definedName name="印刷_4">#REF!</definedName>
    <definedName name="市町村別規模別施設数" localSheetId="2">#REF!</definedName>
    <definedName name="市町村別規模別施設数" localSheetId="3">#REF!</definedName>
    <definedName name="市町村別規模別施設数">#REF!</definedName>
    <definedName name="市町村別種別施設数" localSheetId="2">#REF!</definedName>
    <definedName name="市町村別種別施設数" localSheetId="3">#REF!</definedName>
    <definedName name="市町村別種別施設数">#REF!</definedName>
    <definedName name="地域別規模別施設数" localSheetId="2">#REF!</definedName>
    <definedName name="地域別規模別施設数" localSheetId="3">#REF!</definedName>
    <definedName name="地域別規模別施設数">#REF!</definedName>
    <definedName name="地域別種別施設数" localSheetId="2">#REF!</definedName>
    <definedName name="地域別種別施設数" localSheetId="3">#REF!</definedName>
    <definedName name="地域別種別施設数">#REF!</definedName>
  </definedNames>
  <calcPr calcId="145621"/>
</workbook>
</file>

<file path=xl/calcChain.xml><?xml version="1.0" encoding="utf-8"?>
<calcChain xmlns="http://schemas.openxmlformats.org/spreadsheetml/2006/main">
  <c r="W17" i="14" l="1"/>
  <c r="AN22" i="22" l="1"/>
  <c r="T37" i="17" l="1"/>
  <c r="AM25" i="22" l="1"/>
  <c r="AL25" i="22"/>
  <c r="AK25" i="22"/>
  <c r="AJ25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L40" i="14"/>
  <c r="L30" i="14"/>
  <c r="Q20" i="14"/>
  <c r="S15" i="14"/>
  <c r="S16" i="14"/>
  <c r="S17" i="14"/>
  <c r="S18" i="14"/>
  <c r="S19" i="14"/>
  <c r="S20" i="14"/>
  <c r="S21" i="14"/>
  <c r="S22" i="14"/>
  <c r="S10" i="14"/>
  <c r="S11" i="14"/>
  <c r="S8" i="14"/>
  <c r="S9" i="14"/>
  <c r="Q10" i="14"/>
  <c r="L25" i="14"/>
  <c r="AA17" i="16" l="1"/>
  <c r="AA10" i="16"/>
  <c r="V14" i="16"/>
  <c r="V26" i="16"/>
  <c r="V36" i="16"/>
  <c r="Q39" i="16"/>
  <c r="Q19" i="16"/>
  <c r="V8" i="16"/>
  <c r="L8" i="16" l="1"/>
  <c r="G9" i="16"/>
  <c r="AN36" i="22" l="1"/>
  <c r="AO36" i="22"/>
  <c r="AP36" i="22"/>
  <c r="Q38" i="14"/>
  <c r="V37" i="17"/>
  <c r="U37" i="17"/>
  <c r="V15" i="16"/>
  <c r="Q51" i="16"/>
  <c r="AN18" i="22" l="1"/>
  <c r="S23" i="14"/>
  <c r="S14" i="14"/>
  <c r="N24" i="14"/>
  <c r="I24" i="14"/>
  <c r="D52" i="14"/>
  <c r="D41" i="14"/>
  <c r="D34" i="14"/>
  <c r="D24" i="14"/>
  <c r="G7" i="14"/>
  <c r="G6" i="14"/>
  <c r="D13" i="14"/>
  <c r="S6" i="14"/>
  <c r="S24" i="14" l="1"/>
  <c r="V36" i="17"/>
  <c r="U36" i="17"/>
  <c r="T36" i="17"/>
  <c r="G35" i="14" l="1"/>
  <c r="W10" i="14"/>
  <c r="U6" i="14"/>
  <c r="G51" i="14"/>
  <c r="G50" i="14"/>
  <c r="G49" i="14"/>
  <c r="G48" i="14"/>
  <c r="G47" i="14"/>
  <c r="G46" i="14"/>
  <c r="G45" i="14"/>
  <c r="G44" i="14"/>
  <c r="G43" i="14"/>
  <c r="G42" i="14"/>
  <c r="G40" i="14"/>
  <c r="G39" i="14"/>
  <c r="G38" i="14"/>
  <c r="G36" i="14"/>
  <c r="G33" i="14"/>
  <c r="G32" i="14"/>
  <c r="G31" i="14"/>
  <c r="G30" i="14"/>
  <c r="G29" i="14"/>
  <c r="G28" i="14"/>
  <c r="G27" i="14"/>
  <c r="G26" i="14"/>
  <c r="G25" i="14"/>
  <c r="G23" i="14"/>
  <c r="G22" i="14"/>
  <c r="G21" i="14"/>
  <c r="G20" i="14"/>
  <c r="G19" i="14"/>
  <c r="G18" i="14"/>
  <c r="G17" i="14"/>
  <c r="G16" i="14"/>
  <c r="G15" i="14"/>
  <c r="G14" i="14"/>
  <c r="L51" i="14"/>
  <c r="L50" i="14"/>
  <c r="L49" i="14"/>
  <c r="L48" i="14"/>
  <c r="L47" i="14"/>
  <c r="L46" i="14"/>
  <c r="L45" i="14"/>
  <c r="L44" i="14"/>
  <c r="L43" i="14"/>
  <c r="L42" i="14"/>
  <c r="L39" i="14"/>
  <c r="L38" i="14"/>
  <c r="L36" i="14"/>
  <c r="L35" i="14"/>
  <c r="L33" i="14"/>
  <c r="L32" i="14"/>
  <c r="L31" i="14"/>
  <c r="L29" i="14"/>
  <c r="L28" i="14"/>
  <c r="L27" i="14"/>
  <c r="L26" i="14"/>
  <c r="L17" i="14"/>
  <c r="L23" i="14"/>
  <c r="L22" i="14"/>
  <c r="L21" i="14"/>
  <c r="L20" i="14"/>
  <c r="L19" i="14"/>
  <c r="L18" i="14"/>
  <c r="L16" i="14"/>
  <c r="L15" i="14"/>
  <c r="L14" i="14"/>
  <c r="Q51" i="14"/>
  <c r="Q50" i="14"/>
  <c r="Q49" i="14"/>
  <c r="Q48" i="14"/>
  <c r="Q47" i="14"/>
  <c r="Q46" i="14"/>
  <c r="Q45" i="14"/>
  <c r="Q44" i="14"/>
  <c r="Q43" i="14"/>
  <c r="Q42" i="14"/>
  <c r="Q40" i="14"/>
  <c r="Q39" i="14"/>
  <c r="Q36" i="14"/>
  <c r="Q35" i="14"/>
  <c r="Q33" i="14"/>
  <c r="Q32" i="14"/>
  <c r="Q31" i="14"/>
  <c r="Q30" i="14"/>
  <c r="Q29" i="14"/>
  <c r="Q28" i="14"/>
  <c r="Q27" i="14"/>
  <c r="Q26" i="14"/>
  <c r="Q25" i="14"/>
  <c r="Q23" i="14"/>
  <c r="Q22" i="14"/>
  <c r="Q21" i="14"/>
  <c r="Q19" i="14"/>
  <c r="Q18" i="14"/>
  <c r="Q17" i="14"/>
  <c r="Q16" i="14"/>
  <c r="Q15" i="14"/>
  <c r="Q14" i="14"/>
  <c r="Q12" i="14"/>
  <c r="W8" i="14"/>
  <c r="P13" i="14"/>
  <c r="Q8" i="14"/>
  <c r="Q11" i="14"/>
  <c r="Q9" i="14"/>
  <c r="Q7" i="14"/>
  <c r="Q6" i="14"/>
  <c r="T6" i="14"/>
  <c r="W6" i="14"/>
  <c r="V6" i="14" l="1"/>
  <c r="Q13" i="14"/>
  <c r="N13" i="14" l="1"/>
  <c r="O13" i="14"/>
  <c r="R13" i="14"/>
  <c r="W47" i="14" l="1"/>
  <c r="W42" i="14"/>
  <c r="W43" i="14"/>
  <c r="W44" i="14"/>
  <c r="W45" i="14"/>
  <c r="W46" i="14"/>
  <c r="W48" i="14"/>
  <c r="W49" i="14"/>
  <c r="W50" i="14"/>
  <c r="W51" i="14"/>
  <c r="V46" i="14"/>
  <c r="U46" i="14"/>
  <c r="U43" i="14"/>
  <c r="U44" i="14"/>
  <c r="U45" i="14"/>
  <c r="U47" i="14"/>
  <c r="U48" i="14"/>
  <c r="U49" i="14"/>
  <c r="U50" i="14"/>
  <c r="U51" i="14"/>
  <c r="U42" i="14"/>
  <c r="T46" i="14"/>
  <c r="T42" i="14"/>
  <c r="T43" i="14"/>
  <c r="T44" i="14"/>
  <c r="T45" i="14"/>
  <c r="T47" i="14"/>
  <c r="T48" i="14"/>
  <c r="T49" i="14"/>
  <c r="T50" i="14"/>
  <c r="T51" i="14"/>
  <c r="S46" i="14"/>
  <c r="S50" i="14"/>
  <c r="S43" i="14"/>
  <c r="S44" i="14"/>
  <c r="S45" i="14"/>
  <c r="S47" i="14"/>
  <c r="S48" i="14"/>
  <c r="S49" i="14"/>
  <c r="S51" i="14"/>
  <c r="S42" i="14"/>
  <c r="W39" i="14"/>
  <c r="W40" i="14"/>
  <c r="W38" i="14"/>
  <c r="U39" i="14"/>
  <c r="U40" i="14"/>
  <c r="U38" i="14"/>
  <c r="T39" i="14"/>
  <c r="T40" i="14"/>
  <c r="T38" i="14"/>
  <c r="S40" i="14"/>
  <c r="S39" i="14"/>
  <c r="S38" i="14"/>
  <c r="W36" i="14"/>
  <c r="W35" i="14"/>
  <c r="U36" i="14"/>
  <c r="U35" i="14"/>
  <c r="T36" i="14"/>
  <c r="V36" i="14" s="1"/>
  <c r="T35" i="14"/>
  <c r="S35" i="14"/>
  <c r="S36" i="14"/>
  <c r="W27" i="14"/>
  <c r="W25" i="14"/>
  <c r="W26" i="14"/>
  <c r="W28" i="14"/>
  <c r="W29" i="14"/>
  <c r="W30" i="14"/>
  <c r="W31" i="14"/>
  <c r="W32" i="14"/>
  <c r="W33" i="14"/>
  <c r="U29" i="14"/>
  <c r="U26" i="14"/>
  <c r="U27" i="14"/>
  <c r="U28" i="14"/>
  <c r="U30" i="14"/>
  <c r="U31" i="14"/>
  <c r="U32" i="14"/>
  <c r="U33" i="14"/>
  <c r="U25" i="14"/>
  <c r="T27" i="14"/>
  <c r="T26" i="14"/>
  <c r="T28" i="14"/>
  <c r="V28" i="14" s="1"/>
  <c r="T29" i="14"/>
  <c r="T30" i="14"/>
  <c r="T31" i="14"/>
  <c r="T32" i="14"/>
  <c r="T33" i="14"/>
  <c r="T25" i="14"/>
  <c r="S26" i="14"/>
  <c r="S27" i="14"/>
  <c r="S28" i="14"/>
  <c r="S29" i="14"/>
  <c r="S30" i="14"/>
  <c r="S31" i="14"/>
  <c r="S32" i="14"/>
  <c r="S33" i="14"/>
  <c r="S25" i="14"/>
  <c r="W18" i="14"/>
  <c r="W24" i="14" s="1"/>
  <c r="W15" i="14"/>
  <c r="W16" i="14"/>
  <c r="W19" i="14"/>
  <c r="W20" i="14"/>
  <c r="W21" i="14"/>
  <c r="W22" i="14"/>
  <c r="W23" i="14"/>
  <c r="W14" i="14"/>
  <c r="W11" i="14"/>
  <c r="W7" i="14"/>
  <c r="W9" i="14"/>
  <c r="W12" i="14"/>
  <c r="U16" i="14"/>
  <c r="U15" i="14"/>
  <c r="U17" i="14"/>
  <c r="U18" i="14"/>
  <c r="U19" i="14"/>
  <c r="U20" i="14"/>
  <c r="U21" i="14"/>
  <c r="U22" i="14"/>
  <c r="U23" i="14"/>
  <c r="U14" i="14"/>
  <c r="T23" i="14"/>
  <c r="T19" i="14"/>
  <c r="T18" i="14"/>
  <c r="T15" i="14"/>
  <c r="T14" i="14"/>
  <c r="T16" i="14"/>
  <c r="T17" i="14"/>
  <c r="V17" i="14" s="1"/>
  <c r="T20" i="14"/>
  <c r="T21" i="14"/>
  <c r="T22" i="14"/>
  <c r="U8" i="14"/>
  <c r="U7" i="14"/>
  <c r="U9" i="14"/>
  <c r="U10" i="14"/>
  <c r="U11" i="14"/>
  <c r="U12" i="14"/>
  <c r="T7" i="14"/>
  <c r="T8" i="14"/>
  <c r="T9" i="14"/>
  <c r="T10" i="14"/>
  <c r="T11" i="14"/>
  <c r="V11" i="14" s="1"/>
  <c r="T12" i="14"/>
  <c r="V12" i="14" s="1"/>
  <c r="S7" i="14"/>
  <c r="S12" i="14"/>
  <c r="R37" i="14"/>
  <c r="J34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R52" i="14"/>
  <c r="T41" i="14" l="1"/>
  <c r="T52" i="14"/>
  <c r="S52" i="14"/>
  <c r="W52" i="14"/>
  <c r="U52" i="14"/>
  <c r="V45" i="14"/>
  <c r="V42" i="14"/>
  <c r="V35" i="14"/>
  <c r="V29" i="14"/>
  <c r="V22" i="14"/>
  <c r="V23" i="14"/>
  <c r="V50" i="14"/>
  <c r="V48" i="14"/>
  <c r="V51" i="14"/>
  <c r="V44" i="14"/>
  <c r="V49" i="14"/>
  <c r="V47" i="14"/>
  <c r="V38" i="14"/>
  <c r="V31" i="14"/>
  <c r="V30" i="14"/>
  <c r="W34" i="14"/>
  <c r="V25" i="14"/>
  <c r="V16" i="14"/>
  <c r="V15" i="14"/>
  <c r="V14" i="14"/>
  <c r="V9" i="14"/>
  <c r="V10" i="14"/>
  <c r="S13" i="14"/>
  <c r="V8" i="14"/>
  <c r="V7" i="14"/>
  <c r="V43" i="14"/>
  <c r="Q52" i="14"/>
  <c r="V40" i="14"/>
  <c r="V39" i="14"/>
  <c r="V33" i="14"/>
  <c r="V32" i="14"/>
  <c r="V27" i="14"/>
  <c r="V26" i="14"/>
  <c r="V21" i="14"/>
  <c r="V20" i="14"/>
  <c r="V19" i="14"/>
  <c r="V18" i="14"/>
  <c r="U13" i="14"/>
  <c r="T13" i="14"/>
  <c r="W13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U41" i="14"/>
  <c r="W41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S37" i="14"/>
  <c r="T37" i="14"/>
  <c r="U37" i="14"/>
  <c r="V37" i="14"/>
  <c r="W37" i="14"/>
  <c r="D37" i="14"/>
  <c r="D53" i="14" s="1"/>
  <c r="H34" i="14"/>
  <c r="E34" i="14"/>
  <c r="F34" i="14"/>
  <c r="G34" i="14"/>
  <c r="I34" i="14"/>
  <c r="K34" i="14"/>
  <c r="L34" i="14"/>
  <c r="M34" i="14"/>
  <c r="N34" i="14"/>
  <c r="O34" i="14"/>
  <c r="P34" i="14"/>
  <c r="Q34" i="14"/>
  <c r="R34" i="14"/>
  <c r="S34" i="14"/>
  <c r="T34" i="14"/>
  <c r="U34" i="14"/>
  <c r="E24" i="14"/>
  <c r="F24" i="14"/>
  <c r="G24" i="14"/>
  <c r="H24" i="14"/>
  <c r="J24" i="14"/>
  <c r="K24" i="14"/>
  <c r="L24" i="14"/>
  <c r="M24" i="14"/>
  <c r="O24" i="14"/>
  <c r="P24" i="14"/>
  <c r="Q24" i="14"/>
  <c r="R24" i="14"/>
  <c r="T24" i="14"/>
  <c r="U24" i="14"/>
  <c r="V52" i="14" l="1"/>
  <c r="V13" i="14"/>
  <c r="N53" i="14"/>
  <c r="V41" i="14"/>
  <c r="S53" i="14"/>
  <c r="V34" i="14"/>
  <c r="P53" i="14"/>
  <c r="R53" i="14"/>
  <c r="O53" i="14"/>
  <c r="V24" i="14"/>
  <c r="W53" i="14"/>
  <c r="U53" i="14"/>
  <c r="T53" i="14"/>
  <c r="Q53" i="14"/>
  <c r="P53" i="22"/>
  <c r="V53" i="14" l="1"/>
  <c r="AN7" i="22"/>
  <c r="AO44" i="22"/>
  <c r="AP52" i="22"/>
  <c r="AO52" i="22"/>
  <c r="AN52" i="22"/>
  <c r="AP51" i="22"/>
  <c r="AO51" i="22"/>
  <c r="AN51" i="22"/>
  <c r="AP50" i="22"/>
  <c r="AO50" i="22"/>
  <c r="AN50" i="22"/>
  <c r="AP49" i="22"/>
  <c r="AO49" i="22"/>
  <c r="AN49" i="22"/>
  <c r="AP48" i="22"/>
  <c r="AO48" i="22"/>
  <c r="AN48" i="22"/>
  <c r="AP47" i="22"/>
  <c r="AO47" i="22"/>
  <c r="AN47" i="22"/>
  <c r="AP46" i="22"/>
  <c r="AO46" i="22"/>
  <c r="AN46" i="22"/>
  <c r="AP45" i="22"/>
  <c r="AO45" i="22"/>
  <c r="AN45" i="22"/>
  <c r="AP44" i="22"/>
  <c r="AN44" i="22"/>
  <c r="AP43" i="22"/>
  <c r="AO43" i="22"/>
  <c r="AN43" i="22"/>
  <c r="AP41" i="22"/>
  <c r="AO41" i="22"/>
  <c r="AN41" i="22"/>
  <c r="AP40" i="22"/>
  <c r="AO40" i="22"/>
  <c r="AN40" i="22"/>
  <c r="AP39" i="22"/>
  <c r="AO39" i="22"/>
  <c r="AN39" i="22"/>
  <c r="AP37" i="22"/>
  <c r="AP38" i="22" s="1"/>
  <c r="AO37" i="22"/>
  <c r="AO38" i="22" s="1"/>
  <c r="AN37" i="22"/>
  <c r="AN38" i="22" s="1"/>
  <c r="AP26" i="22"/>
  <c r="AO26" i="22"/>
  <c r="AP34" i="22"/>
  <c r="AO34" i="22"/>
  <c r="AN34" i="22"/>
  <c r="AP33" i="22"/>
  <c r="AO33" i="22"/>
  <c r="AN33" i="22"/>
  <c r="AP32" i="22"/>
  <c r="AO32" i="22"/>
  <c r="AN32" i="22"/>
  <c r="AP31" i="22"/>
  <c r="AO31" i="22"/>
  <c r="AN31" i="22"/>
  <c r="AP30" i="22"/>
  <c r="AO30" i="22"/>
  <c r="AN30" i="22"/>
  <c r="AP29" i="22"/>
  <c r="AO29" i="22"/>
  <c r="AN29" i="22"/>
  <c r="AP28" i="22"/>
  <c r="AO28" i="22"/>
  <c r="AN28" i="22"/>
  <c r="AP27" i="22"/>
  <c r="AO27" i="22"/>
  <c r="AN27" i="22"/>
  <c r="AN16" i="22"/>
  <c r="AN26" i="22"/>
  <c r="AP24" i="22"/>
  <c r="AO24" i="22"/>
  <c r="AN24" i="22"/>
  <c r="AP23" i="22"/>
  <c r="AO23" i="22"/>
  <c r="AN23" i="22"/>
  <c r="AP22" i="22"/>
  <c r="AO22" i="22"/>
  <c r="AP21" i="22"/>
  <c r="AO21" i="22"/>
  <c r="AN21" i="22"/>
  <c r="AP20" i="22"/>
  <c r="AO20" i="22"/>
  <c r="AN20" i="22"/>
  <c r="AP19" i="22"/>
  <c r="AO19" i="22"/>
  <c r="AN19" i="22"/>
  <c r="AP18" i="22"/>
  <c r="AO18" i="22"/>
  <c r="AP17" i="22"/>
  <c r="AO17" i="22"/>
  <c r="AN17" i="22"/>
  <c r="AP16" i="22"/>
  <c r="AO16" i="22"/>
  <c r="AP15" i="22"/>
  <c r="AO15" i="22"/>
  <c r="AN15" i="22"/>
  <c r="AP13" i="22"/>
  <c r="AO13" i="22"/>
  <c r="AN13" i="22"/>
  <c r="AP12" i="22"/>
  <c r="AO12" i="22"/>
  <c r="AN12" i="22"/>
  <c r="AP11" i="22"/>
  <c r="AO11" i="22"/>
  <c r="AN11" i="22"/>
  <c r="AP10" i="22"/>
  <c r="AO10" i="22"/>
  <c r="AN10" i="22"/>
  <c r="AP9" i="22"/>
  <c r="AO9" i="22"/>
  <c r="AN9" i="22"/>
  <c r="AP8" i="22"/>
  <c r="AO8" i="22"/>
  <c r="AN8" i="22"/>
  <c r="AO7" i="22"/>
  <c r="AP7" i="22"/>
  <c r="AN25" i="22" l="1"/>
  <c r="AN35" i="22"/>
  <c r="AP25" i="22"/>
  <c r="AO25" i="22"/>
  <c r="AO53" i="22"/>
  <c r="AN53" i="22"/>
  <c r="AP53" i="22"/>
  <c r="AN42" i="22"/>
  <c r="AP42" i="22"/>
  <c r="AO42" i="22"/>
  <c r="AO35" i="22"/>
  <c r="AP35" i="22"/>
  <c r="AO14" i="22"/>
  <c r="AP14" i="22"/>
  <c r="AN14" i="22"/>
  <c r="E53" i="22"/>
  <c r="F53" i="22"/>
  <c r="G53" i="22"/>
  <c r="H53" i="22"/>
  <c r="I53" i="22"/>
  <c r="J53" i="22"/>
  <c r="K53" i="22"/>
  <c r="L53" i="22"/>
  <c r="M53" i="22"/>
  <c r="N53" i="22"/>
  <c r="O53" i="22"/>
  <c r="Q53" i="22"/>
  <c r="R53" i="22"/>
  <c r="S53" i="22"/>
  <c r="T53" i="22"/>
  <c r="U53" i="22"/>
  <c r="V53" i="22"/>
  <c r="W53" i="22"/>
  <c r="X53" i="22"/>
  <c r="Y53" i="22"/>
  <c r="Z53" i="22"/>
  <c r="AA53" i="22"/>
  <c r="AB53" i="22"/>
  <c r="AC53" i="22"/>
  <c r="AD53" i="22"/>
  <c r="AE53" i="22"/>
  <c r="AF53" i="22"/>
  <c r="AG53" i="22"/>
  <c r="AH53" i="22"/>
  <c r="AI53" i="22"/>
  <c r="AJ53" i="22"/>
  <c r="AK53" i="22"/>
  <c r="AL53" i="22"/>
  <c r="AM53" i="22"/>
  <c r="AQ53" i="22"/>
  <c r="D53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D42" i="22"/>
  <c r="E38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R38" i="22"/>
  <c r="S38" i="22"/>
  <c r="T38" i="22"/>
  <c r="U38" i="22"/>
  <c r="V38" i="22"/>
  <c r="W38" i="22"/>
  <c r="X38" i="22"/>
  <c r="Y38" i="22"/>
  <c r="Z38" i="22"/>
  <c r="AA38" i="22"/>
  <c r="AB38" i="22"/>
  <c r="AC38" i="22"/>
  <c r="AD38" i="22"/>
  <c r="AE38" i="22"/>
  <c r="AF38" i="22"/>
  <c r="AG38" i="22"/>
  <c r="AH38" i="22"/>
  <c r="AI38" i="22"/>
  <c r="AJ38" i="22"/>
  <c r="AK38" i="22"/>
  <c r="AL38" i="22"/>
  <c r="AM38" i="22"/>
  <c r="D38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S35" i="22"/>
  <c r="T35" i="22"/>
  <c r="U35" i="22"/>
  <c r="V35" i="22"/>
  <c r="W35" i="22"/>
  <c r="X35" i="22"/>
  <c r="Y35" i="22"/>
  <c r="Z35" i="22"/>
  <c r="AA35" i="22"/>
  <c r="AB35" i="22"/>
  <c r="AC35" i="22"/>
  <c r="AD35" i="22"/>
  <c r="AE35" i="22"/>
  <c r="AF35" i="22"/>
  <c r="AG35" i="22"/>
  <c r="AH35" i="22"/>
  <c r="AI35" i="22"/>
  <c r="AJ35" i="22"/>
  <c r="AK35" i="22"/>
  <c r="AL35" i="22"/>
  <c r="AM35" i="22"/>
  <c r="D35" i="22"/>
  <c r="E14" i="22"/>
  <c r="F14" i="22"/>
  <c r="G14" i="22"/>
  <c r="G54" i="22" s="1"/>
  <c r="H14" i="22"/>
  <c r="H54" i="22" s="1"/>
  <c r="I14" i="22"/>
  <c r="I54" i="22" s="1"/>
  <c r="J14" i="22"/>
  <c r="K14" i="22"/>
  <c r="K54" i="22" s="1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Y54" i="22" s="1"/>
  <c r="Z14" i="22"/>
  <c r="AA14" i="22"/>
  <c r="AA54" i="22" s="1"/>
  <c r="AB14" i="22"/>
  <c r="AC14" i="22"/>
  <c r="AC54" i="22" s="1"/>
  <c r="AD14" i="22"/>
  <c r="AE14" i="22"/>
  <c r="AF14" i="22"/>
  <c r="AG14" i="22"/>
  <c r="AH14" i="22"/>
  <c r="AI14" i="22"/>
  <c r="AI54" i="22" s="1"/>
  <c r="AJ14" i="22"/>
  <c r="AK14" i="22"/>
  <c r="AL14" i="22"/>
  <c r="AM14" i="22"/>
  <c r="D14" i="22"/>
  <c r="AQ35" i="22"/>
  <c r="AG54" i="22" l="1"/>
  <c r="AE54" i="22"/>
  <c r="W54" i="22"/>
  <c r="O54" i="22"/>
  <c r="M54" i="22"/>
  <c r="N54" i="22"/>
  <c r="AM54" i="22"/>
  <c r="AK54" i="22"/>
  <c r="U54" i="22"/>
  <c r="P54" i="22"/>
  <c r="L54" i="22"/>
  <c r="J54" i="22"/>
  <c r="AO54" i="22"/>
  <c r="AP54" i="22"/>
  <c r="AL54" i="22"/>
  <c r="AJ54" i="22"/>
  <c r="AH54" i="22"/>
  <c r="AF54" i="22"/>
  <c r="AD54" i="22"/>
  <c r="AB54" i="22"/>
  <c r="Z54" i="22"/>
  <c r="X54" i="22"/>
  <c r="V54" i="22"/>
  <c r="T54" i="22"/>
  <c r="AN54" i="22"/>
  <c r="D54" i="22"/>
  <c r="F54" i="22"/>
  <c r="E54" i="22"/>
  <c r="S54" i="22"/>
  <c r="R54" i="22"/>
  <c r="Q54" i="22"/>
  <c r="I13" i="14"/>
  <c r="I53" i="14" s="1"/>
  <c r="M13" i="14"/>
  <c r="M53" i="14" s="1"/>
  <c r="K13" i="14"/>
  <c r="K53" i="14" s="1"/>
  <c r="J13" i="14"/>
  <c r="J53" i="14" s="1"/>
  <c r="L12" i="14"/>
  <c r="L11" i="14"/>
  <c r="L10" i="14"/>
  <c r="L9" i="14"/>
  <c r="L8" i="14"/>
  <c r="L7" i="14"/>
  <c r="L6" i="14"/>
  <c r="G8" i="14"/>
  <c r="G12" i="14"/>
  <c r="G11" i="14"/>
  <c r="G10" i="14"/>
  <c r="G9" i="14"/>
  <c r="H13" i="14"/>
  <c r="H53" i="14" s="1"/>
  <c r="F13" i="14"/>
  <c r="F53" i="14" s="1"/>
  <c r="E13" i="14"/>
  <c r="E53" i="14" s="1"/>
  <c r="G13" i="14" l="1"/>
  <c r="G53" i="14" s="1"/>
  <c r="L13" i="14"/>
  <c r="L53" i="14" s="1"/>
  <c r="AN44" i="16" l="1"/>
  <c r="AQ51" i="16"/>
  <c r="AO51" i="16"/>
  <c r="AN51" i="16"/>
  <c r="AM51" i="16"/>
  <c r="AQ50" i="16"/>
  <c r="AO50" i="16"/>
  <c r="AN50" i="16"/>
  <c r="AM50" i="16"/>
  <c r="AQ49" i="16"/>
  <c r="AO49" i="16"/>
  <c r="AN49" i="16"/>
  <c r="AM49" i="16"/>
  <c r="AQ48" i="16"/>
  <c r="AO48" i="16"/>
  <c r="AN48" i="16"/>
  <c r="AM48" i="16"/>
  <c r="AQ47" i="16"/>
  <c r="AO47" i="16"/>
  <c r="AN47" i="16"/>
  <c r="AM47" i="16"/>
  <c r="AQ46" i="16"/>
  <c r="AO46" i="16"/>
  <c r="AN46" i="16"/>
  <c r="AM46" i="16"/>
  <c r="AQ45" i="16"/>
  <c r="AO45" i="16"/>
  <c r="AN45" i="16"/>
  <c r="AM45" i="16"/>
  <c r="AQ44" i="16"/>
  <c r="AO44" i="16"/>
  <c r="AM44" i="16"/>
  <c r="AQ43" i="16"/>
  <c r="AO43" i="16"/>
  <c r="AN43" i="16"/>
  <c r="AM43" i="16"/>
  <c r="AQ42" i="16"/>
  <c r="AO42" i="16"/>
  <c r="AN42" i="16"/>
  <c r="AQ15" i="16"/>
  <c r="AM42" i="16"/>
  <c r="AK51" i="16"/>
  <c r="AK50" i="16"/>
  <c r="AK49" i="16"/>
  <c r="AK48" i="16"/>
  <c r="AK47" i="16"/>
  <c r="AK46" i="16"/>
  <c r="AK45" i="16"/>
  <c r="AK44" i="16"/>
  <c r="AK43" i="16"/>
  <c r="AK52" i="16" s="1"/>
  <c r="AK42" i="16"/>
  <c r="AF51" i="16"/>
  <c r="AF50" i="16"/>
  <c r="AF49" i="16"/>
  <c r="AF48" i="16"/>
  <c r="AF47" i="16"/>
  <c r="AF46" i="16"/>
  <c r="AF45" i="16"/>
  <c r="AF44" i="16"/>
  <c r="AF43" i="16"/>
  <c r="AF42" i="16"/>
  <c r="AA51" i="16"/>
  <c r="AA50" i="16"/>
  <c r="AA49" i="16"/>
  <c r="AA48" i="16"/>
  <c r="AA47" i="16"/>
  <c r="AA46" i="16"/>
  <c r="AA45" i="16"/>
  <c r="AA44" i="16"/>
  <c r="AA43" i="16"/>
  <c r="AA42" i="16"/>
  <c r="V51" i="16"/>
  <c r="V50" i="16"/>
  <c r="V49" i="16"/>
  <c r="V48" i="16"/>
  <c r="V47" i="16"/>
  <c r="V46" i="16"/>
  <c r="V45" i="16"/>
  <c r="V44" i="16"/>
  <c r="V43" i="16"/>
  <c r="V42" i="16"/>
  <c r="Q50" i="16"/>
  <c r="Q49" i="16"/>
  <c r="Q48" i="16"/>
  <c r="Q47" i="16"/>
  <c r="Q46" i="16"/>
  <c r="Q45" i="16"/>
  <c r="Q44" i="16"/>
  <c r="Q43" i="16"/>
  <c r="Q42" i="16"/>
  <c r="L51" i="16"/>
  <c r="L50" i="16"/>
  <c r="L49" i="16"/>
  <c r="L48" i="16"/>
  <c r="L47" i="16"/>
  <c r="L46" i="16"/>
  <c r="L45" i="16"/>
  <c r="L44" i="16"/>
  <c r="L43" i="16"/>
  <c r="L42" i="16"/>
  <c r="G43" i="16"/>
  <c r="G51" i="16"/>
  <c r="G50" i="16"/>
  <c r="G49" i="16"/>
  <c r="G48" i="16"/>
  <c r="G47" i="16"/>
  <c r="G46" i="16"/>
  <c r="G45" i="16"/>
  <c r="G44" i="16"/>
  <c r="AL52" i="16"/>
  <c r="AJ52" i="16"/>
  <c r="AI52" i="16"/>
  <c r="AH52" i="16"/>
  <c r="AG52" i="16"/>
  <c r="AE52" i="16"/>
  <c r="AD52" i="16"/>
  <c r="AC52" i="16"/>
  <c r="AB52" i="16"/>
  <c r="Z52" i="16"/>
  <c r="Y52" i="16"/>
  <c r="X52" i="16"/>
  <c r="W52" i="16"/>
  <c r="U52" i="16"/>
  <c r="T52" i="16"/>
  <c r="S52" i="16"/>
  <c r="R52" i="16"/>
  <c r="P52" i="16"/>
  <c r="O52" i="16"/>
  <c r="N52" i="16"/>
  <c r="M52" i="16"/>
  <c r="K52" i="16"/>
  <c r="J52" i="16"/>
  <c r="I52" i="16"/>
  <c r="H52" i="16"/>
  <c r="F52" i="16"/>
  <c r="E52" i="16"/>
  <c r="D52" i="16"/>
  <c r="G42" i="16"/>
  <c r="AQ38" i="16"/>
  <c r="AN38" i="16"/>
  <c r="AO38" i="16"/>
  <c r="AM38" i="16"/>
  <c r="G38" i="16"/>
  <c r="AQ40" i="16"/>
  <c r="AO40" i="16"/>
  <c r="AN40" i="16"/>
  <c r="AM40" i="16"/>
  <c r="AQ39" i="16"/>
  <c r="AO39" i="16"/>
  <c r="AO41" i="16" s="1"/>
  <c r="AN39" i="16"/>
  <c r="AM39" i="16"/>
  <c r="AL41" i="16"/>
  <c r="AJ41" i="16"/>
  <c r="AI41" i="16"/>
  <c r="AH41" i="16"/>
  <c r="AG41" i="16"/>
  <c r="AE41" i="16"/>
  <c r="AD41" i="16"/>
  <c r="AC41" i="16"/>
  <c r="AB41" i="16"/>
  <c r="Z41" i="16"/>
  <c r="Y41" i="16"/>
  <c r="X41" i="16"/>
  <c r="W41" i="16"/>
  <c r="U41" i="16"/>
  <c r="T41" i="16"/>
  <c r="S41" i="16"/>
  <c r="R41" i="16"/>
  <c r="P41" i="16"/>
  <c r="O41" i="16"/>
  <c r="N41" i="16"/>
  <c r="M41" i="16"/>
  <c r="K41" i="16"/>
  <c r="J41" i="16"/>
  <c r="I41" i="16"/>
  <c r="H41" i="16"/>
  <c r="F41" i="16"/>
  <c r="E41" i="16"/>
  <c r="D41" i="16"/>
  <c r="AK38" i="16"/>
  <c r="AK40" i="16"/>
  <c r="AK39" i="16"/>
  <c r="AF40" i="16"/>
  <c r="AF39" i="16"/>
  <c r="AF38" i="16"/>
  <c r="AA40" i="16"/>
  <c r="AA39" i="16"/>
  <c r="AA38" i="16"/>
  <c r="V40" i="16"/>
  <c r="V39" i="16"/>
  <c r="V38" i="16"/>
  <c r="Q40" i="16"/>
  <c r="Q38" i="16"/>
  <c r="L40" i="16"/>
  <c r="L39" i="16"/>
  <c r="L38" i="16"/>
  <c r="G39" i="16"/>
  <c r="G40" i="16"/>
  <c r="AF36" i="16"/>
  <c r="AK36" i="16"/>
  <c r="AA36" i="16"/>
  <c r="Q36" i="16"/>
  <c r="L36" i="16"/>
  <c r="G36" i="16"/>
  <c r="D37" i="16"/>
  <c r="E37" i="16"/>
  <c r="F37" i="16"/>
  <c r="H37" i="16"/>
  <c r="AL37" i="16"/>
  <c r="AJ37" i="16"/>
  <c r="AI37" i="16"/>
  <c r="AH37" i="16"/>
  <c r="AG37" i="16"/>
  <c r="AE37" i="16"/>
  <c r="AD37" i="16"/>
  <c r="AC37" i="16"/>
  <c r="AB37" i="16"/>
  <c r="Z37" i="16"/>
  <c r="Y37" i="16"/>
  <c r="X37" i="16"/>
  <c r="W37" i="16"/>
  <c r="U37" i="16"/>
  <c r="T37" i="16"/>
  <c r="S37" i="16"/>
  <c r="R37" i="16"/>
  <c r="P37" i="16"/>
  <c r="O37" i="16"/>
  <c r="N37" i="16"/>
  <c r="M37" i="16"/>
  <c r="K37" i="16"/>
  <c r="J37" i="16"/>
  <c r="I37" i="16"/>
  <c r="AQ36" i="16"/>
  <c r="AO36" i="16"/>
  <c r="AN36" i="16"/>
  <c r="AM36" i="16"/>
  <c r="AQ35" i="16"/>
  <c r="AO35" i="16"/>
  <c r="AN35" i="16"/>
  <c r="AM35" i="16"/>
  <c r="AM37" i="16" s="1"/>
  <c r="AK35" i="16"/>
  <c r="AK37" i="16" s="1"/>
  <c r="AF35" i="16"/>
  <c r="AA35" i="16"/>
  <c r="V35" i="16"/>
  <c r="Q35" i="16"/>
  <c r="Q37" i="16" s="1"/>
  <c r="L35" i="16"/>
  <c r="G35" i="16"/>
  <c r="L29" i="16"/>
  <c r="G29" i="16"/>
  <c r="G28" i="16"/>
  <c r="AQ33" i="16"/>
  <c r="AO33" i="16"/>
  <c r="AN33" i="16"/>
  <c r="AM33" i="16"/>
  <c r="AQ32" i="16"/>
  <c r="AO32" i="16"/>
  <c r="AN32" i="16"/>
  <c r="AM32" i="16"/>
  <c r="AQ31" i="16"/>
  <c r="AO31" i="16"/>
  <c r="AN31" i="16"/>
  <c r="AM31" i="16"/>
  <c r="AQ30" i="16"/>
  <c r="AO30" i="16"/>
  <c r="AN30" i="16"/>
  <c r="AM30" i="16"/>
  <c r="AQ29" i="16"/>
  <c r="AO29" i="16"/>
  <c r="AN29" i="16"/>
  <c r="AM29" i="16"/>
  <c r="AQ28" i="16"/>
  <c r="AO28" i="16"/>
  <c r="AN28" i="16"/>
  <c r="AM28" i="16"/>
  <c r="AQ27" i="16"/>
  <c r="AO27" i="16"/>
  <c r="AN27" i="16"/>
  <c r="AM27" i="16"/>
  <c r="AQ26" i="16"/>
  <c r="AO26" i="16"/>
  <c r="AN26" i="16"/>
  <c r="AM26" i="16"/>
  <c r="AQ25" i="16"/>
  <c r="AO25" i="16"/>
  <c r="AN25" i="16"/>
  <c r="AM25" i="16"/>
  <c r="AL34" i="16"/>
  <c r="AJ34" i="16"/>
  <c r="AI34" i="16"/>
  <c r="AH34" i="16"/>
  <c r="AG34" i="16"/>
  <c r="AE34" i="16"/>
  <c r="AD34" i="16"/>
  <c r="AC34" i="16"/>
  <c r="AB34" i="16"/>
  <c r="Z34" i="16"/>
  <c r="Y34" i="16"/>
  <c r="X34" i="16"/>
  <c r="W34" i="16"/>
  <c r="U34" i="16"/>
  <c r="T34" i="16"/>
  <c r="S34" i="16"/>
  <c r="R34" i="16"/>
  <c r="P34" i="16"/>
  <c r="O34" i="16"/>
  <c r="N34" i="16"/>
  <c r="M34" i="16"/>
  <c r="K34" i="16"/>
  <c r="J34" i="16"/>
  <c r="I34" i="16"/>
  <c r="D34" i="16"/>
  <c r="AK33" i="16"/>
  <c r="AK32" i="16"/>
  <c r="AK31" i="16"/>
  <c r="AK30" i="16"/>
  <c r="AK29" i="16"/>
  <c r="AK28" i="16"/>
  <c r="AK27" i="16"/>
  <c r="AK26" i="16"/>
  <c r="AK25" i="16"/>
  <c r="AK34" i="16" s="1"/>
  <c r="AF33" i="16"/>
  <c r="AF32" i="16"/>
  <c r="AF31" i="16"/>
  <c r="AF30" i="16"/>
  <c r="AF29" i="16"/>
  <c r="AF28" i="16"/>
  <c r="AF27" i="16"/>
  <c r="AF26" i="16"/>
  <c r="AF25" i="16"/>
  <c r="AA33" i="16"/>
  <c r="AA32" i="16"/>
  <c r="AA31" i="16"/>
  <c r="AA30" i="16"/>
  <c r="AA29" i="16"/>
  <c r="AA28" i="16"/>
  <c r="AA27" i="16"/>
  <c r="AA26" i="16"/>
  <c r="AA25" i="16"/>
  <c r="V33" i="16"/>
  <c r="V32" i="16"/>
  <c r="V31" i="16"/>
  <c r="V30" i="16"/>
  <c r="V29" i="16"/>
  <c r="V28" i="16"/>
  <c r="V27" i="16"/>
  <c r="V25" i="16"/>
  <c r="Q33" i="16"/>
  <c r="Q32" i="16"/>
  <c r="Q31" i="16"/>
  <c r="Q30" i="16"/>
  <c r="Q29" i="16"/>
  <c r="Q28" i="16"/>
  <c r="Q27" i="16"/>
  <c r="Q26" i="16"/>
  <c r="Q25" i="16"/>
  <c r="L26" i="16"/>
  <c r="L27" i="16"/>
  <c r="L28" i="16"/>
  <c r="L30" i="16"/>
  <c r="L31" i="16"/>
  <c r="L32" i="16"/>
  <c r="L33" i="16"/>
  <c r="E34" i="16"/>
  <c r="F34" i="16"/>
  <c r="H34" i="16"/>
  <c r="G26" i="16"/>
  <c r="G27" i="16"/>
  <c r="G30" i="16"/>
  <c r="G31" i="16"/>
  <c r="G32" i="16"/>
  <c r="G33" i="16"/>
  <c r="L25" i="16"/>
  <c r="G25" i="16"/>
  <c r="V18" i="16"/>
  <c r="Q17" i="16"/>
  <c r="AQ23" i="16"/>
  <c r="AO23" i="16"/>
  <c r="AN23" i="16"/>
  <c r="AM23" i="16"/>
  <c r="AQ22" i="16"/>
  <c r="AO22" i="16"/>
  <c r="AN22" i="16"/>
  <c r="AM22" i="16"/>
  <c r="AQ21" i="16"/>
  <c r="AO21" i="16"/>
  <c r="AN21" i="16"/>
  <c r="AM21" i="16"/>
  <c r="AQ20" i="16"/>
  <c r="AM20" i="16"/>
  <c r="AQ19" i="16"/>
  <c r="AO19" i="16"/>
  <c r="AN19" i="16"/>
  <c r="AM19" i="16"/>
  <c r="AQ18" i="16"/>
  <c r="AO18" i="16"/>
  <c r="AN18" i="16"/>
  <c r="AM18" i="16"/>
  <c r="AQ17" i="16"/>
  <c r="AO17" i="16"/>
  <c r="AN17" i="16"/>
  <c r="AM17" i="16"/>
  <c r="AQ16" i="16"/>
  <c r="AO16" i="16"/>
  <c r="AN16" i="16"/>
  <c r="AM16" i="16"/>
  <c r="AO15" i="16"/>
  <c r="AN15" i="16"/>
  <c r="AM15" i="16"/>
  <c r="AL24" i="16"/>
  <c r="AJ24" i="16"/>
  <c r="AI24" i="16"/>
  <c r="AH24" i="16"/>
  <c r="AG24" i="16"/>
  <c r="AE24" i="16"/>
  <c r="AD24" i="16"/>
  <c r="AC24" i="16"/>
  <c r="AB24" i="16"/>
  <c r="Z24" i="16"/>
  <c r="Y24" i="16"/>
  <c r="X24" i="16"/>
  <c r="W24" i="16"/>
  <c r="U24" i="16"/>
  <c r="T24" i="16"/>
  <c r="S24" i="16"/>
  <c r="R24" i="16"/>
  <c r="P24" i="16"/>
  <c r="O24" i="16"/>
  <c r="N24" i="16"/>
  <c r="M24" i="16"/>
  <c r="K24" i="16"/>
  <c r="J24" i="16"/>
  <c r="I24" i="16"/>
  <c r="H24" i="16"/>
  <c r="F24" i="16"/>
  <c r="E24" i="16"/>
  <c r="D24" i="16"/>
  <c r="AK14" i="16"/>
  <c r="AK24" i="16" s="1"/>
  <c r="AK23" i="16"/>
  <c r="AK22" i="16"/>
  <c r="AK21" i="16"/>
  <c r="AK20" i="16"/>
  <c r="AK19" i="16"/>
  <c r="AK18" i="16"/>
  <c r="AK17" i="16"/>
  <c r="AK16" i="16"/>
  <c r="AK15" i="16"/>
  <c r="AF14" i="16"/>
  <c r="AF23" i="16"/>
  <c r="AF22" i="16"/>
  <c r="AF21" i="16"/>
  <c r="AF20" i="16"/>
  <c r="AF19" i="16"/>
  <c r="AF18" i="16"/>
  <c r="AF17" i="16"/>
  <c r="AF16" i="16"/>
  <c r="AF15" i="16"/>
  <c r="AA23" i="16"/>
  <c r="AA22" i="16"/>
  <c r="AA21" i="16"/>
  <c r="AA20" i="16"/>
  <c r="AA19" i="16"/>
  <c r="AA18" i="16"/>
  <c r="AA16" i="16"/>
  <c r="AA15" i="16"/>
  <c r="AA14" i="16"/>
  <c r="V23" i="16"/>
  <c r="V22" i="16"/>
  <c r="V21" i="16"/>
  <c r="V20" i="16"/>
  <c r="V19" i="16"/>
  <c r="V17" i="16"/>
  <c r="V16" i="16"/>
  <c r="Q23" i="16"/>
  <c r="Q22" i="16"/>
  <c r="Q21" i="16"/>
  <c r="Q20" i="16"/>
  <c r="Q18" i="16"/>
  <c r="Q16" i="16"/>
  <c r="Q15" i="16"/>
  <c r="Q14" i="16"/>
  <c r="L23" i="16"/>
  <c r="L22" i="16"/>
  <c r="L21" i="16"/>
  <c r="L20" i="16"/>
  <c r="L19" i="16"/>
  <c r="L18" i="16"/>
  <c r="L17" i="16"/>
  <c r="L16" i="16"/>
  <c r="L15" i="16"/>
  <c r="L14" i="16"/>
  <c r="G17" i="16"/>
  <c r="F13" i="16"/>
  <c r="G23" i="16"/>
  <c r="G22" i="16"/>
  <c r="G21" i="16"/>
  <c r="G20" i="16"/>
  <c r="G19" i="16"/>
  <c r="G18" i="16"/>
  <c r="G16" i="16"/>
  <c r="G15" i="16"/>
  <c r="AM14" i="16"/>
  <c r="AQ14" i="16"/>
  <c r="AO14" i="16"/>
  <c r="AN14" i="16"/>
  <c r="G14" i="16"/>
  <c r="R13" i="16"/>
  <c r="V11" i="16"/>
  <c r="AQ7" i="16"/>
  <c r="AQ12" i="16"/>
  <c r="AQ11" i="16"/>
  <c r="AQ10" i="16"/>
  <c r="AQ9" i="16"/>
  <c r="AQ8" i="16"/>
  <c r="AO12" i="16"/>
  <c r="AN12" i="16"/>
  <c r="AO11" i="16"/>
  <c r="AN11" i="16"/>
  <c r="AO10" i="16"/>
  <c r="AN10" i="16"/>
  <c r="AO9" i="16"/>
  <c r="AN9" i="16"/>
  <c r="AO8" i="16"/>
  <c r="AN8" i="16"/>
  <c r="AO7" i="16"/>
  <c r="AN7" i="16"/>
  <c r="AM7" i="16"/>
  <c r="AM12" i="16"/>
  <c r="AM11" i="16"/>
  <c r="AM10" i="16"/>
  <c r="AM9" i="16"/>
  <c r="AM8" i="16"/>
  <c r="R53" i="16" l="1"/>
  <c r="AQ24" i="16"/>
  <c r="AP28" i="16"/>
  <c r="AK41" i="16"/>
  <c r="AP45" i="16"/>
  <c r="AF52" i="16"/>
  <c r="AF41" i="16"/>
  <c r="AF37" i="16"/>
  <c r="AF34" i="16"/>
  <c r="AF24" i="16"/>
  <c r="AA52" i="16"/>
  <c r="AA41" i="16"/>
  <c r="AA37" i="16"/>
  <c r="AA34" i="16"/>
  <c r="AP51" i="16"/>
  <c r="AP43" i="16"/>
  <c r="AP42" i="16"/>
  <c r="V52" i="16"/>
  <c r="V41" i="16"/>
  <c r="AP26" i="16"/>
  <c r="V24" i="16"/>
  <c r="Q52" i="16"/>
  <c r="AP40" i="16"/>
  <c r="AP39" i="16"/>
  <c r="Q41" i="16"/>
  <c r="AP20" i="16"/>
  <c r="AP14" i="16"/>
  <c r="AP48" i="16"/>
  <c r="AP49" i="16"/>
  <c r="AP47" i="16"/>
  <c r="L37" i="16"/>
  <c r="AP25" i="16"/>
  <c r="AP23" i="16"/>
  <c r="AP22" i="16"/>
  <c r="AP46" i="16"/>
  <c r="AP50" i="16"/>
  <c r="AQ41" i="16"/>
  <c r="G37" i="16"/>
  <c r="AP33" i="16"/>
  <c r="AP32" i="16"/>
  <c r="AP27" i="16"/>
  <c r="AP15" i="16"/>
  <c r="AO24" i="16"/>
  <c r="AM24" i="16"/>
  <c r="AP12" i="16"/>
  <c r="AP11" i="16"/>
  <c r="AP10" i="16"/>
  <c r="AP9" i="16"/>
  <c r="AP7" i="16"/>
  <c r="F53" i="16"/>
  <c r="AN24" i="16"/>
  <c r="AP44" i="16"/>
  <c r="AN52" i="16"/>
  <c r="AQ52" i="16"/>
  <c r="G52" i="16"/>
  <c r="AO52" i="16"/>
  <c r="L52" i="16"/>
  <c r="AM52" i="16"/>
  <c r="G41" i="16"/>
  <c r="AP38" i="16"/>
  <c r="AN41" i="16"/>
  <c r="L41" i="16"/>
  <c r="AM41" i="16"/>
  <c r="AP36" i="16"/>
  <c r="V37" i="16"/>
  <c r="AN37" i="16"/>
  <c r="AQ37" i="16"/>
  <c r="AO37" i="16"/>
  <c r="AP35" i="16"/>
  <c r="V34" i="16"/>
  <c r="AP31" i="16"/>
  <c r="AQ34" i="16"/>
  <c r="AP30" i="16"/>
  <c r="AP29" i="16"/>
  <c r="AO34" i="16"/>
  <c r="AM34" i="16"/>
  <c r="G34" i="16"/>
  <c r="Q34" i="16"/>
  <c r="AN34" i="16"/>
  <c r="L34" i="16"/>
  <c r="AP21" i="16"/>
  <c r="AP19" i="16"/>
  <c r="G24" i="16"/>
  <c r="AP18" i="16"/>
  <c r="Q24" i="16"/>
  <c r="L24" i="16"/>
  <c r="AP17" i="16"/>
  <c r="AA24" i="16"/>
  <c r="AP16" i="16"/>
  <c r="AP8" i="16"/>
  <c r="AK7" i="16"/>
  <c r="AK12" i="16"/>
  <c r="AK11" i="16"/>
  <c r="AK10" i="16"/>
  <c r="AK9" i="16"/>
  <c r="AK8" i="16"/>
  <c r="AK6" i="16"/>
  <c r="AF12" i="16"/>
  <c r="AF11" i="16"/>
  <c r="AF10" i="16"/>
  <c r="AF9" i="16"/>
  <c r="AF8" i="16"/>
  <c r="AF7" i="16"/>
  <c r="AF6" i="16"/>
  <c r="AA12" i="16"/>
  <c r="AA11" i="16"/>
  <c r="AA9" i="16"/>
  <c r="AA8" i="16"/>
  <c r="AA7" i="16"/>
  <c r="AA6" i="16"/>
  <c r="V12" i="16"/>
  <c r="V10" i="16"/>
  <c r="V9" i="16"/>
  <c r="V7" i="16"/>
  <c r="V6" i="16"/>
  <c r="Q12" i="16"/>
  <c r="Q11" i="16"/>
  <c r="Q10" i="16"/>
  <c r="Q9" i="16"/>
  <c r="Q8" i="16"/>
  <c r="Q7" i="16"/>
  <c r="Q6" i="16"/>
  <c r="L12" i="16"/>
  <c r="L11" i="16"/>
  <c r="L10" i="16"/>
  <c r="L9" i="16"/>
  <c r="L7" i="16"/>
  <c r="L6" i="16"/>
  <c r="AL13" i="16"/>
  <c r="AL53" i="16" s="1"/>
  <c r="AJ13" i="16"/>
  <c r="AJ53" i="16" s="1"/>
  <c r="AI13" i="16"/>
  <c r="AI53" i="16" s="1"/>
  <c r="AH13" i="16"/>
  <c r="AH53" i="16" s="1"/>
  <c r="AG13" i="16"/>
  <c r="AG53" i="16" s="1"/>
  <c r="AE13" i="16"/>
  <c r="AE53" i="16" s="1"/>
  <c r="AD13" i="16"/>
  <c r="AD53" i="16" s="1"/>
  <c r="AC13" i="16"/>
  <c r="AC53" i="16" s="1"/>
  <c r="AB13" i="16"/>
  <c r="AB53" i="16" s="1"/>
  <c r="Z13" i="16"/>
  <c r="Z53" i="16" s="1"/>
  <c r="Y13" i="16"/>
  <c r="Y53" i="16" s="1"/>
  <c r="X13" i="16"/>
  <c r="X53" i="16" s="1"/>
  <c r="W13" i="16"/>
  <c r="W53" i="16" s="1"/>
  <c r="U13" i="16"/>
  <c r="U53" i="16" s="1"/>
  <c r="T13" i="16"/>
  <c r="T53" i="16" s="1"/>
  <c r="S13" i="16"/>
  <c r="S53" i="16" s="1"/>
  <c r="P13" i="16"/>
  <c r="P53" i="16" s="1"/>
  <c r="O13" i="16"/>
  <c r="O53" i="16" s="1"/>
  <c r="N13" i="16"/>
  <c r="N53" i="16" s="1"/>
  <c r="M13" i="16"/>
  <c r="M53" i="16" s="1"/>
  <c r="K13" i="16"/>
  <c r="K53" i="16" s="1"/>
  <c r="J13" i="16"/>
  <c r="J53" i="16" s="1"/>
  <c r="I13" i="16"/>
  <c r="I53" i="16" s="1"/>
  <c r="H13" i="16"/>
  <c r="H53" i="16" s="1"/>
  <c r="E13" i="16"/>
  <c r="E53" i="16" s="1"/>
  <c r="D13" i="16"/>
  <c r="D53" i="16" s="1"/>
  <c r="G7" i="16"/>
  <c r="G12" i="16"/>
  <c r="G11" i="16"/>
  <c r="G10" i="16"/>
  <c r="AQ6" i="16"/>
  <c r="AQ13" i="16" s="1"/>
  <c r="AO6" i="16"/>
  <c r="AO13" i="16" s="1"/>
  <c r="AN6" i="16"/>
  <c r="AM6" i="16"/>
  <c r="AM13" i="16" s="1"/>
  <c r="G6" i="16"/>
  <c r="AK13" i="16" l="1"/>
  <c r="AK53" i="16" s="1"/>
  <c r="AF13" i="16"/>
  <c r="AF53" i="16" s="1"/>
  <c r="AP6" i="16"/>
  <c r="AA13" i="16"/>
  <c r="AA53" i="16" s="1"/>
  <c r="AP41" i="16"/>
  <c r="V13" i="16"/>
  <c r="V53" i="16" s="1"/>
  <c r="AP13" i="16"/>
  <c r="AP52" i="16"/>
  <c r="AQ53" i="16"/>
  <c r="AO53" i="16"/>
  <c r="AP34" i="16"/>
  <c r="G13" i="16"/>
  <c r="G53" i="16" s="1"/>
  <c r="AN13" i="16"/>
  <c r="AN53" i="16" s="1"/>
  <c r="AM53" i="16"/>
  <c r="AP37" i="16"/>
  <c r="AP24" i="16"/>
  <c r="L13" i="16"/>
  <c r="L53" i="16" s="1"/>
  <c r="Q13" i="16"/>
  <c r="Q53" i="16" s="1"/>
  <c r="AP53" i="16" l="1"/>
</calcChain>
</file>

<file path=xl/sharedStrings.xml><?xml version="1.0" encoding="utf-8"?>
<sst xmlns="http://schemas.openxmlformats.org/spreadsheetml/2006/main" count="410" uniqueCount="197">
  <si>
    <t>客室数</t>
  </si>
  <si>
    <t>ペンション・貸別荘</t>
  </si>
  <si>
    <t>ドミトリー・ゲストハウス</t>
  </si>
  <si>
    <t>ウィークリーマンション</t>
  </si>
  <si>
    <t>団体経営施設</t>
  </si>
  <si>
    <t>ユースホステル</t>
  </si>
  <si>
    <t>①沖縄本島（南部）</t>
  </si>
  <si>
    <t>那覇市</t>
  </si>
  <si>
    <t>糸満市</t>
  </si>
  <si>
    <t>豊見城市</t>
  </si>
  <si>
    <t>八重瀬町</t>
  </si>
  <si>
    <t>南城市</t>
  </si>
  <si>
    <t>与那原町</t>
  </si>
  <si>
    <t>南風原町</t>
  </si>
  <si>
    <t>②沖縄本島（中部）</t>
  </si>
  <si>
    <t>沖縄市</t>
  </si>
  <si>
    <t>宜野湾市</t>
  </si>
  <si>
    <t>浦添市</t>
  </si>
  <si>
    <t>うるま市</t>
  </si>
  <si>
    <t>読谷村</t>
  </si>
  <si>
    <t>嘉手納町</t>
  </si>
  <si>
    <t>北谷町</t>
  </si>
  <si>
    <t>北中城村</t>
  </si>
  <si>
    <t>中城村</t>
  </si>
  <si>
    <t>西原町</t>
  </si>
  <si>
    <t>③沖縄本島（北部）</t>
  </si>
  <si>
    <t>名護市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</si>
  <si>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</si>
  <si>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</si>
  <si>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</si>
  <si>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</si>
  <si>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</si>
  <si>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</si>
  <si>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</si>
  <si>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</si>
  <si>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④宮古</t>
  </si>
  <si>
    <t>宮古島市</t>
  </si>
  <si>
    <t>多良間村</t>
  </si>
  <si>
    <t>⑤八重山</t>
  </si>
  <si>
    <t>石垣市</t>
  </si>
  <si>
    <t>竹富町</t>
  </si>
  <si>
    <t>与那国町</t>
  </si>
  <si>
    <t>⑥その他の離島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</si>
  <si>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</si>
  <si>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</si>
  <si>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</si>
  <si>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</si>
  <si>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</si>
  <si>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</si>
  <si>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</si>
  <si>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伊江村</t>
  </si>
  <si>
    <t>伊平屋村</t>
  </si>
  <si>
    <t>伊是名村</t>
  </si>
  <si>
    <t>ホテル・旅館 中規模（100人以上300人未満）</t>
    <rPh sb="7" eb="10">
      <t>チュウキボ</t>
    </rPh>
    <rPh sb="14" eb="17">
      <t>ニンイジョウ</t>
    </rPh>
    <rPh sb="20" eb="21">
      <t>ニン</t>
    </rPh>
    <rPh sb="21" eb="23">
      <t>ミマン</t>
    </rPh>
    <phoneticPr fontId="5"/>
  </si>
  <si>
    <t>ホテル・旅館 小規模（100人未満）</t>
    <rPh sb="7" eb="10">
      <t>ショウキボ</t>
    </rPh>
    <rPh sb="14" eb="15">
      <t>ニン</t>
    </rPh>
    <rPh sb="15" eb="17">
      <t>ミマン</t>
    </rPh>
    <phoneticPr fontId="5"/>
  </si>
  <si>
    <t>ホテル・旅館</t>
    <phoneticPr fontId="5"/>
  </si>
  <si>
    <t>民宿</t>
    <phoneticPr fontId="5"/>
  </si>
  <si>
    <t>合 計</t>
    <rPh sb="0" eb="1">
      <t>ゴウ</t>
    </rPh>
    <rPh sb="2" eb="3">
      <t>ケイ</t>
    </rPh>
    <phoneticPr fontId="5"/>
  </si>
  <si>
    <t>軒数</t>
    <rPh sb="0" eb="2">
      <t>ケンスウ</t>
    </rPh>
    <phoneticPr fontId="5"/>
  </si>
  <si>
    <t>客 室 数</t>
    <rPh sb="0" eb="1">
      <t>キャク</t>
    </rPh>
    <rPh sb="2" eb="3">
      <t>シツ</t>
    </rPh>
    <rPh sb="4" eb="5">
      <t>カズ</t>
    </rPh>
    <phoneticPr fontId="5"/>
  </si>
  <si>
    <t>計</t>
    <rPh sb="0" eb="1">
      <t>ケイ</t>
    </rPh>
    <phoneticPr fontId="5"/>
  </si>
  <si>
    <t>和</t>
    <phoneticPr fontId="5"/>
  </si>
  <si>
    <t>洋</t>
    <phoneticPr fontId="5"/>
  </si>
  <si>
    <t>小 計</t>
    <rPh sb="0" eb="1">
      <t>ショウ</t>
    </rPh>
    <rPh sb="2" eb="3">
      <t>ケイ</t>
    </rPh>
    <phoneticPr fontId="5"/>
  </si>
  <si>
    <t>軒数</t>
  </si>
  <si>
    <t>収容人員</t>
  </si>
  <si>
    <t>－</t>
  </si>
  <si>
    <t>客室数</t>
    <rPh sb="0" eb="3">
      <t>キャクシツスウ</t>
    </rPh>
    <phoneticPr fontId="5"/>
  </si>
  <si>
    <t>和</t>
    <phoneticPr fontId="5"/>
  </si>
  <si>
    <t>洋</t>
    <phoneticPr fontId="5"/>
  </si>
  <si>
    <t>（２）市町村別・規模別の「ホテル・旅館」数等</t>
    <rPh sb="3" eb="6">
      <t>シチョウソン</t>
    </rPh>
    <rPh sb="6" eb="7">
      <t>ベツ</t>
    </rPh>
    <rPh sb="8" eb="11">
      <t>キボベツ</t>
    </rPh>
    <rPh sb="17" eb="19">
      <t>リョカン</t>
    </rPh>
    <rPh sb="20" eb="21">
      <t>スウ</t>
    </rPh>
    <rPh sb="21" eb="22">
      <t>ナド</t>
    </rPh>
    <phoneticPr fontId="5"/>
  </si>
  <si>
    <t>ホテル・旅館 大規模（300人以上）</t>
    <phoneticPr fontId="5"/>
  </si>
  <si>
    <t>（単位：軒、室、人）</t>
  </si>
  <si>
    <t>計</t>
  </si>
  <si>
    <t>ホテル・旅館</t>
    <phoneticPr fontId="5"/>
  </si>
  <si>
    <t>民宿等</t>
    <rPh sb="0" eb="1">
      <t>タミ</t>
    </rPh>
    <rPh sb="1" eb="2">
      <t>ヤド</t>
    </rPh>
    <rPh sb="2" eb="3">
      <t>トウ</t>
    </rPh>
    <phoneticPr fontId="5"/>
  </si>
  <si>
    <t xml:space="preserve">団体経営施設
・ユースホステル </t>
    <phoneticPr fontId="33"/>
  </si>
  <si>
    <t>合計</t>
    <phoneticPr fontId="5"/>
  </si>
  <si>
    <t>大規模（300人以上）</t>
    <rPh sb="1" eb="3">
      <t>キボ</t>
    </rPh>
    <phoneticPr fontId="5"/>
  </si>
  <si>
    <t>中規模（299～100人）</t>
    <rPh sb="1" eb="3">
      <t>キボ</t>
    </rPh>
    <phoneticPr fontId="5"/>
  </si>
  <si>
    <t>小規模（100人未満）</t>
    <rPh sb="1" eb="3">
      <t>キボ</t>
    </rPh>
    <phoneticPr fontId="5"/>
  </si>
  <si>
    <t>※ 「民宿等」には、民宿、ペンション・貸別荘、ドミトリー・ゲストハウス、ウィークリーマンションが含まれる。</t>
    <rPh sb="3" eb="5">
      <t>ミンシュク</t>
    </rPh>
    <rPh sb="5" eb="6">
      <t>トウ</t>
    </rPh>
    <rPh sb="10" eb="12">
      <t>ミンシュク</t>
    </rPh>
    <rPh sb="19" eb="22">
      <t>カシベッソウ</t>
    </rPh>
    <rPh sb="48" eb="49">
      <t>フク</t>
    </rPh>
    <phoneticPr fontId="5"/>
  </si>
  <si>
    <t>日数</t>
    <rPh sb="0" eb="2">
      <t>ニッスウ</t>
    </rPh>
    <phoneticPr fontId="5"/>
  </si>
  <si>
    <t>年間受入可能人数（人泊）</t>
    <rPh sb="0" eb="2">
      <t>ネンカン</t>
    </rPh>
    <rPh sb="2" eb="4">
      <t>ウケイレ</t>
    </rPh>
    <rPh sb="4" eb="6">
      <t>カノウ</t>
    </rPh>
    <rPh sb="6" eb="8">
      <t>ニンズウ</t>
    </rPh>
    <rPh sb="9" eb="10">
      <t>ニン</t>
    </rPh>
    <rPh sb="10" eb="11">
      <t>パク</t>
    </rPh>
    <phoneticPr fontId="5"/>
  </si>
  <si>
    <t>対前年伸び率</t>
    <rPh sb="0" eb="1">
      <t>タイ</t>
    </rPh>
    <rPh sb="1" eb="3">
      <t>ゼンネン</t>
    </rPh>
    <rPh sb="3" eb="4">
      <t>ノ</t>
    </rPh>
    <rPh sb="5" eb="6">
      <t>リツ</t>
    </rPh>
    <phoneticPr fontId="5"/>
  </si>
  <si>
    <t>総計</t>
  </si>
  <si>
    <t>収容人数</t>
    <rPh sb="0" eb="2">
      <t>シュウヨウ</t>
    </rPh>
    <rPh sb="2" eb="4">
      <t>ニンズウ</t>
    </rPh>
    <phoneticPr fontId="5"/>
  </si>
  <si>
    <t>リゾートホテル</t>
    <phoneticPr fontId="5"/>
  </si>
  <si>
    <t>シティーホテル</t>
    <phoneticPr fontId="5"/>
  </si>
  <si>
    <t>旅館</t>
    <phoneticPr fontId="5"/>
  </si>
  <si>
    <t>大規模</t>
  </si>
  <si>
    <t>中規模</t>
  </si>
  <si>
    <t>小規模</t>
  </si>
  <si>
    <t>沖縄本島（南部）</t>
    <rPh sb="0" eb="2">
      <t>オキナワ</t>
    </rPh>
    <rPh sb="2" eb="4">
      <t>ホントウ</t>
    </rPh>
    <rPh sb="5" eb="7">
      <t>ナンブ</t>
    </rPh>
    <phoneticPr fontId="5"/>
  </si>
  <si>
    <t>01那覇市</t>
  </si>
  <si>
    <t>02糸満市</t>
  </si>
  <si>
    <t>03豊見城市</t>
  </si>
  <si>
    <t>04八重瀬町</t>
  </si>
  <si>
    <t>05南城市</t>
  </si>
  <si>
    <t>06与那原町</t>
  </si>
  <si>
    <t>07南風原町</t>
  </si>
  <si>
    <t>沖縄本島（中部）</t>
    <rPh sb="0" eb="2">
      <t>オキナワ</t>
    </rPh>
    <rPh sb="2" eb="4">
      <t>ホントウ</t>
    </rPh>
    <rPh sb="5" eb="7">
      <t>チュウブ</t>
    </rPh>
    <phoneticPr fontId="5"/>
  </si>
  <si>
    <t>08沖縄市</t>
  </si>
  <si>
    <t>09宜野湾市</t>
  </si>
  <si>
    <t>10浦添市</t>
  </si>
  <si>
    <t>11うるま市</t>
  </si>
  <si>
    <t>12読谷村</t>
  </si>
  <si>
    <t>13嘉手納町</t>
  </si>
  <si>
    <t>14北谷町</t>
  </si>
  <si>
    <t>15北中城村</t>
  </si>
  <si>
    <t>16中城村</t>
    <rPh sb="2" eb="4">
      <t>ナカグスク</t>
    </rPh>
    <rPh sb="4" eb="5">
      <t>ムラ</t>
    </rPh>
    <phoneticPr fontId="5"/>
  </si>
  <si>
    <t>17西原町</t>
  </si>
  <si>
    <t>沖縄本島（北部）</t>
    <rPh sb="0" eb="2">
      <t>オキナワ</t>
    </rPh>
    <rPh sb="2" eb="4">
      <t>ホントウ</t>
    </rPh>
    <rPh sb="5" eb="7">
      <t>ホクブ</t>
    </rPh>
    <phoneticPr fontId="5"/>
  </si>
  <si>
    <t>18名護市</t>
  </si>
  <si>
    <t>19国頭村</t>
  </si>
  <si>
    <t>20大宜味村</t>
  </si>
  <si>
    <t>21東村</t>
  </si>
  <si>
    <t>22今帰仁村</t>
  </si>
  <si>
    <t>23本部町</t>
  </si>
  <si>
    <t>24恩納村</t>
  </si>
  <si>
    <t>25宜野座村</t>
  </si>
  <si>
    <t>26金武町</t>
  </si>
  <si>
    <t>宮古</t>
    <rPh sb="0" eb="2">
      <t>ミヤコ</t>
    </rPh>
    <phoneticPr fontId="5"/>
  </si>
  <si>
    <t>27宮古島市</t>
  </si>
  <si>
    <t>28多良間村</t>
  </si>
  <si>
    <t>八重山</t>
    <rPh sb="0" eb="3">
      <t>ヤエヤマ</t>
    </rPh>
    <phoneticPr fontId="5"/>
  </si>
  <si>
    <t>29石垣市</t>
  </si>
  <si>
    <t>30竹富町</t>
  </si>
  <si>
    <t>31与那国町</t>
  </si>
  <si>
    <t>その他の離島</t>
    <rPh sb="2" eb="3">
      <t>タ</t>
    </rPh>
    <rPh sb="4" eb="6">
      <t>リトウ</t>
    </rPh>
    <phoneticPr fontId="5"/>
  </si>
  <si>
    <t>32久米島町</t>
  </si>
  <si>
    <t>33渡嘉敷村</t>
  </si>
  <si>
    <t>34座間味村</t>
  </si>
  <si>
    <t>35粟国村</t>
  </si>
  <si>
    <t>36渡名喜村</t>
  </si>
  <si>
    <t>37南大東村</t>
  </si>
  <si>
    <t>38北大東村</t>
  </si>
  <si>
    <t>39伊江村</t>
  </si>
  <si>
    <t>40伊平屋村</t>
  </si>
  <si>
    <t>41伊是名村</t>
  </si>
  <si>
    <t>（４）宿泊施設数等の推移</t>
    <rPh sb="3" eb="5">
      <t>シュクハク</t>
    </rPh>
    <rPh sb="5" eb="7">
      <t>シセツ</t>
    </rPh>
    <rPh sb="7" eb="8">
      <t>スウ</t>
    </rPh>
    <rPh sb="8" eb="9">
      <t>ナド</t>
    </rPh>
    <rPh sb="10" eb="12">
      <t>スイイ</t>
    </rPh>
    <phoneticPr fontId="5"/>
  </si>
  <si>
    <t>客室数</t>
    <rPh sb="0" eb="3">
      <t>キャクシツスウ</t>
    </rPh>
    <phoneticPr fontId="3"/>
  </si>
  <si>
    <t>（１）市町村別・種別の宿泊施設数等</t>
    <rPh sb="3" eb="6">
      <t>シチョウソン</t>
    </rPh>
    <rPh sb="8" eb="10">
      <t>シュベツ</t>
    </rPh>
    <rPh sb="16" eb="17">
      <t>トウ</t>
    </rPh>
    <phoneticPr fontId="5"/>
  </si>
  <si>
    <t>（３）市町村別・種別・規模別の「ホテル・旅館」数等</t>
    <rPh sb="3" eb="6">
      <t>シチョウソン</t>
    </rPh>
    <rPh sb="6" eb="7">
      <t>ベツ</t>
    </rPh>
    <rPh sb="8" eb="10">
      <t>シュベツ</t>
    </rPh>
    <rPh sb="11" eb="14">
      <t>キボベツ</t>
    </rPh>
    <rPh sb="20" eb="22">
      <t>リョカン</t>
    </rPh>
    <rPh sb="23" eb="25">
      <t>スウトウ</t>
    </rPh>
    <phoneticPr fontId="5"/>
  </si>
  <si>
    <t>合計</t>
    <rPh sb="0" eb="2">
      <t>ゴウケイ</t>
    </rPh>
    <phoneticPr fontId="5"/>
  </si>
  <si>
    <t>ビジネス・宿泊特化型ホテル</t>
    <phoneticPr fontId="5"/>
  </si>
  <si>
    <r>
      <t>5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5"/>
  </si>
  <si>
    <t>昭和47年</t>
    <rPh sb="0" eb="2">
      <t>ショウワ</t>
    </rPh>
    <rPh sb="4" eb="5">
      <t>ネン</t>
    </rPh>
    <phoneticPr fontId="5"/>
  </si>
  <si>
    <r>
      <t>5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5"/>
  </si>
  <si>
    <r>
      <t>5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5"/>
  </si>
  <si>
    <r>
      <t>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5"/>
  </si>
  <si>
    <r>
      <t>5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phoneticPr fontId="5"/>
  </si>
  <si>
    <r>
      <t>5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phoneticPr fontId="5"/>
  </si>
  <si>
    <r>
      <t>6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phoneticPr fontId="5"/>
  </si>
  <si>
    <r>
      <t>6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phoneticPr fontId="5"/>
  </si>
  <si>
    <t>平成 2年</t>
    <rPh sb="0" eb="2">
      <t>ヘイセイ</t>
    </rPh>
    <phoneticPr fontId="5"/>
  </si>
  <si>
    <t>4年</t>
    <phoneticPr fontId="5"/>
  </si>
  <si>
    <t>6年</t>
    <phoneticPr fontId="5"/>
  </si>
  <si>
    <t>8年</t>
    <phoneticPr fontId="5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</si>
  <si>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phoneticPr fontId="5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</si>
  <si>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phoneticPr fontId="5"/>
  </si>
  <si>
    <r>
      <t>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5"/>
  </si>
  <si>
    <r>
      <t>15年</t>
    </r>
    <r>
      <rPr>
        <sz val="11"/>
        <rFont val="ＭＳ Ｐゴシック"/>
        <family val="3"/>
        <charset val="128"/>
      </rPr>
      <t/>
    </r>
  </si>
  <si>
    <r>
      <t>16年</t>
    </r>
    <r>
      <rPr>
        <sz val="11"/>
        <rFont val="ＭＳ Ｐゴシック"/>
        <family val="3"/>
        <charset val="128"/>
      </rPr>
      <t/>
    </r>
  </si>
  <si>
    <r>
      <t>17年</t>
    </r>
    <r>
      <rPr>
        <sz val="11"/>
        <rFont val="ＭＳ Ｐゴシック"/>
        <family val="3"/>
        <charset val="128"/>
      </rPr>
      <t/>
    </r>
  </si>
  <si>
    <r>
      <t>18年</t>
    </r>
    <r>
      <rPr>
        <sz val="11"/>
        <rFont val="ＭＳ Ｐゴシック"/>
        <family val="3"/>
        <charset val="128"/>
      </rPr>
      <t/>
    </r>
  </si>
  <si>
    <r>
      <t>19年</t>
    </r>
    <r>
      <rPr>
        <sz val="11"/>
        <rFont val="ＭＳ Ｐゴシック"/>
        <family val="3"/>
        <charset val="128"/>
      </rPr>
      <t/>
    </r>
  </si>
  <si>
    <r>
      <t>20年</t>
    </r>
    <r>
      <rPr>
        <sz val="11"/>
        <rFont val="ＭＳ Ｐゴシック"/>
        <family val="3"/>
        <charset val="128"/>
      </rPr>
      <t/>
    </r>
  </si>
  <si>
    <r>
      <t>21年</t>
    </r>
    <r>
      <rPr>
        <sz val="11"/>
        <rFont val="ＭＳ Ｐゴシック"/>
        <family val="3"/>
        <charset val="128"/>
      </rPr>
      <t/>
    </r>
  </si>
  <si>
    <r>
      <t>22年</t>
    </r>
    <r>
      <rPr>
        <sz val="11"/>
        <rFont val="ＭＳ Ｐゴシック"/>
        <family val="3"/>
        <charset val="128"/>
      </rPr>
      <t/>
    </r>
  </si>
  <si>
    <r>
      <t>23年</t>
    </r>
    <r>
      <rPr>
        <sz val="11"/>
        <rFont val="ＭＳ Ｐゴシック"/>
        <family val="3"/>
        <charset val="128"/>
      </rPr>
      <t/>
    </r>
  </si>
  <si>
    <r>
      <t>24年</t>
    </r>
    <r>
      <rPr>
        <sz val="11"/>
        <rFont val="ＭＳ Ｐゴシック"/>
        <family val="3"/>
        <charset val="128"/>
      </rPr>
      <t/>
    </r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</si>
  <si>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5"/>
  </si>
  <si>
    <r>
      <t>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2" eb="3">
      <t>ネン</t>
    </rPh>
    <phoneticPr fontId="5"/>
  </si>
  <si>
    <r>
      <t>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2" eb="3">
      <t>ネン</t>
    </rPh>
    <phoneticPr fontId="5"/>
  </si>
  <si>
    <t>※調査基準日：平成21年までは各年の10月1日現在、平成22年以降は各年の12月31日現在の数値とする。</t>
    <rPh sb="1" eb="3">
      <t>チョウサ</t>
    </rPh>
    <rPh sb="3" eb="6">
      <t>キジュンビ</t>
    </rPh>
    <rPh sb="7" eb="9">
      <t>ヘイセイ</t>
    </rPh>
    <rPh sb="11" eb="12">
      <t>ネン</t>
    </rPh>
    <rPh sb="15" eb="17">
      <t>カクネン</t>
    </rPh>
    <rPh sb="20" eb="21">
      <t>ガツ</t>
    </rPh>
    <rPh sb="22" eb="23">
      <t>ニチ</t>
    </rPh>
    <rPh sb="23" eb="25">
      <t>ゲンザイ</t>
    </rPh>
    <rPh sb="26" eb="28">
      <t>ヘイセイ</t>
    </rPh>
    <rPh sb="30" eb="31">
      <t>ネン</t>
    </rPh>
    <rPh sb="31" eb="33">
      <t>イコウ</t>
    </rPh>
    <rPh sb="34" eb="36">
      <t>カクネン</t>
    </rPh>
    <rPh sb="39" eb="40">
      <t>ガツ</t>
    </rPh>
    <rPh sb="42" eb="43">
      <t>ニチ</t>
    </rPh>
    <rPh sb="43" eb="45">
      <t>ゲンザイ</t>
    </rPh>
    <rPh sb="46" eb="48">
      <t>スウチ</t>
    </rPh>
    <phoneticPr fontId="5"/>
  </si>
  <si>
    <t>那覇市</t>
    <rPh sb="0" eb="2">
      <t>ナハ</t>
    </rPh>
    <phoneticPr fontId="5"/>
  </si>
  <si>
    <t>沖縄本島（南部）</t>
    <phoneticPr fontId="5"/>
  </si>
  <si>
    <t>沖縄本島（中部）</t>
    <phoneticPr fontId="5"/>
  </si>
  <si>
    <t>沖縄本島（北部）</t>
    <phoneticPr fontId="5"/>
  </si>
  <si>
    <t>宮古</t>
    <phoneticPr fontId="5"/>
  </si>
  <si>
    <t>八重山</t>
    <phoneticPr fontId="5"/>
  </si>
  <si>
    <t>その他の離島</t>
    <phoneticPr fontId="5"/>
  </si>
  <si>
    <t>収容人数</t>
    <rPh sb="0" eb="2">
      <t>シュウヨウ</t>
    </rPh>
    <rPh sb="2" eb="4">
      <t>ニンズウ</t>
    </rPh>
    <phoneticPr fontId="3"/>
  </si>
  <si>
    <t>収容
人数</t>
    <rPh sb="3" eb="5">
      <t>ニンズウ</t>
    </rPh>
    <phoneticPr fontId="5"/>
  </si>
  <si>
    <t>収容人数</t>
    <rPh sb="2" eb="4">
      <t>ニンズウ</t>
    </rPh>
    <phoneticPr fontId="5"/>
  </si>
  <si>
    <t>宿泊施設軒数</t>
    <rPh sb="0" eb="2">
      <t>シュクハク</t>
    </rPh>
    <rPh sb="2" eb="4">
      <t>シセツ</t>
    </rPh>
    <rPh sb="4" eb="6">
      <t>ケンスウ</t>
    </rPh>
    <phoneticPr fontId="3"/>
  </si>
  <si>
    <t>28年</t>
    <rPh sb="2" eb="3">
      <t>ネン</t>
    </rPh>
    <phoneticPr fontId="5"/>
  </si>
  <si>
    <t>平成29年12月31日現在（単位：軒、室、人）</t>
    <phoneticPr fontId="5"/>
  </si>
  <si>
    <t>平成29年12月31日現在（単位：軒、室、人）</t>
    <phoneticPr fontId="5"/>
  </si>
  <si>
    <t>29年</t>
    <rPh sb="2" eb="3">
      <t>ネン</t>
    </rPh>
    <phoneticPr fontId="5"/>
  </si>
  <si>
    <t>S47年</t>
    <rPh sb="3" eb="4">
      <t>ネン</t>
    </rPh>
    <phoneticPr fontId="3"/>
  </si>
  <si>
    <t>H25年</t>
    <rPh sb="3" eb="4">
      <t>ネン</t>
    </rPh>
    <phoneticPr fontId="5"/>
  </si>
  <si>
    <t>H26年</t>
    <rPh sb="3" eb="4">
      <t>ネン</t>
    </rPh>
    <phoneticPr fontId="5"/>
  </si>
  <si>
    <t>H27年</t>
    <rPh sb="3" eb="4">
      <t>ネン</t>
    </rPh>
    <phoneticPr fontId="5"/>
  </si>
  <si>
    <t>H28年</t>
    <rPh sb="3" eb="4">
      <t>ネン</t>
    </rPh>
    <phoneticPr fontId="5"/>
  </si>
  <si>
    <t>H30年</t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</si>
</sst>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System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System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.25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1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0" borderId="0"/>
    <xf numFmtId="0" fontId="6" fillId="0" borderId="0">
      <alignment vertical="center"/>
    </xf>
    <xf numFmtId="0" fontId="30" fillId="0" borderId="0"/>
    <xf numFmtId="0" fontId="23" fillId="0" borderId="0"/>
    <xf numFmtId="0" fontId="4" fillId="0" borderId="0">
      <alignment vertical="center"/>
    </xf>
    <xf numFmtId="0" fontId="2" fillId="0" borderId="0"/>
    <xf numFmtId="0" fontId="24" fillId="4" borderId="0" applyNumberFormat="0" applyBorder="0" applyAlignment="0" applyProtection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397">
    <xf numFmtId="0" fontId="0" fillId="0" borderId="0" xfId="0"/>
    <xf numFmtId="0" fontId="4" fillId="0" borderId="0" xfId="0" applyFont="1"/>
    <xf numFmtId="3" fontId="4" fillId="0" borderId="0" xfId="54" applyNumberFormat="1" applyFont="1" applyFill="1" applyAlignment="1">
      <alignment horizontal="left" vertical="center"/>
    </xf>
    <xf numFmtId="3" fontId="4" fillId="0" borderId="0" xfId="54" applyNumberFormat="1" applyFont="1" applyFill="1" applyAlignment="1">
      <alignment vertical="center"/>
    </xf>
    <xf numFmtId="3" fontId="22" fillId="0" borderId="0" xfId="54" applyNumberFormat="1" applyFont="1" applyFill="1" applyAlignment="1">
      <alignment horizontal="center" vertical="center"/>
    </xf>
    <xf numFmtId="3" fontId="4" fillId="0" borderId="0" xfId="54" applyNumberFormat="1" applyFont="1" applyFill="1" applyAlignment="1">
      <alignment horizontal="center" vertical="center"/>
    </xf>
    <xf numFmtId="0" fontId="31" fillId="0" borderId="0" xfId="52" applyNumberFormat="1" applyFont="1" applyFill="1" applyAlignment="1">
      <alignment horizontal="left" vertical="center"/>
    </xf>
    <xf numFmtId="0" fontId="32" fillId="0" borderId="0" xfId="52" applyNumberFormat="1" applyFont="1" applyFill="1" applyAlignment="1" applyProtection="1">
      <alignment horizontal="right" vertical="center"/>
      <protection locked="0"/>
    </xf>
    <xf numFmtId="0" fontId="31" fillId="26" borderId="0" xfId="52" applyNumberFormat="1" applyFont="1" applyFill="1" applyAlignment="1">
      <alignment horizontal="left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10" xfId="0" applyFont="1" applyFill="1" applyBorder="1"/>
    <xf numFmtId="0" fontId="28" fillId="24" borderId="11" xfId="0" applyFont="1" applyFill="1" applyBorder="1"/>
    <xf numFmtId="0" fontId="28" fillId="24" borderId="26" xfId="0" applyFont="1" applyFill="1" applyBorder="1"/>
    <xf numFmtId="0" fontId="28" fillId="27" borderId="38" xfId="0" applyFont="1" applyFill="1" applyBorder="1"/>
    <xf numFmtId="0" fontId="28" fillId="27" borderId="39" xfId="0" applyFont="1" applyFill="1" applyBorder="1"/>
    <xf numFmtId="0" fontId="28" fillId="27" borderId="40" xfId="0" applyFont="1" applyFill="1" applyBorder="1" applyAlignment="1">
      <alignment horizontal="center" vertical="center"/>
    </xf>
    <xf numFmtId="38" fontId="28" fillId="27" borderId="41" xfId="34" applyFont="1" applyFill="1" applyBorder="1" applyAlignment="1">
      <alignment vertical="center"/>
    </xf>
    <xf numFmtId="3" fontId="4" fillId="0" borderId="0" xfId="54" applyNumberFormat="1" applyFont="1" applyFill="1" applyAlignment="1">
      <alignment horizontal="centerContinuous" vertical="center"/>
    </xf>
    <xf numFmtId="0" fontId="28" fillId="0" borderId="0" xfId="52" applyNumberFormat="1" applyFont="1" applyFill="1" applyAlignment="1">
      <alignment horizontal="left" vertical="center"/>
    </xf>
    <xf numFmtId="3" fontId="4" fillId="0" borderId="0" xfId="54" applyNumberFormat="1" applyFont="1" applyFill="1" applyAlignment="1">
      <alignment horizontal="right" vertical="center"/>
    </xf>
    <xf numFmtId="0" fontId="32" fillId="0" borderId="0" xfId="52" applyNumberFormat="1" applyFont="1" applyFill="1" applyAlignment="1">
      <alignment horizontal="left" vertical="center"/>
    </xf>
    <xf numFmtId="3" fontId="22" fillId="0" borderId="0" xfId="54" applyNumberFormat="1" applyFont="1" applyFill="1" applyAlignment="1">
      <alignment vertical="center"/>
    </xf>
    <xf numFmtId="3" fontId="26" fillId="25" borderId="49" xfId="54" applyNumberFormat="1" applyFont="1" applyFill="1" applyBorder="1" applyAlignment="1">
      <alignment horizontal="center" vertical="center"/>
    </xf>
    <xf numFmtId="3" fontId="22" fillId="0" borderId="50" xfId="54" applyNumberFormat="1" applyFont="1" applyFill="1" applyBorder="1" applyAlignment="1">
      <alignment horizontal="center" vertical="center"/>
    </xf>
    <xf numFmtId="3" fontId="22" fillId="0" borderId="56" xfId="54" applyNumberFormat="1" applyFont="1" applyFill="1" applyBorder="1" applyAlignment="1">
      <alignment vertical="center"/>
    </xf>
    <xf numFmtId="3" fontId="4" fillId="0" borderId="50" xfId="54" applyNumberFormat="1" applyFont="1" applyFill="1" applyBorder="1" applyAlignment="1">
      <alignment vertical="center"/>
    </xf>
    <xf numFmtId="3" fontId="22" fillId="0" borderId="61" xfId="54" applyNumberFormat="1" applyFont="1" applyFill="1" applyBorder="1" applyAlignment="1">
      <alignment vertical="center"/>
    </xf>
    <xf numFmtId="0" fontId="29" fillId="0" borderId="62" xfId="51" applyFont="1" applyBorder="1" applyAlignment="1">
      <alignment horizontal="left" vertical="center"/>
    </xf>
    <xf numFmtId="3" fontId="29" fillId="0" borderId="62" xfId="54" applyNumberFormat="1" applyFont="1" applyFill="1" applyBorder="1" applyAlignment="1">
      <alignment vertical="center"/>
    </xf>
    <xf numFmtId="3" fontId="22" fillId="0" borderId="39" xfId="54" applyNumberFormat="1" applyFont="1" applyFill="1" applyBorder="1" applyAlignment="1">
      <alignment vertical="center"/>
    </xf>
    <xf numFmtId="3" fontId="22" fillId="0" borderId="0" xfId="54" applyNumberFormat="1" applyFont="1" applyFill="1" applyBorder="1" applyAlignment="1">
      <alignment vertical="center"/>
    </xf>
    <xf numFmtId="3" fontId="22" fillId="0" borderId="0" xfId="54" applyNumberFormat="1" applyFont="1" applyFill="1" applyBorder="1" applyAlignment="1">
      <alignment horizontal="center" vertical="center"/>
    </xf>
    <xf numFmtId="3" fontId="4" fillId="0" borderId="0" xfId="54" applyNumberFormat="1" applyFont="1" applyFill="1" applyBorder="1" applyAlignment="1">
      <alignment vertical="center"/>
    </xf>
    <xf numFmtId="0" fontId="29" fillId="0" borderId="0" xfId="51" applyFont="1" applyBorder="1" applyAlignment="1">
      <alignment horizontal="left" vertical="center" wrapText="1"/>
    </xf>
    <xf numFmtId="3" fontId="22" fillId="24" borderId="50" xfId="54" applyNumberFormat="1" applyFont="1" applyFill="1" applyBorder="1" applyAlignment="1">
      <alignment horizontal="center" vertical="center"/>
    </xf>
    <xf numFmtId="3" fontId="4" fillId="0" borderId="0" xfId="54" applyNumberFormat="1" applyFont="1" applyFill="1" applyBorder="1" applyAlignment="1">
      <alignment horizontal="right" vertical="center"/>
    </xf>
    <xf numFmtId="3" fontId="22" fillId="24" borderId="44" xfId="54" applyNumberFormat="1" applyFont="1" applyFill="1" applyBorder="1" applyAlignment="1">
      <alignment horizontal="center" vertical="center"/>
    </xf>
    <xf numFmtId="3" fontId="4" fillId="0" borderId="0" xfId="54" applyNumberFormat="1" applyFont="1" applyFill="1" applyBorder="1" applyAlignment="1">
      <alignment horizontal="center" vertical="center"/>
    </xf>
    <xf numFmtId="3" fontId="4" fillId="0" borderId="65" xfId="54" applyNumberFormat="1" applyFont="1" applyFill="1" applyBorder="1" applyAlignment="1">
      <alignment vertical="center"/>
    </xf>
    <xf numFmtId="3" fontId="22" fillId="0" borderId="57" xfId="54" applyNumberFormat="1" applyFont="1" applyFill="1" applyBorder="1" applyAlignment="1">
      <alignment vertical="center"/>
    </xf>
    <xf numFmtId="3" fontId="4" fillId="0" borderId="17" xfId="54" applyNumberFormat="1" applyFont="1" applyFill="1" applyBorder="1" applyAlignment="1">
      <alignment vertical="center"/>
    </xf>
    <xf numFmtId="0" fontId="4" fillId="0" borderId="0" xfId="53" applyFont="1">
      <alignment vertical="center"/>
    </xf>
    <xf numFmtId="0" fontId="4" fillId="24" borderId="11" xfId="53" applyFont="1" applyFill="1" applyBorder="1" applyAlignment="1">
      <alignment horizontal="center" vertical="center"/>
    </xf>
    <xf numFmtId="0" fontId="4" fillId="24" borderId="10" xfId="53" applyFont="1" applyFill="1" applyBorder="1">
      <alignment vertical="center"/>
    </xf>
    <xf numFmtId="0" fontId="4" fillId="24" borderId="11" xfId="53" applyFont="1" applyFill="1" applyBorder="1">
      <alignment vertical="center"/>
    </xf>
    <xf numFmtId="0" fontId="4" fillId="0" borderId="0" xfId="53" applyFont="1" applyFill="1">
      <alignment vertical="center"/>
    </xf>
    <xf numFmtId="0" fontId="4" fillId="24" borderId="26" xfId="53" applyFont="1" applyFill="1" applyBorder="1">
      <alignment vertical="center"/>
    </xf>
    <xf numFmtId="0" fontId="4" fillId="0" borderId="66" xfId="53" applyFont="1" applyFill="1" applyBorder="1">
      <alignment vertical="center"/>
    </xf>
    <xf numFmtId="0" fontId="4" fillId="24" borderId="67" xfId="53" applyFont="1" applyFill="1" applyBorder="1">
      <alignment vertical="center"/>
    </xf>
    <xf numFmtId="0" fontId="4" fillId="24" borderId="37" xfId="53" applyFont="1" applyFill="1" applyBorder="1">
      <alignment vertical="center"/>
    </xf>
    <xf numFmtId="0" fontId="4" fillId="24" borderId="30" xfId="53" applyFont="1" applyFill="1" applyBorder="1">
      <alignment vertical="center"/>
    </xf>
    <xf numFmtId="0" fontId="4" fillId="24" borderId="13" xfId="53" applyFont="1" applyFill="1" applyBorder="1">
      <alignment vertical="center"/>
    </xf>
    <xf numFmtId="0" fontId="4" fillId="24" borderId="68" xfId="53" applyFont="1" applyFill="1" applyBorder="1">
      <alignment vertical="center"/>
    </xf>
    <xf numFmtId="0" fontId="4" fillId="27" borderId="69" xfId="53" applyFont="1" applyFill="1" applyBorder="1">
      <alignment vertical="center"/>
    </xf>
    <xf numFmtId="0" fontId="4" fillId="0" borderId="70" xfId="0" applyFont="1" applyBorder="1"/>
    <xf numFmtId="0" fontId="4" fillId="0" borderId="0" xfId="0" applyFont="1" applyBorder="1"/>
    <xf numFmtId="0" fontId="4" fillId="28" borderId="0" xfId="0" applyFont="1" applyFill="1"/>
    <xf numFmtId="38" fontId="28" fillId="29" borderId="72" xfId="34" applyFont="1" applyFill="1" applyBorder="1" applyAlignment="1">
      <alignment vertical="center"/>
    </xf>
    <xf numFmtId="38" fontId="28" fillId="29" borderId="74" xfId="34" applyFont="1" applyFill="1" applyBorder="1" applyAlignment="1">
      <alignment vertical="center"/>
    </xf>
    <xf numFmtId="38" fontId="28" fillId="29" borderId="75" xfId="34" applyFont="1" applyFill="1" applyBorder="1" applyAlignment="1">
      <alignment vertical="center"/>
    </xf>
    <xf numFmtId="38" fontId="28" fillId="29" borderId="18" xfId="34" applyFont="1" applyFill="1" applyBorder="1" applyAlignment="1">
      <alignment vertical="center"/>
    </xf>
    <xf numFmtId="0" fontId="4" fillId="0" borderId="66" xfId="0" applyFont="1" applyBorder="1"/>
    <xf numFmtId="3" fontId="26" fillId="25" borderId="63" xfId="54" applyNumberFormat="1" applyFont="1" applyFill="1" applyBorder="1" applyAlignment="1">
      <alignment horizontal="center" vertical="center"/>
    </xf>
    <xf numFmtId="3" fontId="26" fillId="25" borderId="43" xfId="54" applyNumberFormat="1" applyFont="1" applyFill="1" applyBorder="1" applyAlignment="1">
      <alignment horizontal="center" vertical="center"/>
    </xf>
    <xf numFmtId="3" fontId="26" fillId="25" borderId="64" xfId="54" applyNumberFormat="1" applyFont="1" applyFill="1" applyBorder="1" applyAlignment="1">
      <alignment horizontal="center" vertical="center"/>
    </xf>
    <xf numFmtId="3" fontId="22" fillId="0" borderId="91" xfId="54" applyNumberFormat="1" applyFont="1" applyFill="1" applyBorder="1" applyAlignment="1">
      <alignment vertical="center"/>
    </xf>
    <xf numFmtId="176" fontId="4" fillId="0" borderId="0" xfId="54" applyNumberFormat="1" applyFont="1" applyFill="1" applyBorder="1" applyAlignment="1">
      <alignment vertical="center"/>
    </xf>
    <xf numFmtId="38" fontId="4" fillId="0" borderId="11" xfId="34" applyFont="1" applyFill="1" applyBorder="1" applyAlignment="1">
      <alignment vertical="center" shrinkToFit="1"/>
    </xf>
    <xf numFmtId="38" fontId="4" fillId="0" borderId="23" xfId="34" applyFont="1" applyBorder="1" applyAlignment="1">
      <alignment vertical="center" shrinkToFit="1"/>
    </xf>
    <xf numFmtId="38" fontId="4" fillId="0" borderId="11" xfId="34" applyFont="1" applyBorder="1" applyAlignment="1">
      <alignment vertical="center" shrinkToFit="1"/>
    </xf>
    <xf numFmtId="38" fontId="4" fillId="0" borderId="24" xfId="34" applyFont="1" applyBorder="1" applyAlignment="1">
      <alignment vertical="center" shrinkToFit="1"/>
    </xf>
    <xf numFmtId="38" fontId="4" fillId="0" borderId="13" xfId="34" applyFont="1" applyBorder="1" applyAlignment="1">
      <alignment vertical="center" shrinkToFit="1"/>
    </xf>
    <xf numFmtId="38" fontId="4" fillId="0" borderId="12" xfId="34" applyFont="1" applyBorder="1" applyAlignment="1">
      <alignment vertical="center" shrinkToFit="1"/>
    </xf>
    <xf numFmtId="38" fontId="4" fillId="0" borderId="23" xfId="34" applyFont="1" applyFill="1" applyBorder="1" applyAlignment="1">
      <alignment vertical="center" shrinkToFit="1"/>
    </xf>
    <xf numFmtId="38" fontId="4" fillId="0" borderId="13" xfId="34" applyFont="1" applyFill="1" applyBorder="1" applyAlignment="1">
      <alignment vertical="center" shrinkToFit="1"/>
    </xf>
    <xf numFmtId="38" fontId="4" fillId="0" borderId="92" xfId="34" applyFont="1" applyFill="1" applyBorder="1" applyAlignment="1">
      <alignment vertical="center" shrinkToFit="1"/>
    </xf>
    <xf numFmtId="38" fontId="4" fillId="0" borderId="18" xfId="34" applyFont="1" applyBorder="1" applyAlignment="1">
      <alignment vertical="center" shrinkToFit="1"/>
    </xf>
    <xf numFmtId="38" fontId="4" fillId="25" borderId="72" xfId="34" applyFont="1" applyFill="1" applyBorder="1" applyAlignment="1">
      <alignment vertical="center" shrinkToFit="1"/>
    </xf>
    <xf numFmtId="38" fontId="4" fillId="25" borderId="73" xfId="34" applyFont="1" applyFill="1" applyBorder="1" applyAlignment="1">
      <alignment vertical="center" shrinkToFit="1"/>
    </xf>
    <xf numFmtId="38" fontId="4" fillId="25" borderId="74" xfId="34" applyFont="1" applyFill="1" applyBorder="1" applyAlignment="1">
      <alignment vertical="center" shrinkToFit="1"/>
    </xf>
    <xf numFmtId="38" fontId="4" fillId="25" borderId="79" xfId="34" applyFont="1" applyFill="1" applyBorder="1" applyAlignment="1">
      <alignment vertical="center" shrinkToFit="1"/>
    </xf>
    <xf numFmtId="38" fontId="4" fillId="25" borderId="75" xfId="34" applyFont="1" applyFill="1" applyBorder="1" applyAlignment="1">
      <alignment vertical="center" shrinkToFit="1"/>
    </xf>
    <xf numFmtId="38" fontId="4" fillId="25" borderId="87" xfId="34" applyFont="1" applyFill="1" applyBorder="1" applyAlignment="1">
      <alignment vertical="center" shrinkToFit="1"/>
    </xf>
    <xf numFmtId="38" fontId="4" fillId="25" borderId="81" xfId="34" applyFont="1" applyFill="1" applyBorder="1" applyAlignment="1">
      <alignment vertical="center" shrinkToFit="1"/>
    </xf>
    <xf numFmtId="38" fontId="4" fillId="25" borderId="83" xfId="34" applyFont="1" applyFill="1" applyBorder="1" applyAlignment="1">
      <alignment vertical="center" shrinkToFit="1"/>
    </xf>
    <xf numFmtId="38" fontId="4" fillId="25" borderId="78" xfId="34" applyFont="1" applyFill="1" applyBorder="1" applyAlignment="1">
      <alignment vertical="center" shrinkToFit="1"/>
    </xf>
    <xf numFmtId="38" fontId="4" fillId="25" borderId="76" xfId="34" applyFont="1" applyFill="1" applyBorder="1" applyAlignment="1">
      <alignment vertical="center" shrinkToFit="1"/>
    </xf>
    <xf numFmtId="38" fontId="4" fillId="25" borderId="77" xfId="34" applyFont="1" applyFill="1" applyBorder="1" applyAlignment="1">
      <alignment vertical="center" shrinkToFit="1"/>
    </xf>
    <xf numFmtId="38" fontId="4" fillId="25" borderId="93" xfId="34" applyFont="1" applyFill="1" applyBorder="1" applyAlignment="1">
      <alignment vertical="center" shrinkToFit="1"/>
    </xf>
    <xf numFmtId="38" fontId="4" fillId="25" borderId="95" xfId="34" applyFont="1" applyFill="1" applyBorder="1" applyAlignment="1">
      <alignment vertical="center" shrinkToFit="1"/>
    </xf>
    <xf numFmtId="38" fontId="4" fillId="25" borderId="86" xfId="34" applyFont="1" applyFill="1" applyBorder="1" applyAlignment="1">
      <alignment vertical="center" shrinkToFit="1"/>
    </xf>
    <xf numFmtId="38" fontId="4" fillId="25" borderId="80" xfId="34" applyFont="1" applyFill="1" applyBorder="1" applyAlignment="1">
      <alignment vertical="center" shrinkToFit="1"/>
    </xf>
    <xf numFmtId="38" fontId="4" fillId="25" borderId="96" xfId="34" applyFont="1" applyFill="1" applyBorder="1" applyAlignment="1">
      <alignment vertical="center" shrinkToFit="1"/>
    </xf>
    <xf numFmtId="38" fontId="4" fillId="25" borderId="97" xfId="34" applyFont="1" applyFill="1" applyBorder="1" applyAlignment="1">
      <alignment vertical="center" shrinkToFit="1"/>
    </xf>
    <xf numFmtId="38" fontId="4" fillId="25" borderId="84" xfId="34" applyFont="1" applyFill="1" applyBorder="1" applyAlignment="1">
      <alignment vertical="center" shrinkToFit="1"/>
    </xf>
    <xf numFmtId="38" fontId="4" fillId="25" borderId="98" xfId="34" applyFont="1" applyFill="1" applyBorder="1" applyAlignment="1">
      <alignment vertical="center" shrinkToFit="1"/>
    </xf>
    <xf numFmtId="38" fontId="4" fillId="25" borderId="99" xfId="34" applyFont="1" applyFill="1" applyBorder="1" applyAlignment="1">
      <alignment vertical="center" shrinkToFit="1"/>
    </xf>
    <xf numFmtId="38" fontId="4" fillId="25" borderId="103" xfId="34" applyFont="1" applyFill="1" applyBorder="1" applyAlignment="1">
      <alignment vertical="center" shrinkToFit="1"/>
    </xf>
    <xf numFmtId="38" fontId="4" fillId="25" borderId="18" xfId="34" applyFont="1" applyFill="1" applyBorder="1" applyAlignment="1">
      <alignment vertical="center" shrinkToFit="1"/>
    </xf>
    <xf numFmtId="38" fontId="4" fillId="25" borderId="85" xfId="34" applyFont="1" applyFill="1" applyBorder="1" applyAlignment="1">
      <alignment vertical="center" shrinkToFit="1"/>
    </xf>
    <xf numFmtId="38" fontId="4" fillId="25" borderId="82" xfId="34" applyFont="1" applyFill="1" applyBorder="1" applyAlignment="1">
      <alignment vertical="center" shrinkToFit="1"/>
    </xf>
    <xf numFmtId="38" fontId="4" fillId="25" borderId="104" xfId="34" applyFont="1" applyFill="1" applyBorder="1" applyAlignment="1">
      <alignment vertical="center" shrinkToFit="1"/>
    </xf>
    <xf numFmtId="38" fontId="4" fillId="27" borderId="105" xfId="34" applyFont="1" applyFill="1" applyBorder="1" applyAlignment="1">
      <alignment vertical="center" shrinkToFit="1"/>
    </xf>
    <xf numFmtId="38" fontId="4" fillId="27" borderId="106" xfId="34" applyFont="1" applyFill="1" applyBorder="1" applyAlignment="1">
      <alignment vertical="center" shrinkToFit="1"/>
    </xf>
    <xf numFmtId="38" fontId="4" fillId="27" borderId="107" xfId="34" applyFont="1" applyFill="1" applyBorder="1" applyAlignment="1">
      <alignment vertical="center" shrinkToFit="1"/>
    </xf>
    <xf numFmtId="38" fontId="4" fillId="27" borderId="108" xfId="34" applyFont="1" applyFill="1" applyBorder="1" applyAlignment="1">
      <alignment vertical="center" shrinkToFit="1"/>
    </xf>
    <xf numFmtId="38" fontId="4" fillId="27" borderId="109" xfId="34" applyFont="1" applyFill="1" applyBorder="1" applyAlignment="1">
      <alignment vertical="center" shrinkToFit="1"/>
    </xf>
    <xf numFmtId="0" fontId="4" fillId="0" borderId="0" xfId="56">
      <alignment vertical="center"/>
    </xf>
    <xf numFmtId="0" fontId="4" fillId="0" borderId="0" xfId="56" applyBorder="1">
      <alignment vertical="center"/>
    </xf>
    <xf numFmtId="0" fontId="4" fillId="0" borderId="39" xfId="56" applyBorder="1">
      <alignment vertical="center"/>
    </xf>
    <xf numFmtId="0" fontId="27" fillId="30" borderId="60" xfId="56" applyFont="1" applyFill="1" applyBorder="1" applyAlignment="1">
      <alignment horizontal="center" vertical="center" wrapText="1"/>
    </xf>
    <xf numFmtId="0" fontId="27" fillId="30" borderId="22" xfId="56" applyFont="1" applyFill="1" applyBorder="1" applyAlignment="1">
      <alignment horizontal="center" vertical="center" wrapText="1"/>
    </xf>
    <xf numFmtId="0" fontId="27" fillId="30" borderId="61" xfId="56" applyFont="1" applyFill="1" applyBorder="1" applyAlignment="1">
      <alignment horizontal="center" vertical="center" wrapText="1"/>
    </xf>
    <xf numFmtId="0" fontId="5" fillId="0" borderId="0" xfId="56" applyFont="1" applyAlignment="1">
      <alignment vertical="center"/>
    </xf>
    <xf numFmtId="177" fontId="4" fillId="0" borderId="0" xfId="56" applyNumberFormat="1">
      <alignment vertical="center"/>
    </xf>
    <xf numFmtId="177" fontId="22" fillId="0" borderId="60" xfId="56" applyNumberFormat="1" applyFont="1" applyBorder="1" applyAlignment="1">
      <alignment horizontal="right" vertical="center" shrinkToFit="1"/>
    </xf>
    <xf numFmtId="177" fontId="22" fillId="0" borderId="22" xfId="56" applyNumberFormat="1" applyFont="1" applyBorder="1" applyAlignment="1">
      <alignment horizontal="right" vertical="center" shrinkToFit="1"/>
    </xf>
    <xf numFmtId="177" fontId="22" fillId="0" borderId="61" xfId="56" applyNumberFormat="1" applyFont="1" applyBorder="1" applyAlignment="1">
      <alignment horizontal="right" vertical="center" shrinkToFit="1"/>
    </xf>
    <xf numFmtId="177" fontId="22" fillId="0" borderId="60" xfId="56" applyNumberFormat="1" applyFont="1" applyBorder="1" applyAlignment="1">
      <alignment vertical="center" shrinkToFit="1"/>
    </xf>
    <xf numFmtId="177" fontId="22" fillId="0" borderId="22" xfId="56" applyNumberFormat="1" applyFont="1" applyBorder="1" applyAlignment="1">
      <alignment vertical="center" shrinkToFit="1"/>
    </xf>
    <xf numFmtId="177" fontId="22" fillId="0" borderId="61" xfId="56" applyNumberFormat="1" applyFont="1" applyBorder="1" applyAlignment="1">
      <alignment vertical="center" shrinkToFit="1"/>
    </xf>
    <xf numFmtId="177" fontId="22" fillId="30" borderId="131" xfId="56" applyNumberFormat="1" applyFont="1" applyFill="1" applyBorder="1" applyAlignment="1">
      <alignment horizontal="right" vertical="center" shrinkToFit="1"/>
    </xf>
    <xf numFmtId="177" fontId="22" fillId="0" borderId="124" xfId="56" applyNumberFormat="1" applyFont="1" applyBorder="1" applyAlignment="1">
      <alignment horizontal="right" vertical="center" shrinkToFit="1"/>
    </xf>
    <xf numFmtId="177" fontId="22" fillId="0" borderId="126" xfId="56" applyNumberFormat="1" applyFont="1" applyBorder="1" applyAlignment="1">
      <alignment horizontal="right" vertical="center" shrinkToFit="1"/>
    </xf>
    <xf numFmtId="177" fontId="22" fillId="0" borderId="127" xfId="56" applyNumberFormat="1" applyFont="1" applyBorder="1" applyAlignment="1">
      <alignment horizontal="right" vertical="center" shrinkToFit="1"/>
    </xf>
    <xf numFmtId="177" fontId="22" fillId="0" borderId="55" xfId="56" applyNumberFormat="1" applyFont="1" applyBorder="1" applyAlignment="1">
      <alignment vertical="center" shrinkToFit="1"/>
    </xf>
    <xf numFmtId="177" fontId="22" fillId="0" borderId="53" xfId="56" applyNumberFormat="1" applyFont="1" applyBorder="1" applyAlignment="1">
      <alignment vertical="center" shrinkToFit="1"/>
    </xf>
    <xf numFmtId="177" fontId="22" fillId="0" borderId="56" xfId="56" applyNumberFormat="1" applyFont="1" applyBorder="1" applyAlignment="1">
      <alignment vertical="center" shrinkToFit="1"/>
    </xf>
    <xf numFmtId="177" fontId="22" fillId="0" borderId="126" xfId="56" applyNumberFormat="1" applyFont="1" applyBorder="1" applyAlignment="1">
      <alignment vertical="center" shrinkToFit="1"/>
    </xf>
    <xf numFmtId="177" fontId="22" fillId="0" borderId="127" xfId="56" applyNumberFormat="1" applyFont="1" applyBorder="1" applyAlignment="1">
      <alignment vertical="center" shrinkToFit="1"/>
    </xf>
    <xf numFmtId="177" fontId="22" fillId="0" borderId="124" xfId="56" applyNumberFormat="1" applyFont="1" applyBorder="1" applyAlignment="1">
      <alignment vertical="center" shrinkToFit="1"/>
    </xf>
    <xf numFmtId="177" fontId="22" fillId="30" borderId="45" xfId="56" applyNumberFormat="1" applyFont="1" applyFill="1" applyBorder="1" applyAlignment="1">
      <alignment horizontal="right" vertical="center" shrinkToFit="1"/>
    </xf>
    <xf numFmtId="177" fontId="22" fillId="30" borderId="47" xfId="56" applyNumberFormat="1" applyFont="1" applyFill="1" applyBorder="1" applyAlignment="1">
      <alignment horizontal="right" vertical="center" shrinkToFit="1"/>
    </xf>
    <xf numFmtId="177" fontId="22" fillId="30" borderId="49" xfId="56" applyNumberFormat="1" applyFont="1" applyFill="1" applyBorder="1" applyAlignment="1">
      <alignment horizontal="right" vertical="center" shrinkToFit="1"/>
    </xf>
    <xf numFmtId="177" fontId="22" fillId="30" borderId="63" xfId="56" applyNumberFormat="1" applyFont="1" applyFill="1" applyBorder="1" applyAlignment="1">
      <alignment vertical="center" shrinkToFit="1"/>
    </xf>
    <xf numFmtId="177" fontId="22" fillId="30" borderId="43" xfId="56" applyNumberFormat="1" applyFont="1" applyFill="1" applyBorder="1" applyAlignment="1">
      <alignment vertical="center" shrinkToFit="1"/>
    </xf>
    <xf numFmtId="177" fontId="22" fillId="30" borderId="49" xfId="56" applyNumberFormat="1" applyFont="1" applyFill="1" applyBorder="1" applyAlignment="1">
      <alignment vertical="center" shrinkToFit="1"/>
    </xf>
    <xf numFmtId="0" fontId="22" fillId="30" borderId="59" xfId="56" applyFont="1" applyFill="1" applyBorder="1">
      <alignment vertical="center"/>
    </xf>
    <xf numFmtId="0" fontId="22" fillId="30" borderId="133" xfId="56" applyFont="1" applyFill="1" applyBorder="1">
      <alignment vertical="center"/>
    </xf>
    <xf numFmtId="0" fontId="22" fillId="30" borderId="125" xfId="56" applyFont="1" applyFill="1" applyBorder="1">
      <alignment vertical="center"/>
    </xf>
    <xf numFmtId="0" fontId="32" fillId="0" borderId="0" xfId="56" applyFont="1" applyBorder="1">
      <alignment vertical="center"/>
    </xf>
    <xf numFmtId="3" fontId="25" fillId="0" borderId="52" xfId="54" applyNumberFormat="1" applyFont="1" applyFill="1" applyBorder="1" applyAlignment="1">
      <alignment horizontal="right" vertical="center"/>
    </xf>
    <xf numFmtId="3" fontId="25" fillId="0" borderId="53" xfId="54" applyNumberFormat="1" applyFont="1" applyFill="1" applyBorder="1" applyAlignment="1">
      <alignment horizontal="right" vertical="center"/>
    </xf>
    <xf numFmtId="3" fontId="25" fillId="0" borderId="54" xfId="54" applyNumberFormat="1" applyFont="1" applyFill="1" applyBorder="1" applyAlignment="1">
      <alignment horizontal="right" vertical="center"/>
    </xf>
    <xf numFmtId="3" fontId="25" fillId="0" borderId="55" xfId="54" applyNumberFormat="1" applyFont="1" applyFill="1" applyBorder="1" applyAlignment="1">
      <alignment horizontal="right" vertical="center"/>
    </xf>
    <xf numFmtId="3" fontId="25" fillId="0" borderId="55" xfId="54" applyNumberFormat="1" applyFont="1" applyFill="1" applyBorder="1" applyAlignment="1">
      <alignment vertical="center"/>
    </xf>
    <xf numFmtId="3" fontId="25" fillId="0" borderId="53" xfId="54" applyNumberFormat="1" applyFont="1" applyFill="1" applyBorder="1" applyAlignment="1">
      <alignment vertical="center"/>
    </xf>
    <xf numFmtId="3" fontId="25" fillId="0" borderId="54" xfId="54" applyNumberFormat="1" applyFont="1" applyFill="1" applyBorder="1" applyAlignment="1">
      <alignment vertical="center"/>
    </xf>
    <xf numFmtId="3" fontId="25" fillId="0" borderId="56" xfId="54" applyNumberFormat="1" applyFont="1" applyFill="1" applyBorder="1" applyAlignment="1">
      <alignment vertical="center"/>
    </xf>
    <xf numFmtId="3" fontId="25" fillId="0" borderId="52" xfId="54" applyNumberFormat="1" applyFont="1" applyFill="1" applyBorder="1" applyAlignment="1">
      <alignment vertical="center"/>
    </xf>
    <xf numFmtId="3" fontId="25" fillId="0" borderId="58" xfId="54" applyNumberFormat="1" applyFont="1" applyFill="1" applyBorder="1" applyAlignment="1">
      <alignment horizontal="right" vertical="center"/>
    </xf>
    <xf numFmtId="3" fontId="25" fillId="0" borderId="22" xfId="54" applyNumberFormat="1" applyFont="1" applyFill="1" applyBorder="1" applyAlignment="1">
      <alignment horizontal="right" vertical="center"/>
    </xf>
    <xf numFmtId="3" fontId="25" fillId="0" borderId="59" xfId="54" applyNumberFormat="1" applyFont="1" applyFill="1" applyBorder="1" applyAlignment="1">
      <alignment horizontal="right" vertical="center"/>
    </xf>
    <xf numFmtId="3" fontId="25" fillId="0" borderId="60" xfId="54" applyNumberFormat="1" applyFont="1" applyFill="1" applyBorder="1" applyAlignment="1">
      <alignment horizontal="right" vertical="center"/>
    </xf>
    <xf numFmtId="3" fontId="25" fillId="0" borderId="60" xfId="54" applyNumberFormat="1" applyFont="1" applyFill="1" applyBorder="1" applyAlignment="1">
      <alignment vertical="center"/>
    </xf>
    <xf numFmtId="3" fontId="25" fillId="0" borderId="22" xfId="54" applyNumberFormat="1" applyFont="1" applyFill="1" applyBorder="1" applyAlignment="1">
      <alignment vertical="center"/>
    </xf>
    <xf numFmtId="3" fontId="25" fillId="0" borderId="59" xfId="54" applyNumberFormat="1" applyFont="1" applyFill="1" applyBorder="1" applyAlignment="1">
      <alignment vertical="center"/>
    </xf>
    <xf numFmtId="3" fontId="25" fillId="0" borderId="61" xfId="54" applyNumberFormat="1" applyFont="1" applyFill="1" applyBorder="1" applyAlignment="1">
      <alignment vertical="center"/>
    </xf>
    <xf numFmtId="3" fontId="25" fillId="0" borderId="58" xfId="54" applyNumberFormat="1" applyFont="1" applyFill="1" applyBorder="1" applyAlignment="1">
      <alignment vertical="center"/>
    </xf>
    <xf numFmtId="3" fontId="25" fillId="0" borderId="88" xfId="54" applyNumberFormat="1" applyFont="1" applyFill="1" applyBorder="1" applyAlignment="1">
      <alignment vertical="center"/>
    </xf>
    <xf numFmtId="3" fontId="25" fillId="0" borderId="89" xfId="54" applyNumberFormat="1" applyFont="1" applyFill="1" applyBorder="1" applyAlignment="1">
      <alignment vertical="center"/>
    </xf>
    <xf numFmtId="3" fontId="25" fillId="0" borderId="90" xfId="54" applyNumberFormat="1" applyFont="1" applyFill="1" applyBorder="1" applyAlignment="1">
      <alignment vertical="center"/>
    </xf>
    <xf numFmtId="3" fontId="4" fillId="24" borderId="42" xfId="54" applyNumberFormat="1" applyFont="1" applyFill="1" applyBorder="1" applyAlignment="1">
      <alignment horizontal="centerContinuous" vertical="center"/>
    </xf>
    <xf numFmtId="3" fontId="4" fillId="24" borderId="43" xfId="54" applyNumberFormat="1" applyFont="1" applyFill="1" applyBorder="1" applyAlignment="1">
      <alignment horizontal="centerContinuous" vertical="center"/>
    </xf>
    <xf numFmtId="3" fontId="4" fillId="24" borderId="44" xfId="54" applyNumberFormat="1" applyFont="1" applyFill="1" applyBorder="1" applyAlignment="1">
      <alignment horizontal="centerContinuous" vertical="center"/>
    </xf>
    <xf numFmtId="3" fontId="4" fillId="24" borderId="45" xfId="54" applyNumberFormat="1" applyFont="1" applyFill="1" applyBorder="1" applyAlignment="1">
      <alignment horizontal="centerContinuous" vertical="center"/>
    </xf>
    <xf numFmtId="3" fontId="4" fillId="25" borderId="46" xfId="54" applyNumberFormat="1" applyFont="1" applyFill="1" applyBorder="1" applyAlignment="1">
      <alignment horizontal="center" vertical="center"/>
    </xf>
    <xf numFmtId="3" fontId="4" fillId="25" borderId="47" xfId="54" applyNumberFormat="1" applyFont="1" applyFill="1" applyBorder="1" applyAlignment="1">
      <alignment horizontal="center" vertical="center"/>
    </xf>
    <xf numFmtId="3" fontId="4" fillId="25" borderId="45" xfId="54" applyNumberFormat="1" applyFont="1" applyFill="1" applyBorder="1" applyAlignment="1">
      <alignment horizontal="center" vertical="center"/>
    </xf>
    <xf numFmtId="0" fontId="0" fillId="24" borderId="51" xfId="51" applyFont="1" applyFill="1" applyBorder="1" applyAlignment="1">
      <alignment horizontal="right" vertical="center"/>
    </xf>
    <xf numFmtId="0" fontId="0" fillId="24" borderId="57" xfId="51" applyFont="1" applyFill="1" applyBorder="1" applyAlignment="1">
      <alignment horizontal="right" vertical="center"/>
    </xf>
    <xf numFmtId="3" fontId="34" fillId="0" borderId="50" xfId="54" applyNumberFormat="1" applyFont="1" applyFill="1" applyBorder="1" applyAlignment="1">
      <alignment vertical="center"/>
    </xf>
    <xf numFmtId="0" fontId="4" fillId="31" borderId="0" xfId="53" applyFont="1" applyFill="1">
      <alignment vertical="center"/>
    </xf>
    <xf numFmtId="0" fontId="0" fillId="24" borderId="10" xfId="53" applyFont="1" applyFill="1" applyBorder="1">
      <alignment vertical="center"/>
    </xf>
    <xf numFmtId="3" fontId="0" fillId="25" borderId="48" xfId="54" applyNumberFormat="1" applyFont="1" applyFill="1" applyBorder="1" applyAlignment="1">
      <alignment horizontal="center" vertical="center"/>
    </xf>
    <xf numFmtId="3" fontId="0" fillId="25" borderId="49" xfId="54" applyNumberFormat="1" applyFont="1" applyFill="1" applyBorder="1" applyAlignment="1">
      <alignment horizontal="center" vertical="center"/>
    </xf>
    <xf numFmtId="38" fontId="4" fillId="28" borderId="23" xfId="34" applyFont="1" applyFill="1" applyBorder="1" applyAlignment="1">
      <alignment vertical="center" shrinkToFit="1"/>
    </xf>
    <xf numFmtId="38" fontId="4" fillId="28" borderId="11" xfId="34" applyFont="1" applyFill="1" applyBorder="1" applyAlignment="1">
      <alignment vertical="center" shrinkToFit="1"/>
    </xf>
    <xf numFmtId="38" fontId="4" fillId="28" borderId="24" xfId="34" applyFont="1" applyFill="1" applyBorder="1" applyAlignment="1">
      <alignment vertical="center" shrinkToFit="1"/>
    </xf>
    <xf numFmtId="38" fontId="4" fillId="28" borderId="13" xfId="34" applyFont="1" applyFill="1" applyBorder="1" applyAlignment="1">
      <alignment vertical="center" shrinkToFit="1"/>
    </xf>
    <xf numFmtId="38" fontId="4" fillId="28" borderId="12" xfId="34" applyFont="1" applyFill="1" applyBorder="1" applyAlignment="1">
      <alignment vertical="center" shrinkToFit="1"/>
    </xf>
    <xf numFmtId="177" fontId="22" fillId="30" borderId="139" xfId="56" applyNumberFormat="1" applyFont="1" applyFill="1" applyBorder="1" applyAlignment="1">
      <alignment horizontal="right" vertical="center" shrinkToFit="1"/>
    </xf>
    <xf numFmtId="177" fontId="22" fillId="30" borderId="132" xfId="56" applyNumberFormat="1" applyFont="1" applyFill="1" applyBorder="1" applyAlignment="1">
      <alignment horizontal="right" vertical="center" shrinkToFit="1"/>
    </xf>
    <xf numFmtId="0" fontId="0" fillId="24" borderId="89" xfId="51" applyFont="1" applyFill="1" applyBorder="1" applyAlignment="1">
      <alignment horizontal="right" vertical="center"/>
    </xf>
    <xf numFmtId="38" fontId="4" fillId="28" borderId="25" xfId="34" applyFont="1" applyFill="1" applyBorder="1" applyAlignment="1">
      <alignment vertical="center" shrinkToFit="1"/>
    </xf>
    <xf numFmtId="38" fontId="4" fillId="28" borderId="92" xfId="34" applyFont="1" applyFill="1" applyBorder="1" applyAlignment="1">
      <alignment vertical="center" shrinkToFit="1"/>
    </xf>
    <xf numFmtId="38" fontId="4" fillId="28" borderId="26" xfId="34" applyFont="1" applyFill="1" applyBorder="1" applyAlignment="1">
      <alignment vertical="center" shrinkToFit="1"/>
    </xf>
    <xf numFmtId="38" fontId="4" fillId="28" borderId="33" xfId="34" applyFont="1" applyFill="1" applyBorder="1" applyAlignment="1">
      <alignment vertical="center" shrinkToFit="1"/>
    </xf>
    <xf numFmtId="38" fontId="4" fillId="28" borderId="27" xfId="34" applyFont="1" applyFill="1" applyBorder="1" applyAlignment="1">
      <alignment vertical="center" shrinkToFit="1"/>
    </xf>
    <xf numFmtId="38" fontId="4" fillId="28" borderId="28" xfId="34" applyFont="1" applyFill="1" applyBorder="1" applyAlignment="1">
      <alignment vertical="center" shrinkToFit="1"/>
    </xf>
    <xf numFmtId="38" fontId="4" fillId="28" borderId="29" xfId="34" applyFont="1" applyFill="1" applyBorder="1" applyAlignment="1">
      <alignment vertical="center" shrinkToFit="1"/>
    </xf>
    <xf numFmtId="38" fontId="4" fillId="28" borderId="30" xfId="34" applyFont="1" applyFill="1" applyBorder="1" applyAlignment="1">
      <alignment vertical="center" shrinkToFit="1"/>
    </xf>
    <xf numFmtId="38" fontId="4" fillId="28" borderId="94" xfId="34" applyFont="1" applyFill="1" applyBorder="1" applyAlignment="1">
      <alignment vertical="center" shrinkToFit="1"/>
    </xf>
    <xf numFmtId="38" fontId="4" fillId="28" borderId="18" xfId="34" applyFont="1" applyFill="1" applyBorder="1" applyAlignment="1">
      <alignment vertical="center" shrinkToFit="1"/>
    </xf>
    <xf numFmtId="38" fontId="4" fillId="28" borderId="71" xfId="34" applyFont="1" applyFill="1" applyBorder="1" applyAlignment="1">
      <alignment vertical="center" shrinkToFit="1"/>
    </xf>
    <xf numFmtId="38" fontId="4" fillId="28" borderId="10" xfId="34" applyFont="1" applyFill="1" applyBorder="1" applyAlignment="1">
      <alignment vertical="center" shrinkToFit="1"/>
    </xf>
    <xf numFmtId="38" fontId="4" fillId="28" borderId="19" xfId="34" applyFont="1" applyFill="1" applyBorder="1" applyAlignment="1">
      <alignment vertical="center" shrinkToFit="1"/>
    </xf>
    <xf numFmtId="38" fontId="4" fillId="28" borderId="100" xfId="34" applyFont="1" applyFill="1" applyBorder="1" applyAlignment="1">
      <alignment vertical="center" shrinkToFit="1"/>
    </xf>
    <xf numFmtId="38" fontId="4" fillId="28" borderId="101" xfId="34" applyFont="1" applyFill="1" applyBorder="1" applyAlignment="1">
      <alignment vertical="center" shrinkToFit="1"/>
    </xf>
    <xf numFmtId="38" fontId="4" fillId="28" borderId="102" xfId="34" applyFont="1" applyFill="1" applyBorder="1" applyAlignment="1">
      <alignment vertical="center" shrinkToFit="1"/>
    </xf>
    <xf numFmtId="38" fontId="4" fillId="28" borderId="32" xfId="34" applyFont="1" applyFill="1" applyBorder="1" applyAlignment="1">
      <alignment vertical="center" shrinkToFit="1"/>
    </xf>
    <xf numFmtId="38" fontId="4" fillId="28" borderId="31" xfId="34" applyFont="1" applyFill="1" applyBorder="1" applyAlignment="1">
      <alignment vertical="center" shrinkToFit="1"/>
    </xf>
    <xf numFmtId="38" fontId="4" fillId="28" borderId="34" xfId="34" applyFont="1" applyFill="1" applyBorder="1" applyAlignment="1">
      <alignment vertical="center" shrinkToFit="1"/>
    </xf>
    <xf numFmtId="38" fontId="4" fillId="28" borderId="35" xfId="34" applyFont="1" applyFill="1" applyBorder="1" applyAlignment="1">
      <alignment vertical="center" shrinkToFit="1"/>
    </xf>
    <xf numFmtId="38" fontId="28" fillId="28" borderId="11" xfId="34" applyFont="1" applyFill="1" applyBorder="1" applyAlignment="1">
      <alignment vertical="center"/>
    </xf>
    <xf numFmtId="38" fontId="28" fillId="28" borderId="12" xfId="34" applyFont="1" applyFill="1" applyBorder="1" applyAlignment="1">
      <alignment vertical="center"/>
    </xf>
    <xf numFmtId="38" fontId="28" fillId="28" borderId="23" xfId="34" applyFont="1" applyFill="1" applyBorder="1" applyAlignment="1">
      <alignment vertical="center"/>
    </xf>
    <xf numFmtId="38" fontId="28" fillId="28" borderId="24" xfId="34" applyFont="1" applyFill="1" applyBorder="1" applyAlignment="1">
      <alignment vertical="center"/>
    </xf>
    <xf numFmtId="38" fontId="28" fillId="28" borderId="13" xfId="34" applyFont="1" applyFill="1" applyBorder="1" applyAlignment="1">
      <alignment vertical="center"/>
    </xf>
    <xf numFmtId="38" fontId="28" fillId="28" borderId="25" xfId="34" applyFont="1" applyFill="1" applyBorder="1" applyAlignment="1">
      <alignment vertical="center"/>
    </xf>
    <xf numFmtId="38" fontId="28" fillId="28" borderId="36" xfId="34" applyFont="1" applyFill="1" applyBorder="1" applyAlignment="1">
      <alignment vertical="center"/>
    </xf>
    <xf numFmtId="38" fontId="28" fillId="28" borderId="37" xfId="34" applyFont="1" applyFill="1" applyBorder="1" applyAlignment="1">
      <alignment vertical="center"/>
    </xf>
    <xf numFmtId="38" fontId="28" fillId="28" borderId="26" xfId="34" applyFont="1" applyFill="1" applyBorder="1" applyAlignment="1">
      <alignment vertical="center"/>
    </xf>
    <xf numFmtId="38" fontId="28" fillId="28" borderId="27" xfId="34" applyFont="1" applyFill="1" applyBorder="1" applyAlignment="1">
      <alignment vertical="center"/>
    </xf>
    <xf numFmtId="38" fontId="28" fillId="28" borderId="28" xfId="34" applyFont="1" applyFill="1" applyBorder="1" applyAlignment="1">
      <alignment vertical="center"/>
    </xf>
    <xf numFmtId="38" fontId="28" fillId="28" borderId="10" xfId="34" applyFont="1" applyFill="1" applyBorder="1" applyAlignment="1">
      <alignment vertical="center"/>
    </xf>
    <xf numFmtId="38" fontId="28" fillId="28" borderId="29" xfId="34" applyFont="1" applyFill="1" applyBorder="1" applyAlignment="1">
      <alignment vertical="center"/>
    </xf>
    <xf numFmtId="38" fontId="28" fillId="28" borderId="30" xfId="34" applyFont="1" applyFill="1" applyBorder="1" applyAlignment="1">
      <alignment vertical="center"/>
    </xf>
    <xf numFmtId="38" fontId="28" fillId="28" borderId="18" xfId="34" applyFont="1" applyFill="1" applyBorder="1" applyAlignment="1">
      <alignment vertical="center"/>
    </xf>
    <xf numFmtId="38" fontId="28" fillId="28" borderId="31" xfId="34" applyFont="1" applyFill="1" applyBorder="1" applyAlignment="1">
      <alignment vertical="center"/>
    </xf>
    <xf numFmtId="38" fontId="28" fillId="28" borderId="32" xfId="34" applyFont="1" applyFill="1" applyBorder="1" applyAlignment="1">
      <alignment vertical="center"/>
    </xf>
    <xf numFmtId="38" fontId="28" fillId="28" borderId="33" xfId="34" applyFont="1" applyFill="1" applyBorder="1" applyAlignment="1">
      <alignment vertical="center"/>
    </xf>
    <xf numFmtId="38" fontId="28" fillId="28" borderId="34" xfId="34" applyFont="1" applyFill="1" applyBorder="1" applyAlignment="1">
      <alignment vertical="center"/>
    </xf>
    <xf numFmtId="38" fontId="28" fillId="28" borderId="35" xfId="34" applyFont="1" applyFill="1" applyBorder="1" applyAlignment="1">
      <alignment vertical="center"/>
    </xf>
    <xf numFmtId="38" fontId="28" fillId="28" borderId="71" xfId="34" applyFont="1" applyFill="1" applyBorder="1" applyAlignment="1">
      <alignment vertical="center"/>
    </xf>
    <xf numFmtId="38" fontId="4" fillId="25" borderId="140" xfId="34" applyFont="1" applyFill="1" applyBorder="1" applyAlignment="1">
      <alignment vertical="center" shrinkToFit="1"/>
    </xf>
    <xf numFmtId="38" fontId="28" fillId="29" borderId="79" xfId="34" applyFont="1" applyFill="1" applyBorder="1" applyAlignment="1">
      <alignment vertical="center"/>
    </xf>
    <xf numFmtId="38" fontId="28" fillId="29" borderId="77" xfId="34" applyFont="1" applyFill="1" applyBorder="1" applyAlignment="1">
      <alignment vertical="center"/>
    </xf>
    <xf numFmtId="38" fontId="28" fillId="29" borderId="141" xfId="34" applyFont="1" applyFill="1" applyBorder="1" applyAlignment="1">
      <alignment vertical="center"/>
    </xf>
    <xf numFmtId="38" fontId="28" fillId="29" borderId="85" xfId="34" applyFont="1" applyFill="1" applyBorder="1" applyAlignment="1">
      <alignment vertical="center"/>
    </xf>
    <xf numFmtId="38" fontId="28" fillId="29" borderId="140" xfId="34" applyFont="1" applyFill="1" applyBorder="1" applyAlignment="1">
      <alignment vertical="center"/>
    </xf>
    <xf numFmtId="38" fontId="28" fillId="29" borderId="87" xfId="34" applyFont="1" applyFill="1" applyBorder="1" applyAlignment="1">
      <alignment vertical="center"/>
    </xf>
    <xf numFmtId="38" fontId="28" fillId="29" borderId="71" xfId="34" applyFont="1" applyFill="1" applyBorder="1" applyAlignment="1">
      <alignment vertical="center"/>
    </xf>
    <xf numFmtId="38" fontId="28" fillId="28" borderId="142" xfId="34" applyFont="1" applyFill="1" applyBorder="1" applyAlignment="1">
      <alignment vertical="center"/>
    </xf>
    <xf numFmtId="38" fontId="28" fillId="29" borderId="143" xfId="34" applyFont="1" applyFill="1" applyBorder="1" applyAlignment="1">
      <alignment vertical="center"/>
    </xf>
    <xf numFmtId="38" fontId="28" fillId="28" borderId="144" xfId="34" applyFont="1" applyFill="1" applyBorder="1" applyAlignment="1">
      <alignment vertical="center"/>
    </xf>
    <xf numFmtId="38" fontId="28" fillId="29" borderId="145" xfId="34" applyFont="1" applyFill="1" applyBorder="1" applyAlignment="1">
      <alignment vertical="center"/>
    </xf>
    <xf numFmtId="38" fontId="28" fillId="28" borderId="102" xfId="34" applyFont="1" applyFill="1" applyBorder="1" applyAlignment="1">
      <alignment vertical="center"/>
    </xf>
    <xf numFmtId="38" fontId="28" fillId="28" borderId="121" xfId="34" applyFont="1" applyFill="1" applyBorder="1" applyAlignment="1">
      <alignment vertical="center"/>
    </xf>
    <xf numFmtId="38" fontId="0" fillId="28" borderId="23" xfId="34" applyFont="1" applyFill="1" applyBorder="1" applyAlignment="1">
      <alignment vertical="center" shrinkToFit="1"/>
    </xf>
    <xf numFmtId="38" fontId="4" fillId="28" borderId="146" xfId="34" applyFont="1" applyFill="1" applyBorder="1" applyAlignment="1">
      <alignment vertical="center" shrinkToFit="1"/>
    </xf>
    <xf numFmtId="38" fontId="4" fillId="28" borderId="115" xfId="34" applyFont="1" applyFill="1" applyBorder="1" applyAlignment="1">
      <alignment vertical="center" shrinkToFit="1"/>
    </xf>
    <xf numFmtId="38" fontId="28" fillId="29" borderId="99" xfId="34" applyFont="1" applyFill="1" applyBorder="1" applyAlignment="1">
      <alignment vertical="center"/>
    </xf>
    <xf numFmtId="38" fontId="28" fillId="27" borderId="39" xfId="34" applyFont="1" applyFill="1" applyBorder="1" applyAlignment="1">
      <alignment vertical="center"/>
    </xf>
    <xf numFmtId="38" fontId="28" fillId="27" borderId="147" xfId="34" applyFont="1" applyFill="1" applyBorder="1" applyAlignment="1">
      <alignment vertical="center"/>
    </xf>
    <xf numFmtId="38" fontId="28" fillId="27" borderId="148" xfId="34" applyFont="1" applyFill="1" applyBorder="1" applyAlignment="1">
      <alignment vertical="center"/>
    </xf>
    <xf numFmtId="38" fontId="28" fillId="27" borderId="149" xfId="34" applyFont="1" applyFill="1" applyBorder="1" applyAlignment="1">
      <alignment vertical="center"/>
    </xf>
    <xf numFmtId="38" fontId="0" fillId="0" borderId="129" xfId="0" applyNumberFormat="1" applyFont="1" applyFill="1" applyBorder="1" applyAlignment="1">
      <alignment horizontal="right"/>
    </xf>
    <xf numFmtId="38" fontId="0" fillId="0" borderId="88" xfId="0" applyNumberFormat="1" applyFont="1" applyFill="1" applyBorder="1" applyAlignment="1">
      <alignment horizontal="right"/>
    </xf>
    <xf numFmtId="38" fontId="0" fillId="0" borderId="153" xfId="0" applyNumberFormat="1" applyFont="1" applyFill="1" applyBorder="1" applyAlignment="1">
      <alignment horizontal="right"/>
    </xf>
    <xf numFmtId="0" fontId="0" fillId="30" borderId="47" xfId="0" applyFont="1" applyFill="1" applyBorder="1" applyAlignment="1">
      <alignment horizontal="center" vertical="center"/>
    </xf>
    <xf numFmtId="0" fontId="0" fillId="24" borderId="137" xfId="53" applyFont="1" applyFill="1" applyBorder="1" applyAlignment="1">
      <alignment horizontal="center" vertical="center" wrapText="1"/>
    </xf>
    <xf numFmtId="0" fontId="4" fillId="24" borderId="138" xfId="53" applyFont="1" applyFill="1" applyBorder="1" applyAlignment="1">
      <alignment horizontal="center" vertical="center" wrapText="1"/>
    </xf>
    <xf numFmtId="0" fontId="4" fillId="24" borderId="23" xfId="53" applyFont="1" applyFill="1" applyBorder="1" applyAlignment="1">
      <alignment horizontal="center" vertical="center"/>
    </xf>
    <xf numFmtId="0" fontId="4" fillId="24" borderId="11" xfId="53" applyFont="1" applyFill="1" applyBorder="1" applyAlignment="1">
      <alignment horizontal="center" vertical="center"/>
    </xf>
    <xf numFmtId="0" fontId="0" fillId="24" borderId="12" xfId="53" applyFont="1" applyFill="1" applyBorder="1" applyAlignment="1">
      <alignment horizontal="center" vertical="center" wrapText="1"/>
    </xf>
    <xf numFmtId="0" fontId="4" fillId="24" borderId="12" xfId="53" applyFont="1" applyFill="1" applyBorder="1" applyAlignment="1">
      <alignment horizontal="center" vertical="center" wrapText="1"/>
    </xf>
    <xf numFmtId="0" fontId="0" fillId="24" borderId="71" xfId="53" applyFont="1" applyFill="1" applyBorder="1" applyAlignment="1">
      <alignment horizontal="center" vertical="center" wrapText="1"/>
    </xf>
    <xf numFmtId="0" fontId="4" fillId="24" borderId="34" xfId="53" applyFont="1" applyFill="1" applyBorder="1" applyAlignment="1">
      <alignment horizontal="center" vertical="center" wrapText="1"/>
    </xf>
    <xf numFmtId="0" fontId="0" fillId="24" borderId="24" xfId="53" applyFont="1" applyFill="1" applyBorder="1" applyAlignment="1">
      <alignment horizontal="center" vertical="center" wrapText="1"/>
    </xf>
    <xf numFmtId="0" fontId="4" fillId="24" borderId="24" xfId="53" applyFont="1" applyFill="1" applyBorder="1" applyAlignment="1">
      <alignment horizontal="center" vertical="center" wrapText="1"/>
    </xf>
    <xf numFmtId="0" fontId="4" fillId="24" borderId="13" xfId="53" applyFont="1" applyFill="1" applyBorder="1" applyAlignment="1">
      <alignment horizontal="center" vertical="center"/>
    </xf>
    <xf numFmtId="0" fontId="4" fillId="25" borderId="102" xfId="53" applyFont="1" applyFill="1" applyBorder="1" applyAlignment="1">
      <alignment horizontal="center" vertical="center"/>
    </xf>
    <xf numFmtId="0" fontId="4" fillId="25" borderId="33" xfId="53" applyFont="1" applyFill="1" applyBorder="1" applyAlignment="1">
      <alignment horizontal="center" vertical="center"/>
    </xf>
    <xf numFmtId="0" fontId="4" fillId="25" borderId="121" xfId="53" applyFont="1" applyFill="1" applyBorder="1" applyAlignment="1">
      <alignment horizontal="center" vertical="center"/>
    </xf>
    <xf numFmtId="0" fontId="4" fillId="25" borderId="100" xfId="53" applyFont="1" applyFill="1" applyBorder="1" applyAlignment="1">
      <alignment horizontal="center" vertical="center"/>
    </xf>
    <xf numFmtId="0" fontId="4" fillId="25" borderId="122" xfId="53" applyFont="1" applyFill="1" applyBorder="1" applyAlignment="1">
      <alignment horizontal="center" vertical="center"/>
    </xf>
    <xf numFmtId="0" fontId="4" fillId="25" borderId="123" xfId="53" applyFont="1" applyFill="1" applyBorder="1" applyAlignment="1">
      <alignment horizontal="center" vertical="center"/>
    </xf>
    <xf numFmtId="0" fontId="4" fillId="25" borderId="16" xfId="53" applyFont="1" applyFill="1" applyBorder="1" applyAlignment="1">
      <alignment horizontal="center" vertical="center"/>
    </xf>
    <xf numFmtId="0" fontId="4" fillId="25" borderId="62" xfId="53" applyFont="1" applyFill="1" applyBorder="1" applyAlignment="1">
      <alignment horizontal="center" vertical="center"/>
    </xf>
    <xf numFmtId="0" fontId="4" fillId="25" borderId="119" xfId="53" applyFont="1" applyFill="1" applyBorder="1" applyAlignment="1">
      <alignment horizontal="center" vertical="center"/>
    </xf>
    <xf numFmtId="0" fontId="4" fillId="25" borderId="66" xfId="53" applyFont="1" applyFill="1" applyBorder="1" applyAlignment="1">
      <alignment horizontal="center" vertical="center"/>
    </xf>
    <xf numFmtId="0" fontId="4" fillId="25" borderId="0" xfId="53" applyFont="1" applyFill="1" applyBorder="1" applyAlignment="1">
      <alignment horizontal="center" vertical="center"/>
    </xf>
    <xf numFmtId="0" fontId="4" fillId="25" borderId="17" xfId="53" applyFont="1" applyFill="1" applyBorder="1" applyAlignment="1">
      <alignment horizontal="center" vertical="center"/>
    </xf>
    <xf numFmtId="0" fontId="4" fillId="25" borderId="120" xfId="53" applyFont="1" applyFill="1" applyBorder="1" applyAlignment="1">
      <alignment horizontal="center" vertical="center"/>
    </xf>
    <xf numFmtId="0" fontId="4" fillId="25" borderId="65" xfId="53" applyFont="1" applyFill="1" applyBorder="1" applyAlignment="1">
      <alignment horizontal="center" vertical="center"/>
    </xf>
    <xf numFmtId="0" fontId="4" fillId="25" borderId="52" xfId="53" applyFont="1" applyFill="1" applyBorder="1" applyAlignment="1">
      <alignment horizontal="center" vertical="center"/>
    </xf>
    <xf numFmtId="0" fontId="4" fillId="27" borderId="110" xfId="53" applyFont="1" applyFill="1" applyBorder="1" applyAlignment="1">
      <alignment horizontal="center" vertical="center"/>
    </xf>
    <xf numFmtId="0" fontId="4" fillId="27" borderId="107" xfId="53" applyFont="1" applyFill="1" applyBorder="1" applyAlignment="1">
      <alignment horizontal="center" vertical="center"/>
    </xf>
    <xf numFmtId="0" fontId="4" fillId="25" borderId="75" xfId="53" applyFont="1" applyFill="1" applyBorder="1" applyAlignment="1">
      <alignment horizontal="center" vertical="center"/>
    </xf>
    <xf numFmtId="0" fontId="4" fillId="25" borderId="77" xfId="53" applyFont="1" applyFill="1" applyBorder="1" applyAlignment="1">
      <alignment horizontal="center" vertical="center"/>
    </xf>
    <xf numFmtId="0" fontId="4" fillId="25" borderId="111" xfId="53" applyFont="1" applyFill="1" applyBorder="1" applyAlignment="1">
      <alignment horizontal="center" vertical="center" textRotation="255"/>
    </xf>
    <xf numFmtId="0" fontId="4" fillId="25" borderId="23" xfId="53" applyFont="1" applyFill="1" applyBorder="1" applyAlignment="1">
      <alignment horizontal="center" vertical="center" textRotation="255"/>
    </xf>
    <xf numFmtId="0" fontId="4" fillId="25" borderId="112" xfId="53" applyFont="1" applyFill="1" applyBorder="1" applyAlignment="1">
      <alignment horizontal="center" vertical="center" textRotation="255"/>
    </xf>
    <xf numFmtId="0" fontId="4" fillId="25" borderId="79" xfId="53" applyFont="1" applyFill="1" applyBorder="1" applyAlignment="1">
      <alignment horizontal="center" vertical="center"/>
    </xf>
    <xf numFmtId="0" fontId="4" fillId="25" borderId="113" xfId="53" applyFont="1" applyFill="1" applyBorder="1" applyAlignment="1">
      <alignment horizontal="center" vertical="center" textRotation="255"/>
    </xf>
    <xf numFmtId="0" fontId="4" fillId="25" borderId="25" xfId="53" applyFont="1" applyFill="1" applyBorder="1" applyAlignment="1">
      <alignment horizontal="center" vertical="center" textRotation="255"/>
    </xf>
    <xf numFmtId="0" fontId="4" fillId="25" borderId="93" xfId="53" applyFont="1" applyFill="1" applyBorder="1" applyAlignment="1">
      <alignment horizontal="center" vertical="center" textRotation="255"/>
    </xf>
    <xf numFmtId="0" fontId="4" fillId="25" borderId="28" xfId="53" applyFont="1" applyFill="1" applyBorder="1" applyAlignment="1">
      <alignment horizontal="center" vertical="center" textRotation="255"/>
    </xf>
    <xf numFmtId="0" fontId="4" fillId="25" borderId="73" xfId="53" applyFont="1" applyFill="1" applyBorder="1" applyAlignment="1">
      <alignment horizontal="center" vertical="center" textRotation="255"/>
    </xf>
    <xf numFmtId="0" fontId="4" fillId="25" borderId="114" xfId="53" applyFont="1" applyFill="1" applyBorder="1" applyAlignment="1">
      <alignment horizontal="center" vertical="center" textRotation="255"/>
    </xf>
    <xf numFmtId="0" fontId="4" fillId="25" borderId="115" xfId="53" applyFont="1" applyFill="1" applyBorder="1" applyAlignment="1">
      <alignment horizontal="center" vertical="center" textRotation="255"/>
    </xf>
    <xf numFmtId="0" fontId="4" fillId="25" borderId="116" xfId="53" applyFont="1" applyFill="1" applyBorder="1" applyAlignment="1">
      <alignment horizontal="center" vertical="center" textRotation="255"/>
    </xf>
    <xf numFmtId="0" fontId="4" fillId="25" borderId="117" xfId="53" applyFont="1" applyFill="1" applyBorder="1" applyAlignment="1">
      <alignment horizontal="center" vertical="center" textRotation="255"/>
    </xf>
    <xf numFmtId="0" fontId="4" fillId="25" borderId="81" xfId="53" applyFont="1" applyFill="1" applyBorder="1" applyAlignment="1">
      <alignment horizontal="center" vertical="center" textRotation="255"/>
    </xf>
    <xf numFmtId="0" fontId="4" fillId="25" borderId="118" xfId="53" applyFont="1" applyFill="1" applyBorder="1" applyAlignment="1">
      <alignment vertical="center" textRotation="255"/>
    </xf>
    <xf numFmtId="0" fontId="4" fillId="25" borderId="25" xfId="53" applyFont="1" applyFill="1" applyBorder="1" applyAlignment="1">
      <alignment vertical="center" textRotation="255"/>
    </xf>
    <xf numFmtId="0" fontId="4" fillId="25" borderId="93" xfId="53" applyFont="1" applyFill="1" applyBorder="1" applyAlignment="1">
      <alignment vertical="center" textRotation="255"/>
    </xf>
    <xf numFmtId="0" fontId="28" fillId="29" borderId="102" xfId="0" applyFont="1" applyFill="1" applyBorder="1" applyAlignment="1">
      <alignment horizontal="center" vertical="center"/>
    </xf>
    <xf numFmtId="0" fontId="28" fillId="29" borderId="33" xfId="0" applyFont="1" applyFill="1" applyBorder="1" applyAlignment="1">
      <alignment horizontal="center" vertical="center"/>
    </xf>
    <xf numFmtId="0" fontId="28" fillId="29" borderId="121" xfId="0" applyFont="1" applyFill="1" applyBorder="1" applyAlignment="1">
      <alignment horizontal="center" vertical="center"/>
    </xf>
    <xf numFmtId="0" fontId="28" fillId="29" borderId="16" xfId="0" applyFont="1" applyFill="1" applyBorder="1" applyAlignment="1">
      <alignment horizontal="center" vertical="center"/>
    </xf>
    <xf numFmtId="0" fontId="28" fillId="29" borderId="62" xfId="0" applyFont="1" applyFill="1" applyBorder="1" applyAlignment="1">
      <alignment horizontal="center" vertical="center"/>
    </xf>
    <xf numFmtId="0" fontId="28" fillId="29" borderId="119" xfId="0" applyFont="1" applyFill="1" applyBorder="1" applyAlignment="1">
      <alignment horizontal="center" vertical="center"/>
    </xf>
    <xf numFmtId="0" fontId="28" fillId="29" borderId="66" xfId="0" applyFont="1" applyFill="1" applyBorder="1" applyAlignment="1">
      <alignment horizontal="center" vertical="center"/>
    </xf>
    <xf numFmtId="0" fontId="28" fillId="29" borderId="0" xfId="0" applyFont="1" applyFill="1" applyBorder="1" applyAlignment="1">
      <alignment horizontal="center" vertical="center"/>
    </xf>
    <xf numFmtId="0" fontId="28" fillId="29" borderId="17" xfId="0" applyFont="1" applyFill="1" applyBorder="1" applyAlignment="1">
      <alignment horizontal="center" vertical="center"/>
    </xf>
    <xf numFmtId="0" fontId="28" fillId="29" borderId="120" xfId="0" applyFont="1" applyFill="1" applyBorder="1" applyAlignment="1">
      <alignment horizontal="center" vertical="center"/>
    </xf>
    <xf numFmtId="0" fontId="28" fillId="29" borderId="65" xfId="0" applyFont="1" applyFill="1" applyBorder="1" applyAlignment="1">
      <alignment horizontal="center" vertical="center"/>
    </xf>
    <xf numFmtId="0" fontId="28" fillId="29" borderId="52" xfId="0" applyFont="1" applyFill="1" applyBorder="1" applyAlignment="1">
      <alignment horizontal="center" vertical="center"/>
    </xf>
    <xf numFmtId="0" fontId="28" fillId="29" borderId="123" xfId="0" applyFont="1" applyFill="1" applyBorder="1" applyAlignment="1">
      <alignment horizontal="center" vertical="center"/>
    </xf>
    <xf numFmtId="0" fontId="28" fillId="29" borderId="100" xfId="0" applyFont="1" applyFill="1" applyBorder="1" applyAlignment="1">
      <alignment horizontal="center" vertical="center"/>
    </xf>
    <xf numFmtId="0" fontId="28" fillId="29" borderId="122" xfId="0" applyFont="1" applyFill="1" applyBorder="1" applyAlignment="1">
      <alignment horizontal="center" vertical="center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37" xfId="0" applyFont="1" applyFill="1" applyBorder="1" applyAlignment="1">
      <alignment horizontal="center" vertical="center" wrapText="1"/>
    </xf>
    <xf numFmtId="0" fontId="28" fillId="24" borderId="138" xfId="0" applyFont="1" applyFill="1" applyBorder="1" applyAlignment="1">
      <alignment horizontal="center" vertical="center" wrapText="1"/>
    </xf>
    <xf numFmtId="0" fontId="28" fillId="24" borderId="13" xfId="0" applyFont="1" applyFill="1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23" xfId="0" applyFont="1" applyFill="1" applyBorder="1" applyAlignment="1">
      <alignment horizontal="center" vertical="center"/>
    </xf>
    <xf numFmtId="0" fontId="28" fillId="24" borderId="24" xfId="0" applyFont="1" applyFill="1" applyBorder="1" applyAlignment="1">
      <alignment horizontal="center" vertical="center" wrapText="1"/>
    </xf>
    <xf numFmtId="0" fontId="28" fillId="29" borderId="75" xfId="0" applyFont="1" applyFill="1" applyBorder="1" applyAlignment="1">
      <alignment horizontal="center" vertical="center"/>
    </xf>
    <xf numFmtId="0" fontId="28" fillId="29" borderId="77" xfId="0" applyFont="1" applyFill="1" applyBorder="1" applyAlignment="1">
      <alignment horizontal="center" vertical="center"/>
    </xf>
    <xf numFmtId="0" fontId="28" fillId="29" borderId="118" xfId="0" applyFont="1" applyFill="1" applyBorder="1" applyAlignment="1">
      <alignment vertical="center" textRotation="255"/>
    </xf>
    <xf numFmtId="0" fontId="28" fillId="29" borderId="25" xfId="0" applyFont="1" applyFill="1" applyBorder="1" applyAlignment="1">
      <alignment vertical="center" textRotation="255"/>
    </xf>
    <xf numFmtId="0" fontId="28" fillId="29" borderId="93" xfId="0" applyFont="1" applyFill="1" applyBorder="1" applyAlignment="1">
      <alignment vertical="center" textRotation="255"/>
    </xf>
    <xf numFmtId="0" fontId="28" fillId="29" borderId="113" xfId="0" applyFont="1" applyFill="1" applyBorder="1" applyAlignment="1">
      <alignment horizontal="center" vertical="center" textRotation="255"/>
    </xf>
    <xf numFmtId="0" fontId="28" fillId="29" borderId="25" xfId="0" applyFont="1" applyFill="1" applyBorder="1" applyAlignment="1">
      <alignment horizontal="center" vertical="center" textRotation="255"/>
    </xf>
    <xf numFmtId="0" fontId="28" fillId="29" borderId="93" xfId="0" applyFont="1" applyFill="1" applyBorder="1" applyAlignment="1">
      <alignment horizontal="center" vertical="center" textRotation="255"/>
    </xf>
    <xf numFmtId="0" fontId="28" fillId="29" borderId="118" xfId="0" applyFont="1" applyFill="1" applyBorder="1" applyAlignment="1">
      <alignment horizontal="center" vertical="center" textRotation="255"/>
    </xf>
    <xf numFmtId="0" fontId="28" fillId="29" borderId="104" xfId="0" applyFont="1" applyFill="1" applyBorder="1" applyAlignment="1">
      <alignment horizontal="center" vertical="center" textRotation="255"/>
    </xf>
    <xf numFmtId="0" fontId="4" fillId="30" borderId="16" xfId="56" applyFill="1" applyBorder="1" applyAlignment="1">
      <alignment horizontal="center" vertical="center"/>
    </xf>
    <xf numFmtId="0" fontId="4" fillId="30" borderId="21" xfId="56" applyFill="1" applyBorder="1" applyAlignment="1">
      <alignment horizontal="center" vertical="center"/>
    </xf>
    <xf numFmtId="0" fontId="4" fillId="30" borderId="66" xfId="56" applyFill="1" applyBorder="1" applyAlignment="1">
      <alignment horizontal="center" vertical="center"/>
    </xf>
    <xf numFmtId="0" fontId="4" fillId="30" borderId="91" xfId="56" applyFill="1" applyBorder="1" applyAlignment="1">
      <alignment horizontal="center" vertical="center"/>
    </xf>
    <xf numFmtId="0" fontId="4" fillId="30" borderId="120" xfId="56" applyFill="1" applyBorder="1" applyAlignment="1">
      <alignment horizontal="center" vertical="center"/>
    </xf>
    <xf numFmtId="0" fontId="4" fillId="30" borderId="130" xfId="56" applyFill="1" applyBorder="1" applyAlignment="1">
      <alignment horizontal="center" vertical="center"/>
    </xf>
    <xf numFmtId="0" fontId="22" fillId="30" borderId="128" xfId="56" applyFont="1" applyFill="1" applyBorder="1" applyAlignment="1">
      <alignment horizontal="center" vertical="center"/>
    </xf>
    <xf numFmtId="0" fontId="22" fillId="30" borderId="129" xfId="56" applyFont="1" applyFill="1" applyBorder="1" applyAlignment="1">
      <alignment horizontal="center" vertical="center"/>
    </xf>
    <xf numFmtId="0" fontId="22" fillId="30" borderId="134" xfId="56" applyFont="1" applyFill="1" applyBorder="1" applyAlignment="1">
      <alignment horizontal="center" vertical="center"/>
    </xf>
    <xf numFmtId="0" fontId="22" fillId="30" borderId="15" xfId="56" applyFont="1" applyFill="1" applyBorder="1" applyAlignment="1">
      <alignment horizontal="center" vertical="center"/>
    </xf>
    <xf numFmtId="0" fontId="22" fillId="30" borderId="20" xfId="56" applyFont="1" applyFill="1" applyBorder="1" applyAlignment="1">
      <alignment horizontal="center" vertical="center"/>
    </xf>
    <xf numFmtId="0" fontId="22" fillId="30" borderId="135" xfId="56" applyFont="1" applyFill="1" applyBorder="1" applyAlignment="1">
      <alignment horizontal="center" vertical="center" textRotation="255"/>
    </xf>
    <xf numFmtId="0" fontId="22" fillId="30" borderId="66" xfId="56" applyFont="1" applyFill="1" applyBorder="1" applyAlignment="1">
      <alignment horizontal="center" vertical="center" textRotation="255"/>
    </xf>
    <xf numFmtId="0" fontId="22" fillId="30" borderId="38" xfId="56" applyFont="1" applyFill="1" applyBorder="1" applyAlignment="1">
      <alignment horizontal="center" vertical="center" textRotation="255"/>
    </xf>
    <xf numFmtId="0" fontId="22" fillId="30" borderId="16" xfId="56" applyFont="1" applyFill="1" applyBorder="1" applyAlignment="1">
      <alignment horizontal="center" vertical="center" textRotation="255"/>
    </xf>
    <xf numFmtId="0" fontId="0" fillId="0" borderId="39" xfId="56" applyFont="1" applyBorder="1" applyAlignment="1">
      <alignment horizontal="right" vertical="center"/>
    </xf>
    <xf numFmtId="0" fontId="4" fillId="0" borderId="39" xfId="56" applyBorder="1" applyAlignment="1">
      <alignment horizontal="right" vertical="center"/>
    </xf>
    <xf numFmtId="0" fontId="22" fillId="30" borderId="16" xfId="56" applyFont="1" applyFill="1" applyBorder="1" applyAlignment="1">
      <alignment horizontal="center" vertical="center"/>
    </xf>
    <xf numFmtId="0" fontId="22" fillId="30" borderId="62" xfId="56" applyFont="1" applyFill="1" applyBorder="1" applyAlignment="1">
      <alignment horizontal="center" vertical="center"/>
    </xf>
    <xf numFmtId="0" fontId="22" fillId="30" borderId="21" xfId="56" applyFont="1" applyFill="1" applyBorder="1" applyAlignment="1">
      <alignment horizontal="center" vertical="center"/>
    </xf>
    <xf numFmtId="0" fontId="22" fillId="30" borderId="120" xfId="56" applyFont="1" applyFill="1" applyBorder="1" applyAlignment="1">
      <alignment horizontal="center" vertical="center"/>
    </xf>
    <xf numFmtId="0" fontId="22" fillId="30" borderId="65" xfId="56" applyFont="1" applyFill="1" applyBorder="1" applyAlignment="1">
      <alignment horizontal="center" vertical="center"/>
    </xf>
    <xf numFmtId="0" fontId="22" fillId="30" borderId="130" xfId="56" applyFont="1" applyFill="1" applyBorder="1" applyAlignment="1">
      <alignment horizontal="center" vertical="center"/>
    </xf>
    <xf numFmtId="0" fontId="22" fillId="30" borderId="89" xfId="56" applyFont="1" applyFill="1" applyBorder="1" applyAlignment="1">
      <alignment horizontal="center" vertical="center"/>
    </xf>
    <xf numFmtId="0" fontId="22" fillId="30" borderId="88" xfId="56" applyFont="1" applyFill="1" applyBorder="1" applyAlignment="1">
      <alignment horizontal="center" vertical="center"/>
    </xf>
    <xf numFmtId="0" fontId="22" fillId="30" borderId="58" xfId="56" applyFont="1" applyFill="1" applyBorder="1" applyAlignment="1">
      <alignment horizontal="center" vertical="center"/>
    </xf>
    <xf numFmtId="0" fontId="22" fillId="30" borderId="59" xfId="56" applyFont="1" applyFill="1" applyBorder="1" applyAlignment="1">
      <alignment horizontal="center" vertical="center"/>
    </xf>
    <xf numFmtId="0" fontId="22" fillId="30" borderId="90" xfId="56" applyFont="1" applyFill="1" applyBorder="1" applyAlignment="1">
      <alignment horizontal="center" vertical="center"/>
    </xf>
    <xf numFmtId="0" fontId="0" fillId="0" borderId="152" xfId="0" applyFont="1" applyBorder="1" applyAlignment="1">
      <alignment horizontal="center"/>
    </xf>
    <xf numFmtId="0" fontId="0" fillId="0" borderId="153" xfId="0" applyFont="1" applyBorder="1" applyAlignment="1">
      <alignment horizontal="center"/>
    </xf>
    <xf numFmtId="0" fontId="0" fillId="0" borderId="136" xfId="0" applyFont="1" applyBorder="1" applyAlignment="1">
      <alignment horizontal="center"/>
    </xf>
    <xf numFmtId="38" fontId="0" fillId="0" borderId="154" xfId="0" applyNumberFormat="1" applyFont="1" applyFill="1" applyBorder="1" applyAlignment="1">
      <alignment horizontal="right"/>
    </xf>
    <xf numFmtId="38" fontId="0" fillId="0" borderId="153" xfId="0" applyNumberFormat="1" applyFont="1" applyFill="1" applyBorder="1" applyAlignment="1">
      <alignment horizontal="right"/>
    </xf>
    <xf numFmtId="38" fontId="0" fillId="0" borderId="136" xfId="0" applyNumberFormat="1" applyFont="1" applyFill="1" applyBorder="1" applyAlignment="1">
      <alignment horizontal="right"/>
    </xf>
    <xf numFmtId="38" fontId="0" fillId="0" borderId="133" xfId="0" applyNumberFormat="1" applyFont="1" applyFill="1" applyBorder="1" applyAlignment="1">
      <alignment horizontal="right"/>
    </xf>
    <xf numFmtId="0" fontId="0" fillId="0" borderId="89" xfId="0" applyFont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38" fontId="0" fillId="0" borderId="59" xfId="0" applyNumberFormat="1" applyFont="1" applyFill="1" applyBorder="1" applyAlignment="1">
      <alignment horizontal="right"/>
    </xf>
    <xf numFmtId="38" fontId="0" fillId="0" borderId="88" xfId="0" applyNumberFormat="1" applyFont="1" applyFill="1" applyBorder="1" applyAlignment="1">
      <alignment horizontal="right"/>
    </xf>
    <xf numFmtId="38" fontId="0" fillId="0" borderId="58" xfId="0" applyNumberFormat="1" applyFont="1" applyFill="1" applyBorder="1" applyAlignment="1">
      <alignment horizontal="right"/>
    </xf>
    <xf numFmtId="38" fontId="0" fillId="0" borderId="90" xfId="0" applyNumberFormat="1" applyFont="1" applyFill="1" applyBorder="1" applyAlignment="1">
      <alignment horizontal="right"/>
    </xf>
    <xf numFmtId="0" fontId="0" fillId="0" borderId="128" xfId="0" applyFont="1" applyBorder="1" applyAlignment="1">
      <alignment horizontal="center"/>
    </xf>
    <xf numFmtId="0" fontId="0" fillId="0" borderId="129" xfId="0" applyFont="1" applyBorder="1" applyAlignment="1">
      <alignment horizontal="center"/>
    </xf>
    <xf numFmtId="0" fontId="0" fillId="0" borderId="150" xfId="0" applyFont="1" applyBorder="1" applyAlignment="1">
      <alignment horizontal="center"/>
    </xf>
    <xf numFmtId="38" fontId="0" fillId="0" borderId="125" xfId="0" applyNumberFormat="1" applyFont="1" applyFill="1" applyBorder="1" applyAlignment="1">
      <alignment horizontal="right"/>
    </xf>
    <xf numFmtId="38" fontId="0" fillId="0" borderId="129" xfId="0" applyNumberFormat="1" applyFont="1" applyFill="1" applyBorder="1" applyAlignment="1">
      <alignment horizontal="right"/>
    </xf>
    <xf numFmtId="38" fontId="0" fillId="0" borderId="150" xfId="0" applyNumberFormat="1" applyFont="1" applyFill="1" applyBorder="1" applyAlignment="1">
      <alignment horizontal="right"/>
    </xf>
    <xf numFmtId="38" fontId="0" fillId="0" borderId="134" xfId="0" applyNumberFormat="1" applyFont="1" applyFill="1" applyBorder="1" applyAlignment="1">
      <alignment horizontal="right"/>
    </xf>
    <xf numFmtId="0" fontId="0" fillId="30" borderId="15" xfId="0" applyFont="1" applyFill="1" applyBorder="1" applyAlignment="1">
      <alignment horizontal="center"/>
    </xf>
    <xf numFmtId="0" fontId="0" fillId="30" borderId="151" xfId="0" applyFont="1" applyFill="1" applyBorder="1" applyAlignment="1">
      <alignment horizontal="center"/>
    </xf>
    <xf numFmtId="0" fontId="0" fillId="30" borderId="46" xfId="0" applyFont="1" applyFill="1" applyBorder="1" applyAlignment="1">
      <alignment horizontal="center"/>
    </xf>
    <xf numFmtId="0" fontId="0" fillId="30" borderId="47" xfId="0" applyFont="1" applyFill="1" applyBorder="1" applyAlignment="1">
      <alignment horizontal="center" vertical="center"/>
    </xf>
    <xf numFmtId="0" fontId="0" fillId="30" borderId="49" xfId="0" applyFont="1" applyFill="1" applyBorder="1" applyAlignment="1">
      <alignment horizontal="center" vertical="center"/>
    </xf>
    <xf numFmtId="3" fontId="22" fillId="0" borderId="45" xfId="54" applyNumberFormat="1" applyFont="1" applyFill="1" applyBorder="1" applyAlignment="1">
      <alignment horizontal="center" vertical="center"/>
    </xf>
    <xf numFmtId="3" fontId="22" fillId="0" borderId="47" xfId="54" applyNumberFormat="1" applyFont="1" applyFill="1" applyBorder="1" applyAlignment="1">
      <alignment horizontal="center" vertical="center"/>
    </xf>
    <xf numFmtId="3" fontId="22" fillId="0" borderId="49" xfId="54" applyNumberFormat="1" applyFont="1" applyFill="1" applyBorder="1" applyAlignment="1">
      <alignment horizontal="center" vertical="center"/>
    </xf>
    <xf numFmtId="0" fontId="29" fillId="0" borderId="0" xfId="51" applyFont="1" applyBorder="1" applyAlignment="1">
      <alignment horizontal="left" vertical="center" wrapText="1"/>
    </xf>
    <xf numFmtId="3" fontId="4" fillId="24" borderId="46" xfId="54" applyNumberFormat="1" applyFont="1" applyFill="1" applyBorder="1" applyAlignment="1">
      <alignment horizontal="center" vertical="center" wrapText="1"/>
    </xf>
    <xf numFmtId="3" fontId="4" fillId="24" borderId="47" xfId="54" applyNumberFormat="1" applyFont="1" applyFill="1" applyBorder="1" applyAlignment="1">
      <alignment horizontal="center" vertical="center" wrapText="1"/>
    </xf>
    <xf numFmtId="3" fontId="4" fillId="24" borderId="48" xfId="54" applyNumberFormat="1" applyFont="1" applyFill="1" applyBorder="1" applyAlignment="1">
      <alignment horizontal="center" vertical="center" wrapText="1"/>
    </xf>
    <xf numFmtId="3" fontId="4" fillId="24" borderId="45" xfId="54" applyNumberFormat="1" applyFont="1" applyFill="1" applyBorder="1" applyAlignment="1">
      <alignment horizontal="center" vertical="center"/>
    </xf>
    <xf numFmtId="3" fontId="4" fillId="24" borderId="47" xfId="54" applyNumberFormat="1" applyFont="1" applyFill="1" applyBorder="1" applyAlignment="1">
      <alignment horizontal="center" vertical="center"/>
    </xf>
    <xf numFmtId="3" fontId="4" fillId="24" borderId="49" xfId="54" applyNumberFormat="1" applyFont="1" applyFill="1" applyBorder="1" applyAlignment="1">
      <alignment horizontal="center" vertical="center"/>
    </xf>
    <xf numFmtId="3" fontId="22" fillId="24" borderId="14" xfId="54" applyNumberFormat="1" applyFont="1" applyFill="1" applyBorder="1" applyAlignment="1">
      <alignment horizontal="center" vertical="center"/>
    </xf>
    <xf numFmtId="3" fontId="4" fillId="24" borderId="46" xfId="54" applyNumberFormat="1" applyFont="1" applyFill="1" applyBorder="1" applyAlignment="1">
      <alignment horizontal="center" vertical="center"/>
    </xf>
    <xf numFmtId="3" fontId="4" fillId="24" borderId="48" xfId="54" applyNumberFormat="1" applyFont="1" applyFill="1" applyBorder="1" applyAlignment="1">
      <alignment horizontal="center" vertical="center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xcel Built-in Normal" xfId="19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57"/>
    <cellStyle name="桁区切り 3" xfId="58"/>
    <cellStyle name="桁区切り 4" xfId="59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2_36渡名喜村" xfId="46"/>
    <cellStyle name="標準 3" xfId="47"/>
    <cellStyle name="標準 4" xfId="48"/>
    <cellStyle name="標準 5" xfId="49"/>
    <cellStyle name="標準 6" xfId="50"/>
    <cellStyle name="標準 7" xfId="56"/>
    <cellStyle name="標準 8" xfId="60"/>
    <cellStyle name="標準_(77)S47～H18宿泊施設の推移　" xfId="51"/>
    <cellStyle name="標準_H22宿泊施設　要覧(1)(2)(3)" xfId="52"/>
    <cellStyle name="標準_元データ" xfId="53"/>
    <cellStyle name="標準_宿泊推移" xfId="54"/>
    <cellStyle name="良い" xfId="55" builtinId="26" customBuiltin="1"/>
  </cellStyles>
  <dxfs count="0"/>
  <tableStyles count="0" defaultTableStyle="TableStyleMedium2" defaultPivotStyle="PivotStyleLight16"/>
  <colors>
    <mruColors>
      <color rgb="FFFFCC66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AR54"/>
  <sheetViews>
    <sheetView view="pageBreakPreview" zoomScale="70" zoomScaleNormal="70" zoomScaleSheetLayoutView="70" workbookViewId="0">
      <pane xSplit="3" topLeftCell="D1" activePane="topRight" state="frozen"/>
      <selection activeCell="U198" sqref="U198"/>
      <selection pane="topRight" activeCell="U198" sqref="U198"/>
    </sheetView>
  </sheetViews>
  <sheetFormatPr defaultRowHeight="13.5"/>
  <cols>
    <col min="1" max="1" width="7.25" style="1" customWidth="1"/>
    <col min="2" max="2" width="4" style="1" customWidth="1"/>
    <col min="3" max="3" width="9" style="1"/>
    <col min="4" max="42" width="6.5" style="1" customWidth="1"/>
    <col min="43" max="43" width="7.5" style="1" customWidth="1"/>
    <col min="44" max="44" width="0.875" style="1" customWidth="1"/>
    <col min="45" max="16384" width="9" style="1"/>
  </cols>
  <sheetData>
    <row r="1" spans="1:44" s="41" customFormat="1" ht="24">
      <c r="A1" s="6" t="s">
        <v>142</v>
      </c>
    </row>
    <row r="2" spans="1:44" s="41" customFormat="1" ht="24" customHeight="1">
      <c r="AQ2" s="7" t="s">
        <v>188</v>
      </c>
    </row>
    <row r="3" spans="1:44" s="41" customFormat="1" ht="20.25" customHeight="1">
      <c r="A3" s="268"/>
      <c r="B3" s="269"/>
      <c r="C3" s="270"/>
      <c r="D3" s="263" t="s">
        <v>55</v>
      </c>
      <c r="E3" s="263"/>
      <c r="F3" s="263"/>
      <c r="G3" s="263"/>
      <c r="H3" s="265"/>
      <c r="I3" s="262" t="s">
        <v>56</v>
      </c>
      <c r="J3" s="263"/>
      <c r="K3" s="263"/>
      <c r="L3" s="263"/>
      <c r="M3" s="266"/>
      <c r="N3" s="267" t="s">
        <v>1</v>
      </c>
      <c r="O3" s="263"/>
      <c r="P3" s="263"/>
      <c r="Q3" s="263"/>
      <c r="R3" s="265"/>
      <c r="S3" s="262" t="s">
        <v>2</v>
      </c>
      <c r="T3" s="263"/>
      <c r="U3" s="263"/>
      <c r="V3" s="263"/>
      <c r="W3" s="266"/>
      <c r="X3" s="262" t="s">
        <v>3</v>
      </c>
      <c r="Y3" s="263"/>
      <c r="Z3" s="263"/>
      <c r="AA3" s="263"/>
      <c r="AB3" s="266"/>
      <c r="AC3" s="267" t="s">
        <v>4</v>
      </c>
      <c r="AD3" s="263"/>
      <c r="AE3" s="263"/>
      <c r="AF3" s="263"/>
      <c r="AG3" s="265"/>
      <c r="AH3" s="262" t="s">
        <v>5</v>
      </c>
      <c r="AI3" s="263"/>
      <c r="AJ3" s="263"/>
      <c r="AK3" s="263"/>
      <c r="AL3" s="266"/>
      <c r="AM3" s="262" t="s">
        <v>57</v>
      </c>
      <c r="AN3" s="263"/>
      <c r="AO3" s="263"/>
      <c r="AP3" s="263"/>
      <c r="AQ3" s="264"/>
    </row>
    <row r="4" spans="1:44" s="41" customFormat="1" ht="20.25" customHeight="1">
      <c r="A4" s="271"/>
      <c r="B4" s="272"/>
      <c r="C4" s="273"/>
      <c r="D4" s="254" t="s">
        <v>58</v>
      </c>
      <c r="E4" s="254" t="s">
        <v>59</v>
      </c>
      <c r="F4" s="254"/>
      <c r="G4" s="254"/>
      <c r="H4" s="255" t="s">
        <v>184</v>
      </c>
      <c r="I4" s="253" t="s">
        <v>58</v>
      </c>
      <c r="J4" s="254" t="s">
        <v>59</v>
      </c>
      <c r="K4" s="254"/>
      <c r="L4" s="254"/>
      <c r="M4" s="257" t="s">
        <v>184</v>
      </c>
      <c r="N4" s="261" t="s">
        <v>58</v>
      </c>
      <c r="O4" s="254" t="s">
        <v>59</v>
      </c>
      <c r="P4" s="254"/>
      <c r="Q4" s="254"/>
      <c r="R4" s="255" t="s">
        <v>184</v>
      </c>
      <c r="S4" s="253" t="s">
        <v>58</v>
      </c>
      <c r="T4" s="254" t="s">
        <v>59</v>
      </c>
      <c r="U4" s="254"/>
      <c r="V4" s="254"/>
      <c r="W4" s="259" t="s">
        <v>184</v>
      </c>
      <c r="X4" s="253" t="s">
        <v>58</v>
      </c>
      <c r="Y4" s="254" t="s">
        <v>59</v>
      </c>
      <c r="Z4" s="254"/>
      <c r="AA4" s="254"/>
      <c r="AB4" s="259" t="s">
        <v>184</v>
      </c>
      <c r="AC4" s="261" t="s">
        <v>58</v>
      </c>
      <c r="AD4" s="254" t="s">
        <v>59</v>
      </c>
      <c r="AE4" s="254"/>
      <c r="AF4" s="254"/>
      <c r="AG4" s="257" t="s">
        <v>184</v>
      </c>
      <c r="AH4" s="253" t="s">
        <v>58</v>
      </c>
      <c r="AI4" s="254" t="s">
        <v>59</v>
      </c>
      <c r="AJ4" s="254"/>
      <c r="AK4" s="254"/>
      <c r="AL4" s="259" t="s">
        <v>184</v>
      </c>
      <c r="AM4" s="253" t="s">
        <v>58</v>
      </c>
      <c r="AN4" s="254" t="s">
        <v>59</v>
      </c>
      <c r="AO4" s="254"/>
      <c r="AP4" s="254"/>
      <c r="AQ4" s="251" t="s">
        <v>184</v>
      </c>
    </row>
    <row r="5" spans="1:44" s="41" customFormat="1" ht="20.25" customHeight="1">
      <c r="A5" s="274"/>
      <c r="B5" s="275"/>
      <c r="C5" s="276"/>
      <c r="D5" s="254"/>
      <c r="E5" s="42" t="s">
        <v>61</v>
      </c>
      <c r="F5" s="42" t="s">
        <v>62</v>
      </c>
      <c r="G5" s="42" t="s">
        <v>60</v>
      </c>
      <c r="H5" s="256"/>
      <c r="I5" s="253"/>
      <c r="J5" s="42" t="s">
        <v>61</v>
      </c>
      <c r="K5" s="42" t="s">
        <v>62</v>
      </c>
      <c r="L5" s="42" t="s">
        <v>60</v>
      </c>
      <c r="M5" s="258"/>
      <c r="N5" s="261"/>
      <c r="O5" s="42" t="s">
        <v>61</v>
      </c>
      <c r="P5" s="42" t="s">
        <v>62</v>
      </c>
      <c r="Q5" s="42" t="s">
        <v>60</v>
      </c>
      <c r="R5" s="256"/>
      <c r="S5" s="253"/>
      <c r="T5" s="42" t="s">
        <v>61</v>
      </c>
      <c r="U5" s="42" t="s">
        <v>62</v>
      </c>
      <c r="V5" s="42" t="s">
        <v>60</v>
      </c>
      <c r="W5" s="260"/>
      <c r="X5" s="253"/>
      <c r="Y5" s="42" t="s">
        <v>61</v>
      </c>
      <c r="Z5" s="42" t="s">
        <v>62</v>
      </c>
      <c r="AA5" s="42" t="s">
        <v>60</v>
      </c>
      <c r="AB5" s="260"/>
      <c r="AC5" s="261"/>
      <c r="AD5" s="42" t="s">
        <v>61</v>
      </c>
      <c r="AE5" s="42" t="s">
        <v>62</v>
      </c>
      <c r="AF5" s="42" t="s">
        <v>60</v>
      </c>
      <c r="AG5" s="258"/>
      <c r="AH5" s="253"/>
      <c r="AI5" s="42" t="s">
        <v>61</v>
      </c>
      <c r="AJ5" s="42" t="s">
        <v>62</v>
      </c>
      <c r="AK5" s="42" t="s">
        <v>60</v>
      </c>
      <c r="AL5" s="260"/>
      <c r="AM5" s="253"/>
      <c r="AN5" s="42" t="s">
        <v>61</v>
      </c>
      <c r="AO5" s="42" t="s">
        <v>62</v>
      </c>
      <c r="AP5" s="42" t="s">
        <v>60</v>
      </c>
      <c r="AQ5" s="252"/>
    </row>
    <row r="6" spans="1:44" s="172" customFormat="1" ht="20.25" customHeight="1">
      <c r="A6" s="295" t="s">
        <v>6</v>
      </c>
      <c r="B6" s="43">
        <v>1</v>
      </c>
      <c r="C6" s="173" t="s">
        <v>176</v>
      </c>
      <c r="D6" s="177">
        <v>137</v>
      </c>
      <c r="E6" s="177">
        <v>160</v>
      </c>
      <c r="F6" s="177">
        <v>15140</v>
      </c>
      <c r="G6" s="177">
        <f t="shared" ref="G6:G12" si="0">SUM(E6:F6)</f>
        <v>15300</v>
      </c>
      <c r="H6" s="180">
        <v>30944</v>
      </c>
      <c r="I6" s="176">
        <v>37</v>
      </c>
      <c r="J6" s="177">
        <v>124</v>
      </c>
      <c r="K6" s="177">
        <v>134</v>
      </c>
      <c r="L6" s="177">
        <f t="shared" ref="L6:L12" si="1">SUM(J6:K6)</f>
        <v>258</v>
      </c>
      <c r="M6" s="178">
        <v>495</v>
      </c>
      <c r="N6" s="179">
        <v>10</v>
      </c>
      <c r="O6" s="177">
        <v>4</v>
      </c>
      <c r="P6" s="177">
        <v>39</v>
      </c>
      <c r="Q6" s="177">
        <f t="shared" ref="Q6:Q12" si="2">SUM(O6:P6)</f>
        <v>43</v>
      </c>
      <c r="R6" s="180">
        <v>151</v>
      </c>
      <c r="S6" s="176">
        <v>54</v>
      </c>
      <c r="T6" s="177">
        <v>57</v>
      </c>
      <c r="U6" s="177">
        <v>927</v>
      </c>
      <c r="V6" s="177">
        <f t="shared" ref="V6:V12" si="3">SUM(T6:U6)</f>
        <v>984</v>
      </c>
      <c r="W6" s="178">
        <v>2280</v>
      </c>
      <c r="X6" s="176">
        <v>28</v>
      </c>
      <c r="Y6" s="177">
        <v>7</v>
      </c>
      <c r="Z6" s="177">
        <v>890</v>
      </c>
      <c r="AA6" s="177">
        <f t="shared" ref="AA6:AA12" si="4">SUM(Y6:Z6)</f>
        <v>897</v>
      </c>
      <c r="AB6" s="178">
        <v>1730</v>
      </c>
      <c r="AC6" s="184">
        <v>3</v>
      </c>
      <c r="AD6" s="177">
        <v>15</v>
      </c>
      <c r="AE6" s="177">
        <v>32</v>
      </c>
      <c r="AF6" s="177">
        <f t="shared" ref="AF6:AF12" si="5">SUM(AD6:AE6)</f>
        <v>47</v>
      </c>
      <c r="AG6" s="180">
        <v>168</v>
      </c>
      <c r="AH6" s="176">
        <v>2</v>
      </c>
      <c r="AI6" s="177">
        <v>8</v>
      </c>
      <c r="AJ6" s="177">
        <v>37</v>
      </c>
      <c r="AK6" s="177">
        <f t="shared" ref="AK6:AK12" si="6">SUM(AI6:AJ6)</f>
        <v>45</v>
      </c>
      <c r="AL6" s="178">
        <v>208</v>
      </c>
      <c r="AM6" s="176">
        <f>SUM(D6,I6,N6,S6,X6,AC6,AH6)</f>
        <v>271</v>
      </c>
      <c r="AN6" s="179">
        <f>SUM(E6,J6,O6,T6,Y6,AD6,AI6)</f>
        <v>375</v>
      </c>
      <c r="AO6" s="179">
        <f>SUM(F6,K6,P6,U6,Z6,AE6,AJ6)</f>
        <v>17199</v>
      </c>
      <c r="AP6" s="179">
        <f>SUM(AN6:AO6)</f>
        <v>17574</v>
      </c>
      <c r="AQ6" s="185">
        <f t="shared" ref="AQ6:AQ12" si="7">SUM(H6,M6,R6,W6,AB6,AG6,AL6)</f>
        <v>35976</v>
      </c>
    </row>
    <row r="7" spans="1:44" s="172" customFormat="1" ht="20.25" customHeight="1">
      <c r="A7" s="296"/>
      <c r="B7" s="44">
        <v>2</v>
      </c>
      <c r="C7" s="44" t="s">
        <v>8</v>
      </c>
      <c r="D7" s="177">
        <v>7</v>
      </c>
      <c r="E7" s="177">
        <v>6</v>
      </c>
      <c r="F7" s="177">
        <v>567</v>
      </c>
      <c r="G7" s="177">
        <f t="shared" si="0"/>
        <v>573</v>
      </c>
      <c r="H7" s="180">
        <v>1705</v>
      </c>
      <c r="I7" s="176">
        <v>5</v>
      </c>
      <c r="J7" s="177">
        <v>8</v>
      </c>
      <c r="K7" s="177">
        <v>8</v>
      </c>
      <c r="L7" s="177">
        <f t="shared" si="1"/>
        <v>16</v>
      </c>
      <c r="M7" s="178">
        <v>47</v>
      </c>
      <c r="N7" s="179">
        <v>4</v>
      </c>
      <c r="O7" s="177">
        <v>2</v>
      </c>
      <c r="P7" s="177">
        <v>5</v>
      </c>
      <c r="Q7" s="177">
        <f t="shared" si="2"/>
        <v>7</v>
      </c>
      <c r="R7" s="180">
        <v>32</v>
      </c>
      <c r="S7" s="176">
        <v>0</v>
      </c>
      <c r="T7" s="177">
        <v>0</v>
      </c>
      <c r="U7" s="177">
        <v>0</v>
      </c>
      <c r="V7" s="177">
        <f t="shared" si="3"/>
        <v>0</v>
      </c>
      <c r="W7" s="178">
        <v>0</v>
      </c>
      <c r="X7" s="176">
        <v>0</v>
      </c>
      <c r="Y7" s="177">
        <v>0</v>
      </c>
      <c r="Z7" s="177">
        <v>0</v>
      </c>
      <c r="AA7" s="177">
        <f t="shared" si="4"/>
        <v>0</v>
      </c>
      <c r="AB7" s="178">
        <v>0</v>
      </c>
      <c r="AC7" s="179">
        <v>1</v>
      </c>
      <c r="AD7" s="177">
        <v>33</v>
      </c>
      <c r="AE7" s="177">
        <v>0</v>
      </c>
      <c r="AF7" s="177">
        <f t="shared" si="5"/>
        <v>33</v>
      </c>
      <c r="AG7" s="180">
        <v>306</v>
      </c>
      <c r="AH7" s="176">
        <v>0</v>
      </c>
      <c r="AI7" s="177">
        <v>0</v>
      </c>
      <c r="AJ7" s="177">
        <v>0</v>
      </c>
      <c r="AK7" s="177">
        <f t="shared" si="6"/>
        <v>0</v>
      </c>
      <c r="AL7" s="178">
        <v>0</v>
      </c>
      <c r="AM7" s="176">
        <f t="shared" ref="AM7:AM12" si="8">SUM(D7,I7,N7,S7,X7,AC7,AH7)</f>
        <v>17</v>
      </c>
      <c r="AN7" s="179">
        <f t="shared" ref="AN7:AN12" si="9">SUM(E7,J7,O7,T7,Y7,AD7,AI7)</f>
        <v>49</v>
      </c>
      <c r="AO7" s="179">
        <f t="shared" ref="AO7:AO12" si="10">SUM(F7,K7,P7,U7,Z7,AE7,AJ7)</f>
        <v>580</v>
      </c>
      <c r="AP7" s="179">
        <f t="shared" ref="AP7:AP12" si="11">SUM(AN7:AO7)</f>
        <v>629</v>
      </c>
      <c r="AQ7" s="185">
        <f t="shared" si="7"/>
        <v>2090</v>
      </c>
    </row>
    <row r="8" spans="1:44" s="41" customFormat="1" ht="20.25" customHeight="1">
      <c r="A8" s="296"/>
      <c r="B8" s="44">
        <v>3</v>
      </c>
      <c r="C8" s="44" t="s">
        <v>9</v>
      </c>
      <c r="D8" s="177">
        <v>2</v>
      </c>
      <c r="E8" s="177">
        <v>0</v>
      </c>
      <c r="F8" s="177">
        <v>285</v>
      </c>
      <c r="G8" s="177">
        <v>285</v>
      </c>
      <c r="H8" s="180">
        <v>741</v>
      </c>
      <c r="I8" s="176">
        <v>7</v>
      </c>
      <c r="J8" s="177">
        <v>1</v>
      </c>
      <c r="K8" s="177">
        <v>13</v>
      </c>
      <c r="L8" s="177">
        <f t="shared" si="1"/>
        <v>14</v>
      </c>
      <c r="M8" s="178">
        <v>41</v>
      </c>
      <c r="N8" s="179">
        <v>0</v>
      </c>
      <c r="O8" s="177">
        <v>0</v>
      </c>
      <c r="P8" s="177">
        <v>0</v>
      </c>
      <c r="Q8" s="177">
        <f t="shared" si="2"/>
        <v>0</v>
      </c>
      <c r="R8" s="180">
        <v>0</v>
      </c>
      <c r="S8" s="176">
        <v>0</v>
      </c>
      <c r="T8" s="177">
        <v>0</v>
      </c>
      <c r="U8" s="177">
        <v>0</v>
      </c>
      <c r="V8" s="177">
        <f t="shared" ref="V8" si="12">SUM(T8:U8)</f>
        <v>0</v>
      </c>
      <c r="W8" s="178">
        <v>0</v>
      </c>
      <c r="X8" s="176">
        <v>12</v>
      </c>
      <c r="Y8" s="177">
        <v>0</v>
      </c>
      <c r="Z8" s="177">
        <v>187</v>
      </c>
      <c r="AA8" s="177">
        <f t="shared" si="4"/>
        <v>187</v>
      </c>
      <c r="AB8" s="178">
        <v>191</v>
      </c>
      <c r="AC8" s="179">
        <v>0</v>
      </c>
      <c r="AD8" s="177">
        <v>0</v>
      </c>
      <c r="AE8" s="177">
        <v>0</v>
      </c>
      <c r="AF8" s="177">
        <f t="shared" si="5"/>
        <v>0</v>
      </c>
      <c r="AG8" s="180">
        <v>0</v>
      </c>
      <c r="AH8" s="176">
        <v>0</v>
      </c>
      <c r="AI8" s="177">
        <v>0</v>
      </c>
      <c r="AJ8" s="177">
        <v>0</v>
      </c>
      <c r="AK8" s="177">
        <f t="shared" si="6"/>
        <v>0</v>
      </c>
      <c r="AL8" s="178">
        <v>0</v>
      </c>
      <c r="AM8" s="176">
        <f t="shared" si="8"/>
        <v>21</v>
      </c>
      <c r="AN8" s="179">
        <f t="shared" si="9"/>
        <v>1</v>
      </c>
      <c r="AO8" s="179">
        <f t="shared" si="10"/>
        <v>485</v>
      </c>
      <c r="AP8" s="179">
        <f t="shared" si="11"/>
        <v>486</v>
      </c>
      <c r="AQ8" s="185">
        <f t="shared" si="7"/>
        <v>973</v>
      </c>
    </row>
    <row r="9" spans="1:44" s="41" customFormat="1" ht="20.25" customHeight="1">
      <c r="A9" s="296"/>
      <c r="B9" s="44">
        <v>4</v>
      </c>
      <c r="C9" s="44" t="s">
        <v>10</v>
      </c>
      <c r="D9" s="177">
        <v>1</v>
      </c>
      <c r="E9" s="177">
        <v>0</v>
      </c>
      <c r="F9" s="177">
        <v>52</v>
      </c>
      <c r="G9" s="177">
        <f t="shared" si="0"/>
        <v>52</v>
      </c>
      <c r="H9" s="180">
        <v>104</v>
      </c>
      <c r="I9" s="176">
        <v>0</v>
      </c>
      <c r="J9" s="177">
        <v>0</v>
      </c>
      <c r="K9" s="177">
        <v>0</v>
      </c>
      <c r="L9" s="177">
        <f t="shared" si="1"/>
        <v>0</v>
      </c>
      <c r="M9" s="178">
        <v>0</v>
      </c>
      <c r="N9" s="179">
        <v>2</v>
      </c>
      <c r="O9" s="177">
        <v>1</v>
      </c>
      <c r="P9" s="177">
        <v>3</v>
      </c>
      <c r="Q9" s="177">
        <f t="shared" si="2"/>
        <v>4</v>
      </c>
      <c r="R9" s="180">
        <v>15</v>
      </c>
      <c r="S9" s="176">
        <v>3</v>
      </c>
      <c r="T9" s="177">
        <v>3</v>
      </c>
      <c r="U9" s="177">
        <v>8</v>
      </c>
      <c r="V9" s="177">
        <f t="shared" si="3"/>
        <v>11</v>
      </c>
      <c r="W9" s="178">
        <v>38</v>
      </c>
      <c r="X9" s="176">
        <v>0</v>
      </c>
      <c r="Y9" s="177">
        <v>0</v>
      </c>
      <c r="Z9" s="177">
        <v>0</v>
      </c>
      <c r="AA9" s="177">
        <f t="shared" si="4"/>
        <v>0</v>
      </c>
      <c r="AB9" s="178">
        <v>0</v>
      </c>
      <c r="AC9" s="179">
        <v>1</v>
      </c>
      <c r="AD9" s="177">
        <v>0</v>
      </c>
      <c r="AE9" s="177">
        <v>5</v>
      </c>
      <c r="AF9" s="177">
        <f t="shared" si="5"/>
        <v>5</v>
      </c>
      <c r="AG9" s="180">
        <v>20</v>
      </c>
      <c r="AH9" s="176">
        <v>0</v>
      </c>
      <c r="AI9" s="177">
        <v>0</v>
      </c>
      <c r="AJ9" s="177">
        <v>0</v>
      </c>
      <c r="AK9" s="177">
        <f t="shared" si="6"/>
        <v>0</v>
      </c>
      <c r="AL9" s="178">
        <v>0</v>
      </c>
      <c r="AM9" s="176">
        <f t="shared" si="8"/>
        <v>7</v>
      </c>
      <c r="AN9" s="179">
        <f t="shared" si="9"/>
        <v>4</v>
      </c>
      <c r="AO9" s="179">
        <f t="shared" si="10"/>
        <v>68</v>
      </c>
      <c r="AP9" s="179">
        <f t="shared" si="11"/>
        <v>72</v>
      </c>
      <c r="AQ9" s="185">
        <f t="shared" si="7"/>
        <v>177</v>
      </c>
    </row>
    <row r="10" spans="1:44" s="41" customFormat="1" ht="20.25" customHeight="1">
      <c r="A10" s="296"/>
      <c r="B10" s="44">
        <v>5</v>
      </c>
      <c r="C10" s="44" t="s">
        <v>11</v>
      </c>
      <c r="D10" s="177">
        <v>3</v>
      </c>
      <c r="E10" s="177">
        <v>48</v>
      </c>
      <c r="F10" s="177">
        <v>115</v>
      </c>
      <c r="G10" s="177">
        <f t="shared" si="0"/>
        <v>163</v>
      </c>
      <c r="H10" s="180">
        <v>646</v>
      </c>
      <c r="I10" s="176">
        <v>22</v>
      </c>
      <c r="J10" s="177">
        <v>46</v>
      </c>
      <c r="K10" s="177">
        <v>17</v>
      </c>
      <c r="L10" s="177">
        <f t="shared" si="1"/>
        <v>63</v>
      </c>
      <c r="M10" s="178">
        <v>179</v>
      </c>
      <c r="N10" s="179">
        <v>17</v>
      </c>
      <c r="O10" s="177">
        <v>15</v>
      </c>
      <c r="P10" s="177">
        <v>39</v>
      </c>
      <c r="Q10" s="177">
        <f t="shared" si="2"/>
        <v>54</v>
      </c>
      <c r="R10" s="180">
        <v>183</v>
      </c>
      <c r="S10" s="176">
        <v>0</v>
      </c>
      <c r="T10" s="177">
        <v>0</v>
      </c>
      <c r="U10" s="177">
        <v>0</v>
      </c>
      <c r="V10" s="177">
        <f t="shared" si="3"/>
        <v>0</v>
      </c>
      <c r="W10" s="178">
        <v>0</v>
      </c>
      <c r="X10" s="176">
        <v>1</v>
      </c>
      <c r="Y10" s="177">
        <v>0</v>
      </c>
      <c r="Z10" s="177">
        <v>7</v>
      </c>
      <c r="AA10" s="177">
        <f t="shared" si="4"/>
        <v>7</v>
      </c>
      <c r="AB10" s="178">
        <v>21</v>
      </c>
      <c r="AC10" s="179">
        <v>3</v>
      </c>
      <c r="AD10" s="177">
        <v>12</v>
      </c>
      <c r="AE10" s="177">
        <v>10</v>
      </c>
      <c r="AF10" s="177">
        <f t="shared" si="5"/>
        <v>22</v>
      </c>
      <c r="AG10" s="180">
        <v>317</v>
      </c>
      <c r="AH10" s="176">
        <v>0</v>
      </c>
      <c r="AI10" s="177">
        <v>0</v>
      </c>
      <c r="AJ10" s="177">
        <v>0</v>
      </c>
      <c r="AK10" s="177">
        <f t="shared" si="6"/>
        <v>0</v>
      </c>
      <c r="AL10" s="178">
        <v>0</v>
      </c>
      <c r="AM10" s="176">
        <f t="shared" si="8"/>
        <v>46</v>
      </c>
      <c r="AN10" s="179">
        <f t="shared" si="9"/>
        <v>121</v>
      </c>
      <c r="AO10" s="179">
        <f t="shared" si="10"/>
        <v>188</v>
      </c>
      <c r="AP10" s="179">
        <f t="shared" si="11"/>
        <v>309</v>
      </c>
      <c r="AQ10" s="185">
        <f t="shared" si="7"/>
        <v>1346</v>
      </c>
    </row>
    <row r="11" spans="1:44" s="41" customFormat="1" ht="20.25" customHeight="1">
      <c r="A11" s="296"/>
      <c r="B11" s="44">
        <v>6</v>
      </c>
      <c r="C11" s="44" t="s">
        <v>12</v>
      </c>
      <c r="D11" s="177">
        <v>0</v>
      </c>
      <c r="E11" s="177">
        <v>0</v>
      </c>
      <c r="F11" s="177">
        <v>0</v>
      </c>
      <c r="G11" s="177">
        <f t="shared" si="0"/>
        <v>0</v>
      </c>
      <c r="H11" s="177">
        <v>0</v>
      </c>
      <c r="I11" s="176">
        <v>4</v>
      </c>
      <c r="J11" s="177">
        <v>8</v>
      </c>
      <c r="K11" s="177">
        <v>2</v>
      </c>
      <c r="L11" s="177">
        <f t="shared" si="1"/>
        <v>10</v>
      </c>
      <c r="M11" s="178">
        <v>28</v>
      </c>
      <c r="N11" s="179">
        <v>2</v>
      </c>
      <c r="O11" s="177">
        <v>0</v>
      </c>
      <c r="P11" s="177">
        <v>5</v>
      </c>
      <c r="Q11" s="177">
        <f t="shared" si="2"/>
        <v>5</v>
      </c>
      <c r="R11" s="180">
        <v>15</v>
      </c>
      <c r="S11" s="176">
        <v>2</v>
      </c>
      <c r="T11" s="177">
        <v>3</v>
      </c>
      <c r="U11" s="177">
        <v>1</v>
      </c>
      <c r="V11" s="177">
        <f t="shared" si="3"/>
        <v>4</v>
      </c>
      <c r="W11" s="178">
        <v>13</v>
      </c>
      <c r="X11" s="176">
        <v>2</v>
      </c>
      <c r="Y11" s="177">
        <v>0</v>
      </c>
      <c r="Z11" s="177">
        <v>32</v>
      </c>
      <c r="AA11" s="177">
        <f t="shared" si="4"/>
        <v>32</v>
      </c>
      <c r="AB11" s="178">
        <v>44</v>
      </c>
      <c r="AC11" s="179">
        <v>0</v>
      </c>
      <c r="AD11" s="177">
        <v>0</v>
      </c>
      <c r="AE11" s="177">
        <v>0</v>
      </c>
      <c r="AF11" s="177">
        <f t="shared" si="5"/>
        <v>0</v>
      </c>
      <c r="AG11" s="180">
        <v>0</v>
      </c>
      <c r="AH11" s="176">
        <v>0</v>
      </c>
      <c r="AI11" s="177">
        <v>0</v>
      </c>
      <c r="AJ11" s="177">
        <v>0</v>
      </c>
      <c r="AK11" s="177">
        <f t="shared" si="6"/>
        <v>0</v>
      </c>
      <c r="AL11" s="178">
        <v>0</v>
      </c>
      <c r="AM11" s="176">
        <f t="shared" si="8"/>
        <v>10</v>
      </c>
      <c r="AN11" s="179">
        <f t="shared" si="9"/>
        <v>11</v>
      </c>
      <c r="AO11" s="179">
        <f t="shared" si="10"/>
        <v>40</v>
      </c>
      <c r="AP11" s="179">
        <f t="shared" si="11"/>
        <v>51</v>
      </c>
      <c r="AQ11" s="185">
        <f t="shared" si="7"/>
        <v>100</v>
      </c>
    </row>
    <row r="12" spans="1:44" s="41" customFormat="1" ht="20.25" customHeight="1">
      <c r="A12" s="296"/>
      <c r="B12" s="44">
        <v>7</v>
      </c>
      <c r="C12" s="44" t="s">
        <v>13</v>
      </c>
      <c r="D12" s="67">
        <v>0</v>
      </c>
      <c r="E12" s="67">
        <v>0</v>
      </c>
      <c r="F12" s="67">
        <v>0</v>
      </c>
      <c r="G12" s="67">
        <f t="shared" si="0"/>
        <v>0</v>
      </c>
      <c r="H12" s="67">
        <v>0</v>
      </c>
      <c r="I12" s="68">
        <v>0</v>
      </c>
      <c r="J12" s="69">
        <v>0</v>
      </c>
      <c r="K12" s="69">
        <v>0</v>
      </c>
      <c r="L12" s="69">
        <f t="shared" si="1"/>
        <v>0</v>
      </c>
      <c r="M12" s="70">
        <v>0</v>
      </c>
      <c r="N12" s="71">
        <v>0</v>
      </c>
      <c r="O12" s="69">
        <v>0</v>
      </c>
      <c r="P12" s="69">
        <v>0</v>
      </c>
      <c r="Q12" s="69">
        <f t="shared" si="2"/>
        <v>0</v>
      </c>
      <c r="R12" s="180">
        <v>0</v>
      </c>
      <c r="S12" s="176">
        <v>4</v>
      </c>
      <c r="T12" s="193">
        <v>6</v>
      </c>
      <c r="U12" s="193">
        <v>4</v>
      </c>
      <c r="V12" s="177">
        <f t="shared" si="3"/>
        <v>10</v>
      </c>
      <c r="W12" s="178">
        <v>26</v>
      </c>
      <c r="X12" s="176">
        <v>0</v>
      </c>
      <c r="Y12" s="69">
        <v>0</v>
      </c>
      <c r="Z12" s="76">
        <v>0</v>
      </c>
      <c r="AA12" s="76">
        <f t="shared" si="4"/>
        <v>0</v>
      </c>
      <c r="AB12" s="70">
        <v>0</v>
      </c>
      <c r="AC12" s="71">
        <v>0</v>
      </c>
      <c r="AD12" s="69">
        <v>0</v>
      </c>
      <c r="AE12" s="69">
        <v>0</v>
      </c>
      <c r="AF12" s="69">
        <f t="shared" si="5"/>
        <v>0</v>
      </c>
      <c r="AG12" s="72">
        <v>0</v>
      </c>
      <c r="AH12" s="68">
        <v>0</v>
      </c>
      <c r="AI12" s="69">
        <v>0</v>
      </c>
      <c r="AJ12" s="69">
        <v>0</v>
      </c>
      <c r="AK12" s="69">
        <f t="shared" si="6"/>
        <v>0</v>
      </c>
      <c r="AL12" s="178">
        <v>0</v>
      </c>
      <c r="AM12" s="73">
        <f t="shared" si="8"/>
        <v>4</v>
      </c>
      <c r="AN12" s="74">
        <f t="shared" si="9"/>
        <v>6</v>
      </c>
      <c r="AO12" s="74">
        <f t="shared" si="10"/>
        <v>4</v>
      </c>
      <c r="AP12" s="74">
        <f t="shared" si="11"/>
        <v>10</v>
      </c>
      <c r="AQ12" s="75">
        <f t="shared" si="7"/>
        <v>26</v>
      </c>
      <c r="AR12" s="45"/>
    </row>
    <row r="13" spans="1:44" s="41" customFormat="1" ht="20.25" customHeight="1">
      <c r="A13" s="297"/>
      <c r="B13" s="279" t="s">
        <v>63</v>
      </c>
      <c r="C13" s="280"/>
      <c r="D13" s="77">
        <f t="shared" ref="D13:AQ13" si="13">SUM(D6:D12)</f>
        <v>150</v>
      </c>
      <c r="E13" s="77">
        <f t="shared" si="13"/>
        <v>214</v>
      </c>
      <c r="F13" s="77">
        <f t="shared" si="13"/>
        <v>16159</v>
      </c>
      <c r="G13" s="77">
        <f t="shared" si="13"/>
        <v>16373</v>
      </c>
      <c r="H13" s="77">
        <f t="shared" si="13"/>
        <v>34140</v>
      </c>
      <c r="I13" s="78">
        <f t="shared" si="13"/>
        <v>75</v>
      </c>
      <c r="J13" s="79">
        <f t="shared" si="13"/>
        <v>187</v>
      </c>
      <c r="K13" s="80">
        <f t="shared" si="13"/>
        <v>174</v>
      </c>
      <c r="L13" s="81">
        <f t="shared" si="13"/>
        <v>361</v>
      </c>
      <c r="M13" s="82">
        <f t="shared" si="13"/>
        <v>790</v>
      </c>
      <c r="N13" s="83">
        <f t="shared" si="13"/>
        <v>35</v>
      </c>
      <c r="O13" s="80">
        <f t="shared" si="13"/>
        <v>22</v>
      </c>
      <c r="P13" s="81">
        <f t="shared" si="13"/>
        <v>91</v>
      </c>
      <c r="Q13" s="81">
        <f t="shared" si="13"/>
        <v>113</v>
      </c>
      <c r="R13" s="82">
        <f t="shared" si="13"/>
        <v>396</v>
      </c>
      <c r="S13" s="78">
        <f t="shared" si="13"/>
        <v>63</v>
      </c>
      <c r="T13" s="84">
        <f t="shared" si="13"/>
        <v>69</v>
      </c>
      <c r="U13" s="85">
        <f t="shared" si="13"/>
        <v>940</v>
      </c>
      <c r="V13" s="79">
        <f t="shared" si="13"/>
        <v>1009</v>
      </c>
      <c r="W13" s="82">
        <f t="shared" si="13"/>
        <v>2357</v>
      </c>
      <c r="X13" s="78">
        <f t="shared" si="13"/>
        <v>43</v>
      </c>
      <c r="Y13" s="79">
        <f t="shared" si="13"/>
        <v>7</v>
      </c>
      <c r="Z13" s="84">
        <f t="shared" si="13"/>
        <v>1116</v>
      </c>
      <c r="AA13" s="84">
        <f t="shared" si="13"/>
        <v>1123</v>
      </c>
      <c r="AB13" s="81">
        <f t="shared" si="13"/>
        <v>1986</v>
      </c>
      <c r="AC13" s="86">
        <f t="shared" si="13"/>
        <v>8</v>
      </c>
      <c r="AD13" s="87">
        <f t="shared" si="13"/>
        <v>60</v>
      </c>
      <c r="AE13" s="87">
        <f t="shared" si="13"/>
        <v>47</v>
      </c>
      <c r="AF13" s="87">
        <f t="shared" si="13"/>
        <v>107</v>
      </c>
      <c r="AG13" s="87">
        <f t="shared" si="13"/>
        <v>811</v>
      </c>
      <c r="AH13" s="88">
        <f t="shared" si="13"/>
        <v>2</v>
      </c>
      <c r="AI13" s="81">
        <f t="shared" si="13"/>
        <v>8</v>
      </c>
      <c r="AJ13" s="79">
        <f t="shared" si="13"/>
        <v>37</v>
      </c>
      <c r="AK13" s="80">
        <f t="shared" si="13"/>
        <v>45</v>
      </c>
      <c r="AL13" s="81">
        <f t="shared" si="13"/>
        <v>208</v>
      </c>
      <c r="AM13" s="86">
        <f t="shared" si="13"/>
        <v>376</v>
      </c>
      <c r="AN13" s="87">
        <f t="shared" si="13"/>
        <v>567</v>
      </c>
      <c r="AO13" s="87">
        <f t="shared" si="13"/>
        <v>18564</v>
      </c>
      <c r="AP13" s="87">
        <f t="shared" si="13"/>
        <v>19131</v>
      </c>
      <c r="AQ13" s="80">
        <f t="shared" si="13"/>
        <v>40688</v>
      </c>
      <c r="AR13" s="47"/>
    </row>
    <row r="14" spans="1:44" s="41" customFormat="1" ht="20.25" customHeight="1">
      <c r="A14" s="285" t="s">
        <v>14</v>
      </c>
      <c r="B14" s="46">
        <v>8</v>
      </c>
      <c r="C14" s="46" t="s">
        <v>15</v>
      </c>
      <c r="D14" s="186">
        <v>16</v>
      </c>
      <c r="E14" s="186">
        <v>60</v>
      </c>
      <c r="F14" s="186">
        <v>710</v>
      </c>
      <c r="G14" s="187">
        <f>SUM(E14:F14)</f>
        <v>770</v>
      </c>
      <c r="H14" s="188">
        <v>1611</v>
      </c>
      <c r="I14" s="189">
        <v>3</v>
      </c>
      <c r="J14" s="186">
        <v>17</v>
      </c>
      <c r="K14" s="186">
        <v>12</v>
      </c>
      <c r="L14" s="186">
        <f>SUM(J14:K14)</f>
        <v>29</v>
      </c>
      <c r="M14" s="190">
        <v>53</v>
      </c>
      <c r="N14" s="191">
        <v>3</v>
      </c>
      <c r="O14" s="186">
        <v>0</v>
      </c>
      <c r="P14" s="186">
        <v>14</v>
      </c>
      <c r="Q14" s="187">
        <f>SUM(O14:P14)</f>
        <v>14</v>
      </c>
      <c r="R14" s="188">
        <v>101</v>
      </c>
      <c r="S14" s="189">
        <v>14</v>
      </c>
      <c r="T14" s="186">
        <v>6</v>
      </c>
      <c r="U14" s="186">
        <v>44</v>
      </c>
      <c r="V14" s="186">
        <f>SUM(T14:U14)</f>
        <v>50</v>
      </c>
      <c r="W14" s="190">
        <v>136</v>
      </c>
      <c r="X14" s="189">
        <v>4</v>
      </c>
      <c r="Y14" s="186">
        <v>0</v>
      </c>
      <c r="Z14" s="186">
        <v>23</v>
      </c>
      <c r="AA14" s="186">
        <f>SUM(Y14:Z14)</f>
        <v>23</v>
      </c>
      <c r="AB14" s="190">
        <v>72</v>
      </c>
      <c r="AC14" s="191">
        <v>0</v>
      </c>
      <c r="AD14" s="186">
        <v>0</v>
      </c>
      <c r="AE14" s="186">
        <v>0</v>
      </c>
      <c r="AF14" s="186">
        <f>SUM(AD14:AE14)</f>
        <v>0</v>
      </c>
      <c r="AG14" s="188">
        <v>0</v>
      </c>
      <c r="AH14" s="189">
        <v>0</v>
      </c>
      <c r="AI14" s="186">
        <v>0</v>
      </c>
      <c r="AJ14" s="186">
        <v>0</v>
      </c>
      <c r="AK14" s="186">
        <f>SUM(AI14:AJ14)</f>
        <v>0</v>
      </c>
      <c r="AL14" s="190">
        <v>0</v>
      </c>
      <c r="AM14" s="189">
        <f>SUM(D14,I14,N14,S14,X14,AC14,AH14)</f>
        <v>40</v>
      </c>
      <c r="AN14" s="191">
        <f>SUM(E14,J14,O14,T14,Y14,AD14,AI14)</f>
        <v>83</v>
      </c>
      <c r="AO14" s="191">
        <f>SUM(F14,K14,P14,U14,Z14,AE14,AJ14)</f>
        <v>803</v>
      </c>
      <c r="AP14" s="191">
        <f>SUM(AN14:AO14)</f>
        <v>886</v>
      </c>
      <c r="AQ14" s="192">
        <f>SUM(H14,M14,R14,W14,AB14,AG14,AL14)</f>
        <v>1973</v>
      </c>
      <c r="AR14" s="45"/>
    </row>
    <row r="15" spans="1:44" s="41" customFormat="1" ht="20.25" customHeight="1">
      <c r="A15" s="286"/>
      <c r="B15" s="44">
        <v>9</v>
      </c>
      <c r="C15" s="44" t="s">
        <v>16</v>
      </c>
      <c r="D15" s="177">
        <v>8</v>
      </c>
      <c r="E15" s="177">
        <v>8</v>
      </c>
      <c r="F15" s="177">
        <v>614</v>
      </c>
      <c r="G15" s="177">
        <f t="shared" ref="G15:G23" si="14">SUM(E15:F15)</f>
        <v>622</v>
      </c>
      <c r="H15" s="180">
        <v>1715</v>
      </c>
      <c r="I15" s="176">
        <v>0</v>
      </c>
      <c r="J15" s="177">
        <v>0</v>
      </c>
      <c r="K15" s="177">
        <v>0</v>
      </c>
      <c r="L15" s="177">
        <f t="shared" ref="L15:L23" si="15">SUM(J15:K15)</f>
        <v>0</v>
      </c>
      <c r="M15" s="178">
        <v>0</v>
      </c>
      <c r="N15" s="179">
        <v>0</v>
      </c>
      <c r="O15" s="177">
        <v>0</v>
      </c>
      <c r="P15" s="177">
        <v>0</v>
      </c>
      <c r="Q15" s="177">
        <f t="shared" ref="Q15:Q23" si="16">SUM(O15:P15)</f>
        <v>0</v>
      </c>
      <c r="R15" s="180">
        <v>0</v>
      </c>
      <c r="S15" s="176">
        <v>8</v>
      </c>
      <c r="T15" s="177">
        <v>0</v>
      </c>
      <c r="U15" s="177">
        <v>12</v>
      </c>
      <c r="V15" s="177">
        <f t="shared" ref="V15:V23" si="17">SUM(T15:U15)</f>
        <v>12</v>
      </c>
      <c r="W15" s="178">
        <v>47</v>
      </c>
      <c r="X15" s="176">
        <v>6</v>
      </c>
      <c r="Y15" s="177">
        <v>0</v>
      </c>
      <c r="Z15" s="177">
        <v>24</v>
      </c>
      <c r="AA15" s="177">
        <f t="shared" ref="AA15:AA23" si="18">SUM(Y15:Z15)</f>
        <v>24</v>
      </c>
      <c r="AB15" s="178">
        <v>56</v>
      </c>
      <c r="AC15" s="179">
        <v>0</v>
      </c>
      <c r="AD15" s="177">
        <v>0</v>
      </c>
      <c r="AE15" s="177">
        <v>0</v>
      </c>
      <c r="AF15" s="177">
        <f t="shared" ref="AF15:AF23" si="19">SUM(AD15:AE15)</f>
        <v>0</v>
      </c>
      <c r="AG15" s="180">
        <v>0</v>
      </c>
      <c r="AH15" s="176">
        <v>0</v>
      </c>
      <c r="AI15" s="177">
        <v>0</v>
      </c>
      <c r="AJ15" s="177">
        <v>0</v>
      </c>
      <c r="AK15" s="177">
        <f t="shared" ref="AK15:AK23" si="20">SUM(AI15:AJ15)</f>
        <v>0</v>
      </c>
      <c r="AL15" s="178">
        <v>0</v>
      </c>
      <c r="AM15" s="176">
        <f t="shared" ref="AM15:AM23" si="21">SUM(D15,I15,N15,S15,X15,AC15,AH15)</f>
        <v>22</v>
      </c>
      <c r="AN15" s="179">
        <f t="shared" ref="AN15:AN23" si="22">SUM(E15,J15,O15,T15,Y15,AD15,AI15)</f>
        <v>8</v>
      </c>
      <c r="AO15" s="179">
        <f t="shared" ref="AO15:AO23" si="23">SUM(F15,K15,P15,U15,Z15,AE15,AJ15)</f>
        <v>650</v>
      </c>
      <c r="AP15" s="179">
        <f t="shared" ref="AP15:AP23" si="24">SUM(AN15:AO15)</f>
        <v>658</v>
      </c>
      <c r="AQ15" s="185">
        <f>SUM(H15,M15,R15,W15,AB15,AG15,AL15)</f>
        <v>1818</v>
      </c>
      <c r="AR15" s="45"/>
    </row>
    <row r="16" spans="1:44" s="41" customFormat="1" ht="20.25" customHeight="1">
      <c r="A16" s="286"/>
      <c r="B16" s="44">
        <v>10</v>
      </c>
      <c r="C16" s="44" t="s">
        <v>17</v>
      </c>
      <c r="D16" s="177">
        <v>4</v>
      </c>
      <c r="E16" s="177">
        <v>4</v>
      </c>
      <c r="F16" s="177">
        <v>55</v>
      </c>
      <c r="G16" s="177">
        <f t="shared" si="14"/>
        <v>59</v>
      </c>
      <c r="H16" s="180">
        <v>123</v>
      </c>
      <c r="I16" s="176">
        <v>0</v>
      </c>
      <c r="J16" s="177">
        <v>0</v>
      </c>
      <c r="K16" s="177">
        <v>0</v>
      </c>
      <c r="L16" s="177">
        <f t="shared" si="15"/>
        <v>0</v>
      </c>
      <c r="M16" s="178">
        <v>0</v>
      </c>
      <c r="N16" s="179">
        <v>5</v>
      </c>
      <c r="O16" s="177">
        <v>0</v>
      </c>
      <c r="P16" s="177">
        <v>10</v>
      </c>
      <c r="Q16" s="177">
        <f t="shared" si="16"/>
        <v>10</v>
      </c>
      <c r="R16" s="180">
        <v>29</v>
      </c>
      <c r="S16" s="176">
        <v>0</v>
      </c>
      <c r="T16" s="177">
        <v>0</v>
      </c>
      <c r="U16" s="177">
        <v>0</v>
      </c>
      <c r="V16" s="177">
        <f t="shared" si="17"/>
        <v>0</v>
      </c>
      <c r="W16" s="178">
        <v>0</v>
      </c>
      <c r="X16" s="176">
        <v>6</v>
      </c>
      <c r="Y16" s="177">
        <v>0</v>
      </c>
      <c r="Z16" s="177">
        <v>21</v>
      </c>
      <c r="AA16" s="177">
        <f t="shared" si="18"/>
        <v>21</v>
      </c>
      <c r="AB16" s="178">
        <v>49</v>
      </c>
      <c r="AC16" s="179">
        <v>0</v>
      </c>
      <c r="AD16" s="177">
        <v>0</v>
      </c>
      <c r="AE16" s="177">
        <v>0</v>
      </c>
      <c r="AF16" s="177">
        <f t="shared" si="19"/>
        <v>0</v>
      </c>
      <c r="AG16" s="180">
        <v>0</v>
      </c>
      <c r="AH16" s="176">
        <v>0</v>
      </c>
      <c r="AI16" s="177">
        <v>0</v>
      </c>
      <c r="AJ16" s="177">
        <v>0</v>
      </c>
      <c r="AK16" s="177">
        <f t="shared" si="20"/>
        <v>0</v>
      </c>
      <c r="AL16" s="178">
        <v>0</v>
      </c>
      <c r="AM16" s="176">
        <f t="shared" si="21"/>
        <v>15</v>
      </c>
      <c r="AN16" s="179">
        <f t="shared" si="22"/>
        <v>4</v>
      </c>
      <c r="AO16" s="179">
        <f t="shared" si="23"/>
        <v>86</v>
      </c>
      <c r="AP16" s="179">
        <f t="shared" si="24"/>
        <v>90</v>
      </c>
      <c r="AQ16" s="185">
        <f t="shared" ref="AQ16:AQ23" si="25">SUM(H16,M16,R16,W16,AB16,AG16,AL16)</f>
        <v>201</v>
      </c>
      <c r="AR16" s="45"/>
    </row>
    <row r="17" spans="1:44" s="41" customFormat="1" ht="20.25" customHeight="1">
      <c r="A17" s="286"/>
      <c r="B17" s="44">
        <v>11</v>
      </c>
      <c r="C17" s="44" t="s">
        <v>18</v>
      </c>
      <c r="D17" s="177">
        <v>16</v>
      </c>
      <c r="E17" s="177">
        <v>20</v>
      </c>
      <c r="F17" s="177">
        <v>387</v>
      </c>
      <c r="G17" s="177">
        <f>SUM(E17:F17)</f>
        <v>407</v>
      </c>
      <c r="H17" s="180">
        <v>1272</v>
      </c>
      <c r="I17" s="176">
        <v>23</v>
      </c>
      <c r="J17" s="177">
        <v>57</v>
      </c>
      <c r="K17" s="177">
        <v>73</v>
      </c>
      <c r="L17" s="177">
        <f>SUM(J17:K17)</f>
        <v>130</v>
      </c>
      <c r="M17" s="178">
        <v>438</v>
      </c>
      <c r="N17" s="179">
        <v>18</v>
      </c>
      <c r="O17" s="177">
        <v>7</v>
      </c>
      <c r="P17" s="177">
        <v>27</v>
      </c>
      <c r="Q17" s="177">
        <f>SUM(O17:P17)</f>
        <v>34</v>
      </c>
      <c r="R17" s="180">
        <v>183</v>
      </c>
      <c r="S17" s="176">
        <v>9</v>
      </c>
      <c r="T17" s="177">
        <v>5</v>
      </c>
      <c r="U17" s="177">
        <v>33</v>
      </c>
      <c r="V17" s="177">
        <f>SUM(T17:U17)</f>
        <v>38</v>
      </c>
      <c r="W17" s="178">
        <v>102</v>
      </c>
      <c r="X17" s="176">
        <v>1</v>
      </c>
      <c r="Y17" s="177">
        <v>0</v>
      </c>
      <c r="Z17" s="177">
        <v>6</v>
      </c>
      <c r="AA17" s="177">
        <f>SUM(Y17:Z17)</f>
        <v>6</v>
      </c>
      <c r="AB17" s="178">
        <v>24</v>
      </c>
      <c r="AC17" s="179">
        <v>1</v>
      </c>
      <c r="AD17" s="177">
        <v>14</v>
      </c>
      <c r="AE17" s="177">
        <v>0</v>
      </c>
      <c r="AF17" s="177">
        <f>SUM(AD17:AE17)</f>
        <v>14</v>
      </c>
      <c r="AG17" s="180">
        <v>196</v>
      </c>
      <c r="AH17" s="176">
        <v>0</v>
      </c>
      <c r="AI17" s="177">
        <v>0</v>
      </c>
      <c r="AJ17" s="177">
        <v>0</v>
      </c>
      <c r="AK17" s="177">
        <f>SUM(AI17:AJ17)</f>
        <v>0</v>
      </c>
      <c r="AL17" s="178">
        <v>0</v>
      </c>
      <c r="AM17" s="176">
        <f t="shared" si="21"/>
        <v>68</v>
      </c>
      <c r="AN17" s="179">
        <f t="shared" si="22"/>
        <v>103</v>
      </c>
      <c r="AO17" s="179">
        <f t="shared" si="23"/>
        <v>526</v>
      </c>
      <c r="AP17" s="179">
        <f t="shared" si="24"/>
        <v>629</v>
      </c>
      <c r="AQ17" s="185">
        <f t="shared" si="25"/>
        <v>2215</v>
      </c>
      <c r="AR17" s="45"/>
    </row>
    <row r="18" spans="1:44" s="41" customFormat="1" ht="20.25" customHeight="1">
      <c r="A18" s="286"/>
      <c r="B18" s="44">
        <v>12</v>
      </c>
      <c r="C18" s="44" t="s">
        <v>19</v>
      </c>
      <c r="D18" s="177">
        <v>8</v>
      </c>
      <c r="E18" s="177">
        <v>38</v>
      </c>
      <c r="F18" s="177">
        <v>1065</v>
      </c>
      <c r="G18" s="177">
        <f t="shared" si="14"/>
        <v>1103</v>
      </c>
      <c r="H18" s="180">
        <v>3381</v>
      </c>
      <c r="I18" s="176">
        <v>5</v>
      </c>
      <c r="J18" s="177">
        <v>16</v>
      </c>
      <c r="K18" s="177">
        <v>13</v>
      </c>
      <c r="L18" s="177">
        <f t="shared" si="15"/>
        <v>29</v>
      </c>
      <c r="M18" s="178">
        <v>62</v>
      </c>
      <c r="N18" s="179">
        <v>17</v>
      </c>
      <c r="O18" s="177">
        <v>0</v>
      </c>
      <c r="P18" s="177">
        <v>46</v>
      </c>
      <c r="Q18" s="177">
        <f t="shared" si="16"/>
        <v>46</v>
      </c>
      <c r="R18" s="180">
        <v>164</v>
      </c>
      <c r="S18" s="176">
        <v>23</v>
      </c>
      <c r="T18" s="177">
        <v>8</v>
      </c>
      <c r="U18" s="177">
        <v>59</v>
      </c>
      <c r="V18" s="177">
        <f t="shared" si="17"/>
        <v>67</v>
      </c>
      <c r="W18" s="178">
        <v>210</v>
      </c>
      <c r="X18" s="176">
        <v>1</v>
      </c>
      <c r="Y18" s="177">
        <v>0</v>
      </c>
      <c r="Z18" s="177">
        <v>2</v>
      </c>
      <c r="AA18" s="177">
        <f t="shared" si="18"/>
        <v>2</v>
      </c>
      <c r="AB18" s="178">
        <v>4</v>
      </c>
      <c r="AC18" s="179">
        <v>0</v>
      </c>
      <c r="AD18" s="177">
        <v>0</v>
      </c>
      <c r="AE18" s="177">
        <v>0</v>
      </c>
      <c r="AF18" s="177">
        <f t="shared" si="19"/>
        <v>0</v>
      </c>
      <c r="AG18" s="180">
        <v>0</v>
      </c>
      <c r="AH18" s="176">
        <v>0</v>
      </c>
      <c r="AI18" s="177">
        <v>0</v>
      </c>
      <c r="AJ18" s="177">
        <v>0</v>
      </c>
      <c r="AK18" s="177">
        <f t="shared" si="20"/>
        <v>0</v>
      </c>
      <c r="AL18" s="178">
        <v>0</v>
      </c>
      <c r="AM18" s="176">
        <f t="shared" si="21"/>
        <v>54</v>
      </c>
      <c r="AN18" s="179">
        <f t="shared" si="22"/>
        <v>62</v>
      </c>
      <c r="AO18" s="179">
        <f t="shared" si="23"/>
        <v>1185</v>
      </c>
      <c r="AP18" s="179">
        <f t="shared" si="24"/>
        <v>1247</v>
      </c>
      <c r="AQ18" s="185">
        <f t="shared" si="25"/>
        <v>3821</v>
      </c>
      <c r="AR18" s="45"/>
    </row>
    <row r="19" spans="1:44" s="41" customFormat="1" ht="20.25" customHeight="1">
      <c r="A19" s="286"/>
      <c r="B19" s="44">
        <v>13</v>
      </c>
      <c r="C19" s="44" t="s">
        <v>20</v>
      </c>
      <c r="D19" s="177">
        <v>2</v>
      </c>
      <c r="E19" s="177">
        <v>0</v>
      </c>
      <c r="F19" s="177">
        <v>14</v>
      </c>
      <c r="G19" s="177">
        <f t="shared" si="14"/>
        <v>14</v>
      </c>
      <c r="H19" s="180">
        <v>22</v>
      </c>
      <c r="I19" s="176">
        <v>0</v>
      </c>
      <c r="J19" s="177">
        <v>0</v>
      </c>
      <c r="K19" s="177">
        <v>0</v>
      </c>
      <c r="L19" s="177">
        <f t="shared" si="15"/>
        <v>0</v>
      </c>
      <c r="M19" s="178">
        <v>0</v>
      </c>
      <c r="N19" s="179">
        <v>0</v>
      </c>
      <c r="O19" s="177">
        <v>0</v>
      </c>
      <c r="P19" s="177">
        <v>0</v>
      </c>
      <c r="Q19" s="177">
        <f t="shared" si="16"/>
        <v>0</v>
      </c>
      <c r="R19" s="180">
        <v>0</v>
      </c>
      <c r="S19" s="176">
        <v>5</v>
      </c>
      <c r="T19" s="177">
        <v>1</v>
      </c>
      <c r="U19" s="177">
        <v>11</v>
      </c>
      <c r="V19" s="177">
        <f t="shared" si="17"/>
        <v>12</v>
      </c>
      <c r="W19" s="178">
        <v>34</v>
      </c>
      <c r="X19" s="176">
        <v>0</v>
      </c>
      <c r="Y19" s="177">
        <v>0</v>
      </c>
      <c r="Z19" s="177">
        <v>0</v>
      </c>
      <c r="AA19" s="177">
        <f t="shared" si="18"/>
        <v>0</v>
      </c>
      <c r="AB19" s="178">
        <v>0</v>
      </c>
      <c r="AC19" s="179">
        <v>0</v>
      </c>
      <c r="AD19" s="177">
        <v>0</v>
      </c>
      <c r="AE19" s="177">
        <v>0</v>
      </c>
      <c r="AF19" s="177">
        <f t="shared" si="19"/>
        <v>0</v>
      </c>
      <c r="AG19" s="180">
        <v>0</v>
      </c>
      <c r="AH19" s="176">
        <v>0</v>
      </c>
      <c r="AI19" s="177">
        <v>0</v>
      </c>
      <c r="AJ19" s="177">
        <v>0</v>
      </c>
      <c r="AK19" s="177">
        <f t="shared" si="20"/>
        <v>0</v>
      </c>
      <c r="AL19" s="178">
        <v>0</v>
      </c>
      <c r="AM19" s="176">
        <f t="shared" si="21"/>
        <v>7</v>
      </c>
      <c r="AN19" s="179">
        <f t="shared" si="22"/>
        <v>1</v>
      </c>
      <c r="AO19" s="179">
        <f t="shared" si="23"/>
        <v>25</v>
      </c>
      <c r="AP19" s="179">
        <f t="shared" si="24"/>
        <v>26</v>
      </c>
      <c r="AQ19" s="185">
        <f t="shared" si="25"/>
        <v>56</v>
      </c>
      <c r="AR19" s="45"/>
    </row>
    <row r="20" spans="1:44" s="41" customFormat="1" ht="20.25" customHeight="1">
      <c r="A20" s="286"/>
      <c r="B20" s="44">
        <v>14</v>
      </c>
      <c r="C20" s="44" t="s">
        <v>21</v>
      </c>
      <c r="D20" s="177">
        <v>13</v>
      </c>
      <c r="E20" s="177">
        <v>86</v>
      </c>
      <c r="F20" s="177">
        <v>1089</v>
      </c>
      <c r="G20" s="177">
        <f t="shared" si="14"/>
        <v>1175</v>
      </c>
      <c r="H20" s="180">
        <v>3525</v>
      </c>
      <c r="I20" s="176">
        <v>0</v>
      </c>
      <c r="J20" s="177">
        <v>0</v>
      </c>
      <c r="K20" s="177">
        <v>0</v>
      </c>
      <c r="L20" s="177">
        <f t="shared" si="15"/>
        <v>0</v>
      </c>
      <c r="M20" s="178">
        <v>0</v>
      </c>
      <c r="N20" s="179">
        <v>22</v>
      </c>
      <c r="O20" s="177">
        <v>120</v>
      </c>
      <c r="P20" s="177"/>
      <c r="Q20" s="177">
        <f t="shared" si="16"/>
        <v>120</v>
      </c>
      <c r="R20" s="180">
        <v>400</v>
      </c>
      <c r="S20" s="176">
        <v>12</v>
      </c>
      <c r="T20" s="177">
        <v>1</v>
      </c>
      <c r="U20" s="177">
        <v>48</v>
      </c>
      <c r="V20" s="177">
        <f t="shared" si="17"/>
        <v>49</v>
      </c>
      <c r="W20" s="178">
        <v>196</v>
      </c>
      <c r="X20" s="176">
        <v>4</v>
      </c>
      <c r="Y20" s="177">
        <v>0</v>
      </c>
      <c r="Z20" s="177">
        <v>79</v>
      </c>
      <c r="AA20" s="177">
        <f t="shared" si="18"/>
        <v>79</v>
      </c>
      <c r="AB20" s="178">
        <v>244</v>
      </c>
      <c r="AC20" s="179">
        <v>0</v>
      </c>
      <c r="AD20" s="177">
        <v>0</v>
      </c>
      <c r="AE20" s="177">
        <v>0</v>
      </c>
      <c r="AF20" s="177">
        <f t="shared" si="19"/>
        <v>0</v>
      </c>
      <c r="AG20" s="180">
        <v>0</v>
      </c>
      <c r="AH20" s="176">
        <v>0</v>
      </c>
      <c r="AI20" s="177">
        <v>0</v>
      </c>
      <c r="AJ20" s="177">
        <v>0</v>
      </c>
      <c r="AK20" s="177">
        <f t="shared" si="20"/>
        <v>0</v>
      </c>
      <c r="AL20" s="178">
        <v>0</v>
      </c>
      <c r="AM20" s="176">
        <f t="shared" si="21"/>
        <v>51</v>
      </c>
      <c r="AN20" s="179">
        <v>87</v>
      </c>
      <c r="AO20" s="179">
        <v>1336</v>
      </c>
      <c r="AP20" s="179">
        <f t="shared" si="24"/>
        <v>1423</v>
      </c>
      <c r="AQ20" s="185">
        <f t="shared" si="25"/>
        <v>4365</v>
      </c>
      <c r="AR20" s="45"/>
    </row>
    <row r="21" spans="1:44" s="41" customFormat="1" ht="20.25" customHeight="1">
      <c r="A21" s="286"/>
      <c r="B21" s="44">
        <v>15</v>
      </c>
      <c r="C21" s="44" t="s">
        <v>22</v>
      </c>
      <c r="D21" s="177">
        <v>3</v>
      </c>
      <c r="E21" s="177">
        <v>16</v>
      </c>
      <c r="F21" s="177">
        <v>309</v>
      </c>
      <c r="G21" s="177">
        <f t="shared" si="14"/>
        <v>325</v>
      </c>
      <c r="H21" s="180">
        <v>650</v>
      </c>
      <c r="I21" s="176">
        <v>0</v>
      </c>
      <c r="J21" s="177">
        <v>0</v>
      </c>
      <c r="K21" s="177">
        <v>0</v>
      </c>
      <c r="L21" s="177">
        <f t="shared" si="15"/>
        <v>0</v>
      </c>
      <c r="M21" s="178">
        <v>0</v>
      </c>
      <c r="N21" s="179">
        <v>1</v>
      </c>
      <c r="O21" s="177">
        <v>0</v>
      </c>
      <c r="P21" s="177">
        <v>3</v>
      </c>
      <c r="Q21" s="177">
        <f t="shared" si="16"/>
        <v>3</v>
      </c>
      <c r="R21" s="180">
        <v>8</v>
      </c>
      <c r="S21" s="176">
        <v>0</v>
      </c>
      <c r="T21" s="177">
        <v>0</v>
      </c>
      <c r="U21" s="177">
        <v>0</v>
      </c>
      <c r="V21" s="177">
        <f t="shared" si="17"/>
        <v>0</v>
      </c>
      <c r="W21" s="178">
        <v>0</v>
      </c>
      <c r="X21" s="176">
        <v>1</v>
      </c>
      <c r="Y21" s="177">
        <v>0</v>
      </c>
      <c r="Z21" s="177">
        <v>10</v>
      </c>
      <c r="AA21" s="177">
        <f t="shared" si="18"/>
        <v>10</v>
      </c>
      <c r="AB21" s="178">
        <v>20</v>
      </c>
      <c r="AC21" s="179">
        <v>1</v>
      </c>
      <c r="AD21" s="177">
        <v>2</v>
      </c>
      <c r="AE21" s="177">
        <v>0</v>
      </c>
      <c r="AF21" s="177">
        <f t="shared" si="19"/>
        <v>2</v>
      </c>
      <c r="AG21" s="180">
        <v>8</v>
      </c>
      <c r="AH21" s="176">
        <v>0</v>
      </c>
      <c r="AI21" s="177">
        <v>0</v>
      </c>
      <c r="AJ21" s="177">
        <v>0</v>
      </c>
      <c r="AK21" s="177">
        <f t="shared" si="20"/>
        <v>0</v>
      </c>
      <c r="AL21" s="178">
        <v>0</v>
      </c>
      <c r="AM21" s="176">
        <f t="shared" si="21"/>
        <v>6</v>
      </c>
      <c r="AN21" s="179">
        <f t="shared" si="22"/>
        <v>18</v>
      </c>
      <c r="AO21" s="179">
        <f t="shared" si="23"/>
        <v>322</v>
      </c>
      <c r="AP21" s="179">
        <f t="shared" si="24"/>
        <v>340</v>
      </c>
      <c r="AQ21" s="185">
        <f t="shared" si="25"/>
        <v>686</v>
      </c>
      <c r="AR21" s="45"/>
    </row>
    <row r="22" spans="1:44" s="41" customFormat="1" ht="20.25" customHeight="1">
      <c r="A22" s="286"/>
      <c r="B22" s="44">
        <v>16</v>
      </c>
      <c r="C22" s="44" t="s">
        <v>23</v>
      </c>
      <c r="D22" s="177">
        <v>0</v>
      </c>
      <c r="E22" s="177">
        <v>0</v>
      </c>
      <c r="F22" s="177">
        <v>0</v>
      </c>
      <c r="G22" s="177">
        <f t="shared" si="14"/>
        <v>0</v>
      </c>
      <c r="H22" s="180">
        <v>0</v>
      </c>
      <c r="I22" s="176">
        <v>0</v>
      </c>
      <c r="J22" s="177">
        <v>0</v>
      </c>
      <c r="K22" s="177">
        <v>0</v>
      </c>
      <c r="L22" s="177">
        <f t="shared" si="15"/>
        <v>0</v>
      </c>
      <c r="M22" s="178">
        <v>0</v>
      </c>
      <c r="N22" s="179">
        <v>0</v>
      </c>
      <c r="O22" s="177">
        <v>0</v>
      </c>
      <c r="P22" s="177">
        <v>0</v>
      </c>
      <c r="Q22" s="177">
        <f t="shared" si="16"/>
        <v>0</v>
      </c>
      <c r="R22" s="180">
        <v>0</v>
      </c>
      <c r="S22" s="176">
        <v>0</v>
      </c>
      <c r="T22" s="177">
        <v>0</v>
      </c>
      <c r="U22" s="177">
        <v>0</v>
      </c>
      <c r="V22" s="177">
        <f t="shared" si="17"/>
        <v>0</v>
      </c>
      <c r="W22" s="178">
        <v>0</v>
      </c>
      <c r="X22" s="176">
        <v>0</v>
      </c>
      <c r="Y22" s="177">
        <v>0</v>
      </c>
      <c r="Z22" s="177">
        <v>0</v>
      </c>
      <c r="AA22" s="177">
        <f t="shared" si="18"/>
        <v>0</v>
      </c>
      <c r="AB22" s="178">
        <v>0</v>
      </c>
      <c r="AC22" s="179">
        <v>0</v>
      </c>
      <c r="AD22" s="177">
        <v>0</v>
      </c>
      <c r="AE22" s="177">
        <v>0</v>
      </c>
      <c r="AF22" s="177">
        <f t="shared" si="19"/>
        <v>0</v>
      </c>
      <c r="AG22" s="180">
        <v>0</v>
      </c>
      <c r="AH22" s="176">
        <v>0</v>
      </c>
      <c r="AI22" s="177">
        <v>0</v>
      </c>
      <c r="AJ22" s="177">
        <v>0</v>
      </c>
      <c r="AK22" s="177">
        <f t="shared" si="20"/>
        <v>0</v>
      </c>
      <c r="AL22" s="178">
        <v>0</v>
      </c>
      <c r="AM22" s="176">
        <f t="shared" si="21"/>
        <v>0</v>
      </c>
      <c r="AN22" s="179">
        <f t="shared" si="22"/>
        <v>0</v>
      </c>
      <c r="AO22" s="179">
        <f t="shared" si="23"/>
        <v>0</v>
      </c>
      <c r="AP22" s="179">
        <f t="shared" si="24"/>
        <v>0</v>
      </c>
      <c r="AQ22" s="185">
        <f t="shared" si="25"/>
        <v>0</v>
      </c>
      <c r="AR22" s="45"/>
    </row>
    <row r="23" spans="1:44" s="41" customFormat="1" ht="20.25" customHeight="1">
      <c r="A23" s="286"/>
      <c r="B23" s="44">
        <v>17</v>
      </c>
      <c r="C23" s="44" t="s">
        <v>24</v>
      </c>
      <c r="D23" s="177">
        <v>0</v>
      </c>
      <c r="E23" s="177">
        <v>0</v>
      </c>
      <c r="F23" s="177">
        <v>0</v>
      </c>
      <c r="G23" s="177">
        <f t="shared" si="14"/>
        <v>0</v>
      </c>
      <c r="H23" s="180">
        <v>0</v>
      </c>
      <c r="I23" s="176">
        <v>0</v>
      </c>
      <c r="J23" s="193">
        <v>0</v>
      </c>
      <c r="K23" s="193">
        <v>0</v>
      </c>
      <c r="L23" s="177">
        <f t="shared" si="15"/>
        <v>0</v>
      </c>
      <c r="M23" s="194">
        <v>0</v>
      </c>
      <c r="N23" s="179">
        <v>0</v>
      </c>
      <c r="O23" s="177">
        <v>0</v>
      </c>
      <c r="P23" s="177">
        <v>0</v>
      </c>
      <c r="Q23" s="177">
        <f t="shared" si="16"/>
        <v>0</v>
      </c>
      <c r="R23" s="180">
        <v>0</v>
      </c>
      <c r="S23" s="176">
        <v>1</v>
      </c>
      <c r="T23" s="177">
        <v>0</v>
      </c>
      <c r="U23" s="177">
        <v>9</v>
      </c>
      <c r="V23" s="177">
        <f t="shared" si="17"/>
        <v>9</v>
      </c>
      <c r="W23" s="178">
        <v>18</v>
      </c>
      <c r="X23" s="239">
        <v>3</v>
      </c>
      <c r="Y23" s="177">
        <v>0</v>
      </c>
      <c r="Z23" s="177">
        <v>30</v>
      </c>
      <c r="AA23" s="177">
        <f t="shared" si="18"/>
        <v>30</v>
      </c>
      <c r="AB23" s="178">
        <v>38</v>
      </c>
      <c r="AC23" s="179">
        <v>0</v>
      </c>
      <c r="AD23" s="177">
        <v>0</v>
      </c>
      <c r="AE23" s="177">
        <v>0</v>
      </c>
      <c r="AF23" s="177">
        <f t="shared" si="19"/>
        <v>0</v>
      </c>
      <c r="AG23" s="180">
        <v>0</v>
      </c>
      <c r="AH23" s="176">
        <v>0</v>
      </c>
      <c r="AI23" s="177">
        <v>0</v>
      </c>
      <c r="AJ23" s="177">
        <v>0</v>
      </c>
      <c r="AK23" s="177">
        <f t="shared" si="20"/>
        <v>0</v>
      </c>
      <c r="AL23" s="194">
        <v>0</v>
      </c>
      <c r="AM23" s="176">
        <f t="shared" si="21"/>
        <v>4</v>
      </c>
      <c r="AN23" s="179">
        <f t="shared" si="22"/>
        <v>0</v>
      </c>
      <c r="AO23" s="179">
        <f t="shared" si="23"/>
        <v>39</v>
      </c>
      <c r="AP23" s="179">
        <f t="shared" si="24"/>
        <v>39</v>
      </c>
      <c r="AQ23" s="185">
        <f t="shared" si="25"/>
        <v>56</v>
      </c>
      <c r="AR23" s="45"/>
    </row>
    <row r="24" spans="1:44" s="41" customFormat="1" ht="20.25" customHeight="1">
      <c r="A24" s="287"/>
      <c r="B24" s="279" t="s">
        <v>63</v>
      </c>
      <c r="C24" s="280"/>
      <c r="D24" s="77">
        <f>SUM(D14:D23)</f>
        <v>70</v>
      </c>
      <c r="E24" s="77">
        <f t="shared" ref="E24:AQ24" si="26">SUM(E14:E23)</f>
        <v>232</v>
      </c>
      <c r="F24" s="77">
        <f t="shared" si="26"/>
        <v>4243</v>
      </c>
      <c r="G24" s="77">
        <f t="shared" si="26"/>
        <v>4475</v>
      </c>
      <c r="H24" s="77">
        <f t="shared" si="26"/>
        <v>12299</v>
      </c>
      <c r="I24" s="88">
        <f t="shared" si="26"/>
        <v>31</v>
      </c>
      <c r="J24" s="84">
        <f t="shared" si="26"/>
        <v>90</v>
      </c>
      <c r="K24" s="84">
        <f t="shared" si="26"/>
        <v>98</v>
      </c>
      <c r="L24" s="79">
        <f t="shared" si="26"/>
        <v>188</v>
      </c>
      <c r="M24" s="89">
        <f t="shared" si="26"/>
        <v>553</v>
      </c>
      <c r="N24" s="90">
        <f t="shared" si="26"/>
        <v>66</v>
      </c>
      <c r="O24" s="80">
        <f t="shared" si="26"/>
        <v>127</v>
      </c>
      <c r="P24" s="81">
        <f t="shared" si="26"/>
        <v>100</v>
      </c>
      <c r="Q24" s="81">
        <f t="shared" si="26"/>
        <v>227</v>
      </c>
      <c r="R24" s="91">
        <f t="shared" si="26"/>
        <v>885</v>
      </c>
      <c r="S24" s="88">
        <f t="shared" si="26"/>
        <v>72</v>
      </c>
      <c r="T24" s="81">
        <f t="shared" si="26"/>
        <v>21</v>
      </c>
      <c r="U24" s="81">
        <f t="shared" si="26"/>
        <v>216</v>
      </c>
      <c r="V24" s="79">
        <f t="shared" si="26"/>
        <v>237</v>
      </c>
      <c r="W24" s="87">
        <f t="shared" si="26"/>
        <v>743</v>
      </c>
      <c r="X24" s="88">
        <f t="shared" si="26"/>
        <v>26</v>
      </c>
      <c r="Y24" s="81">
        <f t="shared" si="26"/>
        <v>0</v>
      </c>
      <c r="Z24" s="79">
        <f t="shared" si="26"/>
        <v>195</v>
      </c>
      <c r="AA24" s="80">
        <f t="shared" si="26"/>
        <v>195</v>
      </c>
      <c r="AB24" s="91">
        <f t="shared" si="26"/>
        <v>507</v>
      </c>
      <c r="AC24" s="88">
        <f t="shared" si="26"/>
        <v>2</v>
      </c>
      <c r="AD24" s="79">
        <f t="shared" si="26"/>
        <v>16</v>
      </c>
      <c r="AE24" s="79">
        <f t="shared" si="26"/>
        <v>0</v>
      </c>
      <c r="AF24" s="80">
        <f t="shared" si="26"/>
        <v>16</v>
      </c>
      <c r="AG24" s="91">
        <f t="shared" si="26"/>
        <v>204</v>
      </c>
      <c r="AH24" s="88">
        <f t="shared" si="26"/>
        <v>0</v>
      </c>
      <c r="AI24" s="79">
        <f t="shared" si="26"/>
        <v>0</v>
      </c>
      <c r="AJ24" s="80">
        <f t="shared" si="26"/>
        <v>0</v>
      </c>
      <c r="AK24" s="91">
        <f t="shared" si="26"/>
        <v>0</v>
      </c>
      <c r="AL24" s="92">
        <f t="shared" si="26"/>
        <v>0</v>
      </c>
      <c r="AM24" s="93">
        <f t="shared" si="26"/>
        <v>267</v>
      </c>
      <c r="AN24" s="94">
        <f t="shared" si="26"/>
        <v>366</v>
      </c>
      <c r="AO24" s="94">
        <f t="shared" si="26"/>
        <v>4972</v>
      </c>
      <c r="AP24" s="94">
        <f t="shared" si="26"/>
        <v>5338</v>
      </c>
      <c r="AQ24" s="95">
        <f t="shared" si="26"/>
        <v>15191</v>
      </c>
      <c r="AR24" s="47"/>
    </row>
    <row r="25" spans="1:44" s="41" customFormat="1" ht="20.25" customHeight="1">
      <c r="A25" s="288" t="s">
        <v>25</v>
      </c>
      <c r="B25" s="46">
        <v>18</v>
      </c>
      <c r="C25" s="46" t="s">
        <v>26</v>
      </c>
      <c r="D25" s="186">
        <v>24</v>
      </c>
      <c r="E25" s="186">
        <v>32</v>
      </c>
      <c r="F25" s="186">
        <v>2435</v>
      </c>
      <c r="G25" s="195">
        <f>SUM(E25:F25)</f>
        <v>2467</v>
      </c>
      <c r="H25" s="188">
        <v>6870</v>
      </c>
      <c r="I25" s="189">
        <v>10</v>
      </c>
      <c r="J25" s="186">
        <v>19</v>
      </c>
      <c r="K25" s="186">
        <v>26</v>
      </c>
      <c r="L25" s="195">
        <f>SUM(J25:K25)</f>
        <v>45</v>
      </c>
      <c r="M25" s="190">
        <v>147</v>
      </c>
      <c r="N25" s="191">
        <v>9</v>
      </c>
      <c r="O25" s="186">
        <v>5</v>
      </c>
      <c r="P25" s="186">
        <v>33</v>
      </c>
      <c r="Q25" s="195">
        <f>SUM(O25:P25)</f>
        <v>38</v>
      </c>
      <c r="R25" s="188">
        <v>188</v>
      </c>
      <c r="S25" s="189">
        <v>5</v>
      </c>
      <c r="T25" s="186">
        <v>8</v>
      </c>
      <c r="U25" s="186">
        <v>18</v>
      </c>
      <c r="V25" s="195">
        <f>SUM(T25:U25)</f>
        <v>26</v>
      </c>
      <c r="W25" s="190">
        <v>81</v>
      </c>
      <c r="X25" s="189">
        <v>4</v>
      </c>
      <c r="Y25" s="186">
        <v>0</v>
      </c>
      <c r="Z25" s="186">
        <v>31</v>
      </c>
      <c r="AA25" s="195">
        <f>SUM(Y25:Z25)</f>
        <v>31</v>
      </c>
      <c r="AB25" s="190">
        <v>104</v>
      </c>
      <c r="AC25" s="191">
        <v>0</v>
      </c>
      <c r="AD25" s="240">
        <v>0</v>
      </c>
      <c r="AE25" s="240">
        <v>0</v>
      </c>
      <c r="AF25" s="195">
        <f>SUM(AD25:AE25)</f>
        <v>0</v>
      </c>
      <c r="AG25" s="188">
        <v>0</v>
      </c>
      <c r="AH25" s="189">
        <v>0</v>
      </c>
      <c r="AI25" s="186">
        <v>0</v>
      </c>
      <c r="AJ25" s="186">
        <v>0</v>
      </c>
      <c r="AK25" s="195">
        <f>SUM(AI25:AJ25)</f>
        <v>0</v>
      </c>
      <c r="AL25" s="190">
        <v>0</v>
      </c>
      <c r="AM25" s="176">
        <f>SUM(D25,I25,N25,S25,X25,AC25,AH25)</f>
        <v>52</v>
      </c>
      <c r="AN25" s="179">
        <f>SUM(E25,J25,O25,T25,Y25,AD25,AI25)</f>
        <v>64</v>
      </c>
      <c r="AO25" s="179">
        <f>SUM(F25,K25,P25,U25,Z25,AE25,AJ25)</f>
        <v>2543</v>
      </c>
      <c r="AP25" s="195">
        <f>SUM(G25,L25,Q25,V25,AA25,AF25,AK25)</f>
        <v>2607</v>
      </c>
      <c r="AQ25" s="185">
        <f>SUM(H25,M25,R25,W25,AB25,AG25,AL25)</f>
        <v>7390</v>
      </c>
      <c r="AR25" s="45"/>
    </row>
    <row r="26" spans="1:44" s="41" customFormat="1" ht="20.25" customHeight="1">
      <c r="A26" s="282"/>
      <c r="B26" s="44">
        <v>19</v>
      </c>
      <c r="C26" s="44" t="s">
        <v>27</v>
      </c>
      <c r="D26" s="177">
        <v>8</v>
      </c>
      <c r="E26" s="177">
        <v>39</v>
      </c>
      <c r="F26" s="177">
        <v>250</v>
      </c>
      <c r="G26" s="195">
        <f>SUM(E26:F26)</f>
        <v>289</v>
      </c>
      <c r="H26" s="180">
        <v>958</v>
      </c>
      <c r="I26" s="176">
        <v>15</v>
      </c>
      <c r="J26" s="177">
        <v>47</v>
      </c>
      <c r="K26" s="177">
        <v>5</v>
      </c>
      <c r="L26" s="195">
        <f t="shared" ref="L26:L33" si="27">SUM(J26:K26)</f>
        <v>52</v>
      </c>
      <c r="M26" s="178">
        <v>147</v>
      </c>
      <c r="N26" s="179">
        <v>4</v>
      </c>
      <c r="O26" s="177">
        <v>5</v>
      </c>
      <c r="P26" s="177">
        <v>4</v>
      </c>
      <c r="Q26" s="195">
        <f t="shared" ref="Q26:Q33" si="28">SUM(O26:P26)</f>
        <v>9</v>
      </c>
      <c r="R26" s="180">
        <v>43</v>
      </c>
      <c r="S26" s="176">
        <v>1</v>
      </c>
      <c r="T26" s="177">
        <v>0</v>
      </c>
      <c r="U26" s="177">
        <v>2</v>
      </c>
      <c r="V26" s="195">
        <f t="shared" ref="V26:V33" si="29">SUM(T26:U26)</f>
        <v>2</v>
      </c>
      <c r="W26" s="178">
        <v>6</v>
      </c>
      <c r="X26" s="241">
        <v>0</v>
      </c>
      <c r="Y26" s="177">
        <v>0</v>
      </c>
      <c r="Z26" s="179">
        <v>0</v>
      </c>
      <c r="AA26" s="195">
        <f t="shared" ref="AA26:AA33" si="30">SUM(Y26:Z26)</f>
        <v>0</v>
      </c>
      <c r="AB26" s="178">
        <v>0</v>
      </c>
      <c r="AC26" s="179">
        <v>0</v>
      </c>
      <c r="AD26" s="177">
        <v>0</v>
      </c>
      <c r="AE26" s="177">
        <v>0</v>
      </c>
      <c r="AF26" s="195">
        <f t="shared" ref="AF26:AF33" si="31">SUM(AD26:AE26)</f>
        <v>0</v>
      </c>
      <c r="AG26" s="180">
        <v>0</v>
      </c>
      <c r="AH26" s="176">
        <v>0</v>
      </c>
      <c r="AI26" s="177">
        <v>0</v>
      </c>
      <c r="AJ26" s="177">
        <v>0</v>
      </c>
      <c r="AK26" s="195">
        <f t="shared" ref="AK26:AK33" si="32">SUM(AI26:AJ26)</f>
        <v>0</v>
      </c>
      <c r="AL26" s="178">
        <v>0</v>
      </c>
      <c r="AM26" s="176">
        <f t="shared" ref="AM26:AM33" si="33">SUM(D26,I26,N26,S26,X26,AC26,AH26)</f>
        <v>28</v>
      </c>
      <c r="AN26" s="179">
        <f t="shared" ref="AN26:AN33" si="34">SUM(E26,J26,O26,T26,Y26,AD26,AI26)</f>
        <v>91</v>
      </c>
      <c r="AO26" s="179">
        <f t="shared" ref="AO26:AO33" si="35">SUM(F26,K26,P26,U26,Z26,AE26,AJ26)</f>
        <v>261</v>
      </c>
      <c r="AP26" s="195">
        <f t="shared" ref="AP26:AP33" si="36">SUM(G26,L26,Q26,V26,AA26,AF26,AK26)</f>
        <v>352</v>
      </c>
      <c r="AQ26" s="185">
        <f t="shared" ref="AQ26:AQ33" si="37">SUM(H26,M26,R26,W26,AB26,AG26,AL26)</f>
        <v>1154</v>
      </c>
      <c r="AR26" s="45"/>
    </row>
    <row r="27" spans="1:44" s="41" customFormat="1" ht="20.25" customHeight="1">
      <c r="A27" s="282"/>
      <c r="B27" s="44">
        <v>20</v>
      </c>
      <c r="C27" s="44" t="s">
        <v>28</v>
      </c>
      <c r="D27" s="177">
        <v>0</v>
      </c>
      <c r="E27" s="177">
        <v>0</v>
      </c>
      <c r="F27" s="177">
        <v>0</v>
      </c>
      <c r="G27" s="195">
        <f t="shared" ref="G27:G33" si="38">SUM(E27:F27)</f>
        <v>0</v>
      </c>
      <c r="H27" s="177">
        <v>0</v>
      </c>
      <c r="I27" s="176">
        <v>6</v>
      </c>
      <c r="J27" s="177">
        <v>12</v>
      </c>
      <c r="K27" s="177">
        <v>3</v>
      </c>
      <c r="L27" s="195">
        <f t="shared" si="27"/>
        <v>15</v>
      </c>
      <c r="M27" s="178">
        <v>58</v>
      </c>
      <c r="N27" s="179">
        <v>11</v>
      </c>
      <c r="O27" s="177">
        <v>1</v>
      </c>
      <c r="P27" s="177">
        <v>18</v>
      </c>
      <c r="Q27" s="195">
        <f t="shared" si="28"/>
        <v>19</v>
      </c>
      <c r="R27" s="180">
        <v>78</v>
      </c>
      <c r="S27" s="176">
        <v>0</v>
      </c>
      <c r="T27" s="177">
        <v>0</v>
      </c>
      <c r="U27" s="177">
        <v>0</v>
      </c>
      <c r="V27" s="195">
        <f t="shared" si="29"/>
        <v>0</v>
      </c>
      <c r="W27" s="178">
        <v>0</v>
      </c>
      <c r="X27" s="241">
        <v>0</v>
      </c>
      <c r="Y27" s="177">
        <v>0</v>
      </c>
      <c r="Z27" s="179">
        <v>0</v>
      </c>
      <c r="AA27" s="195">
        <f t="shared" si="30"/>
        <v>0</v>
      </c>
      <c r="AB27" s="178">
        <v>0</v>
      </c>
      <c r="AC27" s="179">
        <v>0</v>
      </c>
      <c r="AD27" s="195">
        <v>0</v>
      </c>
      <c r="AE27" s="195">
        <v>0</v>
      </c>
      <c r="AF27" s="195">
        <f t="shared" si="31"/>
        <v>0</v>
      </c>
      <c r="AG27" s="180">
        <v>0</v>
      </c>
      <c r="AH27" s="176">
        <v>0</v>
      </c>
      <c r="AI27" s="177">
        <v>0</v>
      </c>
      <c r="AJ27" s="177">
        <v>0</v>
      </c>
      <c r="AK27" s="195">
        <f t="shared" si="32"/>
        <v>0</v>
      </c>
      <c r="AL27" s="178">
        <v>0</v>
      </c>
      <c r="AM27" s="176">
        <f t="shared" si="33"/>
        <v>17</v>
      </c>
      <c r="AN27" s="179">
        <f t="shared" si="34"/>
        <v>13</v>
      </c>
      <c r="AO27" s="179">
        <f t="shared" si="35"/>
        <v>21</v>
      </c>
      <c r="AP27" s="195">
        <f t="shared" si="36"/>
        <v>34</v>
      </c>
      <c r="AQ27" s="185">
        <f t="shared" si="37"/>
        <v>136</v>
      </c>
      <c r="AR27" s="45"/>
    </row>
    <row r="28" spans="1:44" s="41" customFormat="1" ht="20.25" customHeight="1">
      <c r="A28" s="282"/>
      <c r="B28" s="44">
        <v>21</v>
      </c>
      <c r="C28" s="44" t="s">
        <v>29</v>
      </c>
      <c r="D28" s="177">
        <v>2</v>
      </c>
      <c r="E28" s="177">
        <v>1</v>
      </c>
      <c r="F28" s="177">
        <v>19</v>
      </c>
      <c r="G28" s="195">
        <f t="shared" si="38"/>
        <v>20</v>
      </c>
      <c r="H28" s="180">
        <v>50</v>
      </c>
      <c r="I28" s="176">
        <v>15</v>
      </c>
      <c r="J28" s="177">
        <v>18</v>
      </c>
      <c r="K28" s="177">
        <v>7</v>
      </c>
      <c r="L28" s="195">
        <f t="shared" si="27"/>
        <v>25</v>
      </c>
      <c r="M28" s="178">
        <v>110</v>
      </c>
      <c r="N28" s="179">
        <v>3</v>
      </c>
      <c r="O28" s="177">
        <v>0</v>
      </c>
      <c r="P28" s="177">
        <v>8</v>
      </c>
      <c r="Q28" s="195">
        <f t="shared" si="28"/>
        <v>8</v>
      </c>
      <c r="R28" s="180">
        <v>38</v>
      </c>
      <c r="S28" s="176">
        <v>0</v>
      </c>
      <c r="T28" s="177">
        <v>0</v>
      </c>
      <c r="U28" s="177">
        <v>0</v>
      </c>
      <c r="V28" s="195">
        <f t="shared" si="29"/>
        <v>0</v>
      </c>
      <c r="W28" s="178">
        <v>0</v>
      </c>
      <c r="X28" s="241">
        <v>0</v>
      </c>
      <c r="Y28" s="177">
        <v>0</v>
      </c>
      <c r="Z28" s="179">
        <v>0</v>
      </c>
      <c r="AA28" s="195">
        <f t="shared" si="30"/>
        <v>0</v>
      </c>
      <c r="AB28" s="178">
        <v>0</v>
      </c>
      <c r="AC28" s="179">
        <v>1</v>
      </c>
      <c r="AD28" s="177">
        <v>1</v>
      </c>
      <c r="AE28" s="177">
        <v>14</v>
      </c>
      <c r="AF28" s="195">
        <f t="shared" si="31"/>
        <v>15</v>
      </c>
      <c r="AG28" s="180">
        <v>111</v>
      </c>
      <c r="AH28" s="176">
        <v>0</v>
      </c>
      <c r="AI28" s="177">
        <v>0</v>
      </c>
      <c r="AJ28" s="177">
        <v>0</v>
      </c>
      <c r="AK28" s="195">
        <f t="shared" si="32"/>
        <v>0</v>
      </c>
      <c r="AL28" s="178">
        <v>0</v>
      </c>
      <c r="AM28" s="176">
        <f t="shared" si="33"/>
        <v>21</v>
      </c>
      <c r="AN28" s="179">
        <f t="shared" si="34"/>
        <v>20</v>
      </c>
      <c r="AO28" s="179">
        <f t="shared" si="35"/>
        <v>48</v>
      </c>
      <c r="AP28" s="195">
        <f t="shared" si="36"/>
        <v>68</v>
      </c>
      <c r="AQ28" s="185">
        <f t="shared" si="37"/>
        <v>309</v>
      </c>
      <c r="AR28" s="45"/>
    </row>
    <row r="29" spans="1:44" s="45" customFormat="1" ht="20.25" customHeight="1">
      <c r="A29" s="282"/>
      <c r="B29" s="44">
        <v>22</v>
      </c>
      <c r="C29" s="44" t="s">
        <v>30</v>
      </c>
      <c r="D29" s="177">
        <v>16</v>
      </c>
      <c r="E29" s="177">
        <v>26</v>
      </c>
      <c r="F29" s="177">
        <v>185</v>
      </c>
      <c r="G29" s="195">
        <f t="shared" si="38"/>
        <v>211</v>
      </c>
      <c r="H29" s="180">
        <v>694</v>
      </c>
      <c r="I29" s="176">
        <v>18</v>
      </c>
      <c r="J29" s="177">
        <v>41</v>
      </c>
      <c r="K29" s="177">
        <v>20</v>
      </c>
      <c r="L29" s="195">
        <f>SUM(J29:K29)</f>
        <v>61</v>
      </c>
      <c r="M29" s="178">
        <v>171</v>
      </c>
      <c r="N29" s="179">
        <v>72</v>
      </c>
      <c r="O29" s="177">
        <v>45</v>
      </c>
      <c r="P29" s="177">
        <v>190</v>
      </c>
      <c r="Q29" s="195">
        <f t="shared" si="28"/>
        <v>235</v>
      </c>
      <c r="R29" s="180">
        <v>809</v>
      </c>
      <c r="S29" s="176">
        <v>14</v>
      </c>
      <c r="T29" s="177">
        <v>6</v>
      </c>
      <c r="U29" s="177">
        <v>50</v>
      </c>
      <c r="V29" s="195">
        <f t="shared" si="29"/>
        <v>56</v>
      </c>
      <c r="W29" s="178">
        <v>167</v>
      </c>
      <c r="X29" s="241">
        <v>0</v>
      </c>
      <c r="Y29" s="177">
        <v>0</v>
      </c>
      <c r="Z29" s="179">
        <v>0</v>
      </c>
      <c r="AA29" s="195">
        <f t="shared" si="30"/>
        <v>0</v>
      </c>
      <c r="AB29" s="178">
        <v>0</v>
      </c>
      <c r="AC29" s="179">
        <v>1</v>
      </c>
      <c r="AD29" s="177">
        <v>1</v>
      </c>
      <c r="AE29" s="177">
        <v>0</v>
      </c>
      <c r="AF29" s="195">
        <f t="shared" si="31"/>
        <v>1</v>
      </c>
      <c r="AG29" s="180">
        <v>35</v>
      </c>
      <c r="AH29" s="176">
        <v>0</v>
      </c>
      <c r="AI29" s="177">
        <v>0</v>
      </c>
      <c r="AJ29" s="177">
        <v>0</v>
      </c>
      <c r="AK29" s="195">
        <f t="shared" si="32"/>
        <v>0</v>
      </c>
      <c r="AL29" s="178">
        <v>0</v>
      </c>
      <c r="AM29" s="176">
        <f t="shared" si="33"/>
        <v>121</v>
      </c>
      <c r="AN29" s="179">
        <f t="shared" si="34"/>
        <v>119</v>
      </c>
      <c r="AO29" s="179">
        <f t="shared" si="35"/>
        <v>445</v>
      </c>
      <c r="AP29" s="195">
        <f t="shared" si="36"/>
        <v>564</v>
      </c>
      <c r="AQ29" s="185">
        <f t="shared" si="37"/>
        <v>1876</v>
      </c>
    </row>
    <row r="30" spans="1:44" s="41" customFormat="1" ht="20.25" customHeight="1">
      <c r="A30" s="282"/>
      <c r="B30" s="44">
        <v>23</v>
      </c>
      <c r="C30" s="44" t="s">
        <v>31</v>
      </c>
      <c r="D30" s="177">
        <v>16</v>
      </c>
      <c r="E30" s="177">
        <v>6</v>
      </c>
      <c r="F30" s="177">
        <v>972</v>
      </c>
      <c r="G30" s="195">
        <f t="shared" si="38"/>
        <v>978</v>
      </c>
      <c r="H30" s="180">
        <v>3539</v>
      </c>
      <c r="I30" s="176">
        <v>17</v>
      </c>
      <c r="J30" s="177">
        <v>72</v>
      </c>
      <c r="K30" s="177">
        <v>16</v>
      </c>
      <c r="L30" s="195">
        <f t="shared" si="27"/>
        <v>88</v>
      </c>
      <c r="M30" s="178">
        <v>304</v>
      </c>
      <c r="N30" s="179">
        <v>111</v>
      </c>
      <c r="O30" s="177">
        <v>65</v>
      </c>
      <c r="P30" s="177">
        <v>172</v>
      </c>
      <c r="Q30" s="195">
        <f t="shared" si="28"/>
        <v>237</v>
      </c>
      <c r="R30" s="180">
        <v>1153</v>
      </c>
      <c r="S30" s="176">
        <v>15</v>
      </c>
      <c r="T30" s="177">
        <v>11</v>
      </c>
      <c r="U30" s="177">
        <v>31</v>
      </c>
      <c r="V30" s="195">
        <f t="shared" si="29"/>
        <v>42</v>
      </c>
      <c r="W30" s="178">
        <v>152</v>
      </c>
      <c r="X30" s="176">
        <v>2</v>
      </c>
      <c r="Y30" s="177">
        <v>0</v>
      </c>
      <c r="Z30" s="177">
        <v>13</v>
      </c>
      <c r="AA30" s="195">
        <f t="shared" si="30"/>
        <v>13</v>
      </c>
      <c r="AB30" s="178">
        <v>38</v>
      </c>
      <c r="AC30" s="179">
        <v>0</v>
      </c>
      <c r="AD30" s="177">
        <v>0</v>
      </c>
      <c r="AE30" s="177">
        <v>0</v>
      </c>
      <c r="AF30" s="195">
        <f t="shared" si="31"/>
        <v>0</v>
      </c>
      <c r="AG30" s="180">
        <v>0</v>
      </c>
      <c r="AH30" s="176">
        <v>0</v>
      </c>
      <c r="AI30" s="177">
        <v>0</v>
      </c>
      <c r="AJ30" s="177">
        <v>0</v>
      </c>
      <c r="AK30" s="195">
        <f t="shared" si="32"/>
        <v>0</v>
      </c>
      <c r="AL30" s="178">
        <v>0</v>
      </c>
      <c r="AM30" s="176">
        <f t="shared" si="33"/>
        <v>161</v>
      </c>
      <c r="AN30" s="179">
        <f t="shared" si="34"/>
        <v>154</v>
      </c>
      <c r="AO30" s="179">
        <f t="shared" si="35"/>
        <v>1204</v>
      </c>
      <c r="AP30" s="195">
        <f t="shared" si="36"/>
        <v>1358</v>
      </c>
      <c r="AQ30" s="185">
        <f t="shared" si="37"/>
        <v>5186</v>
      </c>
      <c r="AR30" s="45"/>
    </row>
    <row r="31" spans="1:44" s="41" customFormat="1" ht="20.25" customHeight="1">
      <c r="A31" s="282"/>
      <c r="B31" s="44">
        <v>24</v>
      </c>
      <c r="C31" s="44" t="s">
        <v>32</v>
      </c>
      <c r="D31" s="177">
        <v>28</v>
      </c>
      <c r="E31" s="177">
        <v>162</v>
      </c>
      <c r="F31" s="177">
        <v>3924</v>
      </c>
      <c r="G31" s="195">
        <f t="shared" si="38"/>
        <v>4086</v>
      </c>
      <c r="H31" s="180">
        <v>14224</v>
      </c>
      <c r="I31" s="176">
        <v>8</v>
      </c>
      <c r="J31" s="177">
        <v>46</v>
      </c>
      <c r="K31" s="177">
        <v>1</v>
      </c>
      <c r="L31" s="195">
        <f t="shared" si="27"/>
        <v>47</v>
      </c>
      <c r="M31" s="178">
        <v>145</v>
      </c>
      <c r="N31" s="179">
        <v>59</v>
      </c>
      <c r="O31" s="177">
        <v>30</v>
      </c>
      <c r="P31" s="177">
        <v>255</v>
      </c>
      <c r="Q31" s="195">
        <f t="shared" si="28"/>
        <v>285</v>
      </c>
      <c r="R31" s="180">
        <v>1323</v>
      </c>
      <c r="S31" s="176">
        <v>0</v>
      </c>
      <c r="T31" s="177">
        <v>0</v>
      </c>
      <c r="U31" s="177">
        <v>0</v>
      </c>
      <c r="V31" s="195">
        <f t="shared" si="29"/>
        <v>0</v>
      </c>
      <c r="W31" s="178">
        <v>0</v>
      </c>
      <c r="X31" s="176">
        <v>1</v>
      </c>
      <c r="Y31" s="177">
        <v>0</v>
      </c>
      <c r="Z31" s="177">
        <v>20</v>
      </c>
      <c r="AA31" s="195">
        <f t="shared" si="30"/>
        <v>20</v>
      </c>
      <c r="AB31" s="178">
        <v>48</v>
      </c>
      <c r="AC31" s="179">
        <v>0</v>
      </c>
      <c r="AD31" s="177">
        <v>0</v>
      </c>
      <c r="AE31" s="177">
        <v>0</v>
      </c>
      <c r="AF31" s="195">
        <f t="shared" si="31"/>
        <v>0</v>
      </c>
      <c r="AG31" s="180">
        <v>0</v>
      </c>
      <c r="AH31" s="176">
        <v>0</v>
      </c>
      <c r="AI31" s="177">
        <v>0</v>
      </c>
      <c r="AJ31" s="177">
        <v>0</v>
      </c>
      <c r="AK31" s="195">
        <f t="shared" si="32"/>
        <v>0</v>
      </c>
      <c r="AL31" s="178">
        <v>0</v>
      </c>
      <c r="AM31" s="176">
        <f t="shared" si="33"/>
        <v>96</v>
      </c>
      <c r="AN31" s="179">
        <f t="shared" si="34"/>
        <v>238</v>
      </c>
      <c r="AO31" s="179">
        <f t="shared" si="35"/>
        <v>4200</v>
      </c>
      <c r="AP31" s="195">
        <f t="shared" si="36"/>
        <v>4438</v>
      </c>
      <c r="AQ31" s="185">
        <f t="shared" si="37"/>
        <v>15740</v>
      </c>
      <c r="AR31" s="45"/>
    </row>
    <row r="32" spans="1:44" s="41" customFormat="1" ht="20.25" customHeight="1">
      <c r="A32" s="282"/>
      <c r="B32" s="44">
        <v>25</v>
      </c>
      <c r="C32" s="44" t="s">
        <v>33</v>
      </c>
      <c r="D32" s="177">
        <v>1</v>
      </c>
      <c r="E32" s="177">
        <v>0</v>
      </c>
      <c r="F32" s="177">
        <v>30</v>
      </c>
      <c r="G32" s="195">
        <f t="shared" si="38"/>
        <v>30</v>
      </c>
      <c r="H32" s="180">
        <v>90</v>
      </c>
      <c r="I32" s="176">
        <v>3</v>
      </c>
      <c r="J32" s="177">
        <v>13</v>
      </c>
      <c r="K32" s="177">
        <v>1</v>
      </c>
      <c r="L32" s="195">
        <f t="shared" si="27"/>
        <v>14</v>
      </c>
      <c r="M32" s="178">
        <v>40</v>
      </c>
      <c r="N32" s="179">
        <v>20</v>
      </c>
      <c r="O32" s="177">
        <v>25</v>
      </c>
      <c r="P32" s="177">
        <v>31</v>
      </c>
      <c r="Q32" s="195">
        <f t="shared" si="28"/>
        <v>56</v>
      </c>
      <c r="R32" s="180">
        <v>269</v>
      </c>
      <c r="S32" s="176">
        <v>0</v>
      </c>
      <c r="T32" s="177">
        <v>0</v>
      </c>
      <c r="U32" s="177">
        <v>0</v>
      </c>
      <c r="V32" s="195">
        <f t="shared" si="29"/>
        <v>0</v>
      </c>
      <c r="W32" s="178">
        <v>0</v>
      </c>
      <c r="X32" s="176">
        <v>0</v>
      </c>
      <c r="Y32" s="177">
        <v>0</v>
      </c>
      <c r="Z32" s="177">
        <v>0</v>
      </c>
      <c r="AA32" s="195">
        <f t="shared" si="30"/>
        <v>0</v>
      </c>
      <c r="AB32" s="178">
        <v>0</v>
      </c>
      <c r="AC32" s="179">
        <v>1</v>
      </c>
      <c r="AD32" s="177">
        <v>13</v>
      </c>
      <c r="AE32" s="177">
        <v>20</v>
      </c>
      <c r="AF32" s="195">
        <f t="shared" si="31"/>
        <v>33</v>
      </c>
      <c r="AG32" s="180">
        <v>142</v>
      </c>
      <c r="AH32" s="176">
        <v>0</v>
      </c>
      <c r="AI32" s="177">
        <v>0</v>
      </c>
      <c r="AJ32" s="177">
        <v>0</v>
      </c>
      <c r="AK32" s="195">
        <f t="shared" si="32"/>
        <v>0</v>
      </c>
      <c r="AL32" s="178">
        <v>0</v>
      </c>
      <c r="AM32" s="176">
        <f t="shared" si="33"/>
        <v>25</v>
      </c>
      <c r="AN32" s="179">
        <f t="shared" si="34"/>
        <v>51</v>
      </c>
      <c r="AO32" s="179">
        <f t="shared" si="35"/>
        <v>82</v>
      </c>
      <c r="AP32" s="195">
        <f t="shared" si="36"/>
        <v>133</v>
      </c>
      <c r="AQ32" s="185">
        <f t="shared" si="37"/>
        <v>541</v>
      </c>
      <c r="AR32" s="45"/>
    </row>
    <row r="33" spans="1:44" s="41" customFormat="1" ht="20.25" customHeight="1">
      <c r="A33" s="282"/>
      <c r="B33" s="44">
        <v>26</v>
      </c>
      <c r="C33" s="44" t="s">
        <v>34</v>
      </c>
      <c r="D33" s="177">
        <v>3</v>
      </c>
      <c r="E33" s="177">
        <v>1</v>
      </c>
      <c r="F33" s="177">
        <v>24</v>
      </c>
      <c r="G33" s="195">
        <f t="shared" si="38"/>
        <v>25</v>
      </c>
      <c r="H33" s="180">
        <v>92</v>
      </c>
      <c r="I33" s="176">
        <v>3</v>
      </c>
      <c r="J33" s="177">
        <v>4</v>
      </c>
      <c r="K33" s="177">
        <v>28</v>
      </c>
      <c r="L33" s="195">
        <f t="shared" si="27"/>
        <v>32</v>
      </c>
      <c r="M33" s="178">
        <v>74</v>
      </c>
      <c r="N33" s="179">
        <v>12</v>
      </c>
      <c r="O33" s="177">
        <v>23</v>
      </c>
      <c r="P33" s="177">
        <v>23</v>
      </c>
      <c r="Q33" s="195">
        <f t="shared" si="28"/>
        <v>46</v>
      </c>
      <c r="R33" s="180">
        <v>227</v>
      </c>
      <c r="S33" s="176">
        <v>1</v>
      </c>
      <c r="T33" s="177">
        <v>0</v>
      </c>
      <c r="U33" s="177">
        <v>4</v>
      </c>
      <c r="V33" s="195">
        <f t="shared" si="29"/>
        <v>4</v>
      </c>
      <c r="W33" s="178">
        <v>13</v>
      </c>
      <c r="X33" s="176">
        <v>0</v>
      </c>
      <c r="Y33" s="177">
        <v>0</v>
      </c>
      <c r="Z33" s="177">
        <v>0</v>
      </c>
      <c r="AA33" s="195">
        <f t="shared" si="30"/>
        <v>0</v>
      </c>
      <c r="AB33" s="178">
        <v>0</v>
      </c>
      <c r="AC33" s="179">
        <v>0</v>
      </c>
      <c r="AD33" s="177">
        <v>0</v>
      </c>
      <c r="AE33" s="177">
        <v>0</v>
      </c>
      <c r="AF33" s="195">
        <f t="shared" si="31"/>
        <v>0</v>
      </c>
      <c r="AG33" s="196">
        <v>0</v>
      </c>
      <c r="AH33" s="176">
        <v>0</v>
      </c>
      <c r="AI33" s="177">
        <v>0</v>
      </c>
      <c r="AJ33" s="177">
        <v>0</v>
      </c>
      <c r="AK33" s="195">
        <f t="shared" si="32"/>
        <v>0</v>
      </c>
      <c r="AL33" s="178">
        <v>0</v>
      </c>
      <c r="AM33" s="176">
        <f t="shared" si="33"/>
        <v>19</v>
      </c>
      <c r="AN33" s="179">
        <f t="shared" si="34"/>
        <v>28</v>
      </c>
      <c r="AO33" s="179">
        <f t="shared" si="35"/>
        <v>79</v>
      </c>
      <c r="AP33" s="195">
        <f t="shared" si="36"/>
        <v>107</v>
      </c>
      <c r="AQ33" s="185">
        <f t="shared" si="37"/>
        <v>406</v>
      </c>
      <c r="AR33" s="45"/>
    </row>
    <row r="34" spans="1:44" s="41" customFormat="1" ht="20.25" customHeight="1">
      <c r="A34" s="289"/>
      <c r="B34" s="279" t="s">
        <v>63</v>
      </c>
      <c r="C34" s="280"/>
      <c r="D34" s="77">
        <f t="shared" ref="D34:AQ34" si="39">SUM(D25:D33)</f>
        <v>98</v>
      </c>
      <c r="E34" s="77">
        <f t="shared" si="39"/>
        <v>267</v>
      </c>
      <c r="F34" s="77">
        <f t="shared" si="39"/>
        <v>7839</v>
      </c>
      <c r="G34" s="77">
        <f t="shared" si="39"/>
        <v>8106</v>
      </c>
      <c r="H34" s="225">
        <f t="shared" si="39"/>
        <v>26517</v>
      </c>
      <c r="I34" s="87">
        <f t="shared" si="39"/>
        <v>95</v>
      </c>
      <c r="J34" s="77">
        <f t="shared" si="39"/>
        <v>272</v>
      </c>
      <c r="K34" s="77">
        <f t="shared" si="39"/>
        <v>107</v>
      </c>
      <c r="L34" s="77">
        <f t="shared" si="39"/>
        <v>379</v>
      </c>
      <c r="M34" s="225">
        <f t="shared" si="39"/>
        <v>1196</v>
      </c>
      <c r="N34" s="87">
        <f t="shared" si="39"/>
        <v>301</v>
      </c>
      <c r="O34" s="77">
        <f t="shared" si="39"/>
        <v>199</v>
      </c>
      <c r="P34" s="77">
        <f t="shared" si="39"/>
        <v>734</v>
      </c>
      <c r="Q34" s="77">
        <f t="shared" si="39"/>
        <v>933</v>
      </c>
      <c r="R34" s="225">
        <f t="shared" si="39"/>
        <v>4128</v>
      </c>
      <c r="S34" s="87">
        <f t="shared" si="39"/>
        <v>36</v>
      </c>
      <c r="T34" s="77">
        <f t="shared" si="39"/>
        <v>25</v>
      </c>
      <c r="U34" s="77">
        <f t="shared" si="39"/>
        <v>105</v>
      </c>
      <c r="V34" s="77">
        <f t="shared" si="39"/>
        <v>130</v>
      </c>
      <c r="W34" s="225">
        <f t="shared" si="39"/>
        <v>419</v>
      </c>
      <c r="X34" s="87">
        <f t="shared" si="39"/>
        <v>7</v>
      </c>
      <c r="Y34" s="77">
        <f t="shared" si="39"/>
        <v>0</v>
      </c>
      <c r="Z34" s="77">
        <f t="shared" si="39"/>
        <v>64</v>
      </c>
      <c r="AA34" s="77">
        <f t="shared" si="39"/>
        <v>64</v>
      </c>
      <c r="AB34" s="225">
        <f t="shared" si="39"/>
        <v>190</v>
      </c>
      <c r="AC34" s="87">
        <f t="shared" si="39"/>
        <v>3</v>
      </c>
      <c r="AD34" s="77">
        <f t="shared" si="39"/>
        <v>15</v>
      </c>
      <c r="AE34" s="77">
        <f t="shared" si="39"/>
        <v>34</v>
      </c>
      <c r="AF34" s="77">
        <f t="shared" si="39"/>
        <v>49</v>
      </c>
      <c r="AG34" s="225">
        <f t="shared" si="39"/>
        <v>288</v>
      </c>
      <c r="AH34" s="87">
        <f t="shared" si="39"/>
        <v>0</v>
      </c>
      <c r="AI34" s="77">
        <f t="shared" si="39"/>
        <v>0</v>
      </c>
      <c r="AJ34" s="77">
        <f t="shared" si="39"/>
        <v>0</v>
      </c>
      <c r="AK34" s="77">
        <f t="shared" si="39"/>
        <v>0</v>
      </c>
      <c r="AL34" s="225">
        <f t="shared" si="39"/>
        <v>0</v>
      </c>
      <c r="AM34" s="87">
        <f t="shared" si="39"/>
        <v>540</v>
      </c>
      <c r="AN34" s="77">
        <f t="shared" si="39"/>
        <v>778</v>
      </c>
      <c r="AO34" s="77">
        <f t="shared" si="39"/>
        <v>8883</v>
      </c>
      <c r="AP34" s="77">
        <f t="shared" si="39"/>
        <v>9661</v>
      </c>
      <c r="AQ34" s="77">
        <f t="shared" si="39"/>
        <v>32738</v>
      </c>
      <c r="AR34" s="47"/>
    </row>
    <row r="35" spans="1:44" s="41" customFormat="1" ht="20.25" customHeight="1">
      <c r="A35" s="290" t="s">
        <v>35</v>
      </c>
      <c r="B35" s="48">
        <v>27</v>
      </c>
      <c r="C35" s="46" t="s">
        <v>36</v>
      </c>
      <c r="D35" s="186">
        <v>46</v>
      </c>
      <c r="E35" s="186">
        <v>138</v>
      </c>
      <c r="F35" s="186">
        <v>2294</v>
      </c>
      <c r="G35" s="197">
        <f>SUM(E35:F35)</f>
        <v>2432</v>
      </c>
      <c r="H35" s="198">
        <v>5868</v>
      </c>
      <c r="I35" s="189">
        <v>41</v>
      </c>
      <c r="J35" s="186">
        <v>143</v>
      </c>
      <c r="K35" s="186">
        <v>57</v>
      </c>
      <c r="L35" s="186">
        <f>SUM(J35:K35)</f>
        <v>200</v>
      </c>
      <c r="M35" s="190">
        <v>564</v>
      </c>
      <c r="N35" s="191">
        <v>86</v>
      </c>
      <c r="O35" s="186">
        <v>46</v>
      </c>
      <c r="P35" s="186">
        <v>252</v>
      </c>
      <c r="Q35" s="186">
        <f>SUM(O35:P35)</f>
        <v>298</v>
      </c>
      <c r="R35" s="188">
        <v>1002</v>
      </c>
      <c r="S35" s="199">
        <v>47</v>
      </c>
      <c r="T35" s="186">
        <v>58</v>
      </c>
      <c r="U35" s="186">
        <v>145</v>
      </c>
      <c r="V35" s="186">
        <f>SUM(T35:U35)</f>
        <v>203</v>
      </c>
      <c r="W35" s="190">
        <v>601</v>
      </c>
      <c r="X35" s="189">
        <v>11</v>
      </c>
      <c r="Y35" s="186">
        <v>3</v>
      </c>
      <c r="Z35" s="186">
        <v>95</v>
      </c>
      <c r="AA35" s="186">
        <f>SUM(Y35:Z35)</f>
        <v>98</v>
      </c>
      <c r="AB35" s="190">
        <v>262</v>
      </c>
      <c r="AC35" s="191">
        <v>3</v>
      </c>
      <c r="AD35" s="186">
        <v>12</v>
      </c>
      <c r="AE35" s="186">
        <v>5</v>
      </c>
      <c r="AF35" s="186">
        <f>SUM(AD35:AE35)</f>
        <v>17</v>
      </c>
      <c r="AG35" s="188">
        <v>220</v>
      </c>
      <c r="AH35" s="189">
        <v>0</v>
      </c>
      <c r="AI35" s="186">
        <v>0</v>
      </c>
      <c r="AJ35" s="186">
        <v>0</v>
      </c>
      <c r="AK35" s="186">
        <f>SUM(AI35:AJ35)</f>
        <v>0</v>
      </c>
      <c r="AL35" s="190">
        <v>0</v>
      </c>
      <c r="AM35" s="200">
        <f>SUM(D35,I35,N35,S35,X35,AC35,AH35)</f>
        <v>234</v>
      </c>
      <c r="AN35" s="191">
        <f>SUM(E35,J35,O35,T35,Y35,AD35,AI35)</f>
        <v>400</v>
      </c>
      <c r="AO35" s="191">
        <f>SUM(F35,K35,P35,U35,Z35,AE35,AJ35)</f>
        <v>2848</v>
      </c>
      <c r="AP35" s="191">
        <f>SUM(G35,L35,Q35,V35,AA35,AF35,AK35)</f>
        <v>3248</v>
      </c>
      <c r="AQ35" s="192">
        <f>SUM(H35,M35,R35,W35,AB35,AG35,AL35)</f>
        <v>8517</v>
      </c>
      <c r="AR35" s="45"/>
    </row>
    <row r="36" spans="1:44" s="41" customFormat="1" ht="20.25" customHeight="1">
      <c r="A36" s="291"/>
      <c r="B36" s="49">
        <v>28</v>
      </c>
      <c r="C36" s="44" t="s">
        <v>37</v>
      </c>
      <c r="D36" s="177">
        <v>0</v>
      </c>
      <c r="E36" s="177">
        <v>0</v>
      </c>
      <c r="F36" s="177">
        <v>0</v>
      </c>
      <c r="G36" s="177">
        <f>SUM(E36:F36)</f>
        <v>0</v>
      </c>
      <c r="H36" s="177">
        <v>0</v>
      </c>
      <c r="I36" s="176">
        <v>5</v>
      </c>
      <c r="J36" s="177">
        <v>32</v>
      </c>
      <c r="K36" s="177">
        <v>13</v>
      </c>
      <c r="L36" s="177">
        <f>SUM(J36:K36)</f>
        <v>45</v>
      </c>
      <c r="M36" s="178">
        <v>100</v>
      </c>
      <c r="N36" s="179">
        <v>1</v>
      </c>
      <c r="O36" s="177">
        <v>1</v>
      </c>
      <c r="P36" s="177">
        <v>0</v>
      </c>
      <c r="Q36" s="177">
        <f>SUM(O36:P36)</f>
        <v>1</v>
      </c>
      <c r="R36" s="180">
        <v>5</v>
      </c>
      <c r="S36" s="176">
        <v>5</v>
      </c>
      <c r="T36" s="177">
        <v>14</v>
      </c>
      <c r="U36" s="177">
        <v>8</v>
      </c>
      <c r="V36" s="177">
        <f>SUM(T36:U36)</f>
        <v>22</v>
      </c>
      <c r="W36" s="178">
        <v>56</v>
      </c>
      <c r="X36" s="176">
        <v>0</v>
      </c>
      <c r="Y36" s="177">
        <v>0</v>
      </c>
      <c r="Z36" s="177">
        <v>0</v>
      </c>
      <c r="AA36" s="177">
        <f>SUM(Y36:Z36)</f>
        <v>0</v>
      </c>
      <c r="AB36" s="178">
        <v>0</v>
      </c>
      <c r="AC36" s="179">
        <v>1</v>
      </c>
      <c r="AD36" s="177">
        <v>2</v>
      </c>
      <c r="AE36" s="177">
        <v>12</v>
      </c>
      <c r="AF36" s="177">
        <f>SUM(AD36:AE36)</f>
        <v>14</v>
      </c>
      <c r="AG36" s="180">
        <v>44</v>
      </c>
      <c r="AH36" s="176">
        <v>0</v>
      </c>
      <c r="AI36" s="177">
        <v>0</v>
      </c>
      <c r="AJ36" s="177">
        <v>0</v>
      </c>
      <c r="AK36" s="177">
        <f>SUM(AI36:AJ36)</f>
        <v>0</v>
      </c>
      <c r="AL36" s="178">
        <v>0</v>
      </c>
      <c r="AM36" s="176">
        <f>SUM(D36,I36,N36,S36,X36,AC36,AH36)</f>
        <v>12</v>
      </c>
      <c r="AN36" s="179">
        <f>SUM(E36,J36,O36,T36,Y36,AD36,AI36)</f>
        <v>49</v>
      </c>
      <c r="AO36" s="179">
        <f>SUM(F36,K36,P36,U36,Z36,AE36,AJ36)</f>
        <v>33</v>
      </c>
      <c r="AP36" s="179">
        <f>SUM(AN36:AO36)</f>
        <v>82</v>
      </c>
      <c r="AQ36" s="185">
        <f>SUM(H36,M36,R36,W36,AB36,AG36,AL36)</f>
        <v>205</v>
      </c>
      <c r="AR36" s="45"/>
    </row>
    <row r="37" spans="1:44" s="41" customFormat="1" ht="20.25" customHeight="1">
      <c r="A37" s="289"/>
      <c r="B37" s="279" t="s">
        <v>63</v>
      </c>
      <c r="C37" s="280"/>
      <c r="D37" s="77">
        <f t="shared" ref="D37:AQ37" si="40">SUM(D35:D36)</f>
        <v>46</v>
      </c>
      <c r="E37" s="77">
        <f t="shared" si="40"/>
        <v>138</v>
      </c>
      <c r="F37" s="77">
        <f t="shared" si="40"/>
        <v>2294</v>
      </c>
      <c r="G37" s="77">
        <f t="shared" si="40"/>
        <v>2432</v>
      </c>
      <c r="H37" s="77">
        <f t="shared" si="40"/>
        <v>5868</v>
      </c>
      <c r="I37" s="88">
        <f t="shared" si="40"/>
        <v>46</v>
      </c>
      <c r="J37" s="81">
        <f t="shared" si="40"/>
        <v>175</v>
      </c>
      <c r="K37" s="81">
        <f t="shared" si="40"/>
        <v>70</v>
      </c>
      <c r="L37" s="81">
        <f t="shared" si="40"/>
        <v>245</v>
      </c>
      <c r="M37" s="91">
        <f t="shared" si="40"/>
        <v>664</v>
      </c>
      <c r="N37" s="88">
        <f t="shared" si="40"/>
        <v>87</v>
      </c>
      <c r="O37" s="79">
        <f t="shared" si="40"/>
        <v>47</v>
      </c>
      <c r="P37" s="79">
        <f t="shared" si="40"/>
        <v>252</v>
      </c>
      <c r="Q37" s="80">
        <f t="shared" si="40"/>
        <v>299</v>
      </c>
      <c r="R37" s="81">
        <f t="shared" si="40"/>
        <v>1007</v>
      </c>
      <c r="S37" s="86">
        <f t="shared" si="40"/>
        <v>52</v>
      </c>
      <c r="T37" s="77">
        <f t="shared" si="40"/>
        <v>72</v>
      </c>
      <c r="U37" s="77">
        <f t="shared" si="40"/>
        <v>153</v>
      </c>
      <c r="V37" s="77">
        <f t="shared" si="40"/>
        <v>225</v>
      </c>
      <c r="W37" s="77">
        <f t="shared" si="40"/>
        <v>657</v>
      </c>
      <c r="X37" s="88">
        <f t="shared" si="40"/>
        <v>11</v>
      </c>
      <c r="Y37" s="79">
        <f t="shared" si="40"/>
        <v>3</v>
      </c>
      <c r="Z37" s="79">
        <f t="shared" si="40"/>
        <v>95</v>
      </c>
      <c r="AA37" s="79">
        <f t="shared" si="40"/>
        <v>98</v>
      </c>
      <c r="AB37" s="91">
        <f t="shared" si="40"/>
        <v>262</v>
      </c>
      <c r="AC37" s="88">
        <f t="shared" si="40"/>
        <v>4</v>
      </c>
      <c r="AD37" s="81">
        <f t="shared" si="40"/>
        <v>14</v>
      </c>
      <c r="AE37" s="81">
        <f t="shared" si="40"/>
        <v>17</v>
      </c>
      <c r="AF37" s="79">
        <f t="shared" si="40"/>
        <v>31</v>
      </c>
      <c r="AG37" s="87">
        <f t="shared" si="40"/>
        <v>264</v>
      </c>
      <c r="AH37" s="88">
        <f t="shared" si="40"/>
        <v>0</v>
      </c>
      <c r="AI37" s="79">
        <f t="shared" si="40"/>
        <v>0</v>
      </c>
      <c r="AJ37" s="80">
        <f t="shared" si="40"/>
        <v>0</v>
      </c>
      <c r="AK37" s="79">
        <f t="shared" si="40"/>
        <v>0</v>
      </c>
      <c r="AL37" s="81">
        <f t="shared" si="40"/>
        <v>0</v>
      </c>
      <c r="AM37" s="86">
        <f t="shared" si="40"/>
        <v>246</v>
      </c>
      <c r="AN37" s="77">
        <f t="shared" si="40"/>
        <v>449</v>
      </c>
      <c r="AO37" s="77">
        <f t="shared" si="40"/>
        <v>2881</v>
      </c>
      <c r="AP37" s="77">
        <f t="shared" si="40"/>
        <v>3330</v>
      </c>
      <c r="AQ37" s="97">
        <f t="shared" si="40"/>
        <v>8722</v>
      </c>
      <c r="AR37" s="45"/>
    </row>
    <row r="38" spans="1:44" s="41" customFormat="1" ht="20.25" customHeight="1">
      <c r="A38" s="292" t="s">
        <v>38</v>
      </c>
      <c r="B38" s="50">
        <v>29</v>
      </c>
      <c r="C38" s="46" t="s">
        <v>39</v>
      </c>
      <c r="D38" s="186">
        <v>53</v>
      </c>
      <c r="E38" s="186">
        <v>94</v>
      </c>
      <c r="F38" s="186">
        <v>3273</v>
      </c>
      <c r="G38" s="195">
        <f>SUM(E38:F38)</f>
        <v>3367</v>
      </c>
      <c r="H38" s="188">
        <v>8783</v>
      </c>
      <c r="I38" s="189">
        <v>66</v>
      </c>
      <c r="J38" s="186">
        <v>243</v>
      </c>
      <c r="K38" s="186">
        <v>166</v>
      </c>
      <c r="L38" s="186">
        <f>SUM(J38:K38)</f>
        <v>409</v>
      </c>
      <c r="M38" s="190">
        <v>1064</v>
      </c>
      <c r="N38" s="191">
        <v>76</v>
      </c>
      <c r="O38" s="186">
        <v>43</v>
      </c>
      <c r="P38" s="186">
        <v>277</v>
      </c>
      <c r="Q38" s="240">
        <f>SUM(O38:P38)</f>
        <v>320</v>
      </c>
      <c r="R38" s="188">
        <v>806</v>
      </c>
      <c r="S38" s="189">
        <v>52</v>
      </c>
      <c r="T38" s="186">
        <v>51</v>
      </c>
      <c r="U38" s="186">
        <v>237</v>
      </c>
      <c r="V38" s="186">
        <f>SUM(T38:U38)</f>
        <v>288</v>
      </c>
      <c r="W38" s="190">
        <v>813</v>
      </c>
      <c r="X38" s="189">
        <v>10</v>
      </c>
      <c r="Y38" s="186">
        <v>5</v>
      </c>
      <c r="Z38" s="186">
        <v>120</v>
      </c>
      <c r="AA38" s="186">
        <f>SUM(Y38:Z38)</f>
        <v>125</v>
      </c>
      <c r="AB38" s="190">
        <v>198</v>
      </c>
      <c r="AC38" s="191">
        <v>1</v>
      </c>
      <c r="AD38" s="186">
        <v>0</v>
      </c>
      <c r="AE38" s="186">
        <v>9</v>
      </c>
      <c r="AF38" s="186">
        <f>SUM(AD38:AE38)</f>
        <v>9</v>
      </c>
      <c r="AG38" s="188">
        <v>135</v>
      </c>
      <c r="AH38" s="189">
        <v>0</v>
      </c>
      <c r="AI38" s="186">
        <v>0</v>
      </c>
      <c r="AJ38" s="186">
        <v>0</v>
      </c>
      <c r="AK38" s="186">
        <f>SUM(AI38:AJ38)</f>
        <v>0</v>
      </c>
      <c r="AL38" s="190">
        <v>0</v>
      </c>
      <c r="AM38" s="189">
        <f t="shared" ref="AM38:AQ40" si="41">SUM(D38,I38,N38,S38,X38,AC38,AH38)</f>
        <v>258</v>
      </c>
      <c r="AN38" s="186">
        <f t="shared" si="41"/>
        <v>436</v>
      </c>
      <c r="AO38" s="186">
        <f t="shared" si="41"/>
        <v>4082</v>
      </c>
      <c r="AP38" s="186">
        <f t="shared" si="41"/>
        <v>4518</v>
      </c>
      <c r="AQ38" s="192">
        <f t="shared" si="41"/>
        <v>11799</v>
      </c>
      <c r="AR38" s="45"/>
    </row>
    <row r="39" spans="1:44" s="41" customFormat="1" ht="20.25" customHeight="1">
      <c r="A39" s="293"/>
      <c r="B39" s="51">
        <v>30</v>
      </c>
      <c r="C39" s="44" t="s">
        <v>40</v>
      </c>
      <c r="D39" s="177">
        <v>20</v>
      </c>
      <c r="E39" s="177">
        <v>57</v>
      </c>
      <c r="F39" s="177">
        <v>744</v>
      </c>
      <c r="G39" s="177">
        <f>SUM(E39:F39)</f>
        <v>801</v>
      </c>
      <c r="H39" s="180">
        <v>2541</v>
      </c>
      <c r="I39" s="176">
        <v>80</v>
      </c>
      <c r="J39" s="177">
        <v>417</v>
      </c>
      <c r="K39" s="177">
        <v>103</v>
      </c>
      <c r="L39" s="177">
        <f>SUM(J39:K39)</f>
        <v>520</v>
      </c>
      <c r="M39" s="178">
        <v>1232</v>
      </c>
      <c r="N39" s="179">
        <v>36</v>
      </c>
      <c r="O39" s="177">
        <v>46</v>
      </c>
      <c r="P39" s="177">
        <v>129</v>
      </c>
      <c r="Q39" s="177">
        <f>SUM(O39:P39)</f>
        <v>175</v>
      </c>
      <c r="R39" s="180">
        <v>471</v>
      </c>
      <c r="S39" s="176">
        <v>16</v>
      </c>
      <c r="T39" s="177">
        <v>39</v>
      </c>
      <c r="U39" s="177">
        <v>36</v>
      </c>
      <c r="V39" s="177">
        <f>SUM(T39:U39)</f>
        <v>75</v>
      </c>
      <c r="W39" s="178">
        <v>184</v>
      </c>
      <c r="X39" s="176">
        <v>1</v>
      </c>
      <c r="Y39" s="177">
        <v>0</v>
      </c>
      <c r="Z39" s="177">
        <v>3</v>
      </c>
      <c r="AA39" s="177">
        <f>SUM(Y39:Z39)</f>
        <v>3</v>
      </c>
      <c r="AB39" s="178">
        <v>15</v>
      </c>
      <c r="AC39" s="179">
        <v>3</v>
      </c>
      <c r="AD39" s="177">
        <v>12</v>
      </c>
      <c r="AE39" s="177">
        <v>10</v>
      </c>
      <c r="AF39" s="177">
        <f>SUM(AD39:AE39)</f>
        <v>22</v>
      </c>
      <c r="AG39" s="180">
        <v>145</v>
      </c>
      <c r="AH39" s="176">
        <v>2</v>
      </c>
      <c r="AI39" s="177">
        <v>12</v>
      </c>
      <c r="AJ39" s="177">
        <v>4</v>
      </c>
      <c r="AK39" s="177">
        <f>SUM(AI39:AJ39)</f>
        <v>16</v>
      </c>
      <c r="AL39" s="178">
        <v>50</v>
      </c>
      <c r="AM39" s="176">
        <f t="shared" si="41"/>
        <v>158</v>
      </c>
      <c r="AN39" s="179">
        <f t="shared" si="41"/>
        <v>583</v>
      </c>
      <c r="AO39" s="179">
        <f t="shared" si="41"/>
        <v>1029</v>
      </c>
      <c r="AP39" s="179">
        <f t="shared" si="41"/>
        <v>1612</v>
      </c>
      <c r="AQ39" s="185">
        <f t="shared" si="41"/>
        <v>4638</v>
      </c>
      <c r="AR39" s="45"/>
    </row>
    <row r="40" spans="1:44" s="41" customFormat="1" ht="20.25" customHeight="1">
      <c r="A40" s="293"/>
      <c r="B40" s="51">
        <v>31</v>
      </c>
      <c r="C40" s="44" t="s">
        <v>41</v>
      </c>
      <c r="D40" s="177">
        <v>7</v>
      </c>
      <c r="E40" s="177">
        <v>42</v>
      </c>
      <c r="F40" s="177">
        <v>100</v>
      </c>
      <c r="G40" s="177">
        <f>SUM(E40:F40)</f>
        <v>142</v>
      </c>
      <c r="H40" s="180">
        <v>380</v>
      </c>
      <c r="I40" s="176">
        <v>12</v>
      </c>
      <c r="J40" s="177">
        <v>65</v>
      </c>
      <c r="K40" s="177">
        <v>56</v>
      </c>
      <c r="L40" s="177">
        <f>SUM(J40:K40)</f>
        <v>121</v>
      </c>
      <c r="M40" s="178">
        <v>305</v>
      </c>
      <c r="N40" s="179">
        <v>4</v>
      </c>
      <c r="O40" s="177">
        <v>4</v>
      </c>
      <c r="P40" s="177">
        <v>19</v>
      </c>
      <c r="Q40" s="177">
        <f>SUM(O40:P40)</f>
        <v>23</v>
      </c>
      <c r="R40" s="180">
        <v>54</v>
      </c>
      <c r="S40" s="176">
        <v>2</v>
      </c>
      <c r="T40" s="177">
        <v>3</v>
      </c>
      <c r="U40" s="177">
        <v>3</v>
      </c>
      <c r="V40" s="177">
        <f>SUM(T40:U40)</f>
        <v>6</v>
      </c>
      <c r="W40" s="178">
        <v>21</v>
      </c>
      <c r="X40" s="176">
        <v>0</v>
      </c>
      <c r="Y40" s="177">
        <v>0</v>
      </c>
      <c r="Z40" s="177">
        <v>0</v>
      </c>
      <c r="AA40" s="177">
        <f>SUM(Y40:Z40)</f>
        <v>0</v>
      </c>
      <c r="AB40" s="178">
        <v>0</v>
      </c>
      <c r="AC40" s="179">
        <v>0</v>
      </c>
      <c r="AD40" s="177">
        <v>0</v>
      </c>
      <c r="AE40" s="177">
        <v>0</v>
      </c>
      <c r="AF40" s="177">
        <f>SUM(AD40:AE40)</f>
        <v>0</v>
      </c>
      <c r="AG40" s="180">
        <v>0</v>
      </c>
      <c r="AH40" s="176">
        <v>0</v>
      </c>
      <c r="AI40" s="177">
        <v>0</v>
      </c>
      <c r="AJ40" s="177">
        <v>0</v>
      </c>
      <c r="AK40" s="177">
        <f>SUM(AI40:AJ40)</f>
        <v>0</v>
      </c>
      <c r="AL40" s="178">
        <v>0</v>
      </c>
      <c r="AM40" s="176">
        <f t="shared" si="41"/>
        <v>25</v>
      </c>
      <c r="AN40" s="179">
        <f t="shared" si="41"/>
        <v>114</v>
      </c>
      <c r="AO40" s="179">
        <f t="shared" si="41"/>
        <v>178</v>
      </c>
      <c r="AP40" s="179">
        <f t="shared" si="41"/>
        <v>292</v>
      </c>
      <c r="AQ40" s="185">
        <f t="shared" si="41"/>
        <v>760</v>
      </c>
      <c r="AR40" s="45"/>
    </row>
    <row r="41" spans="1:44" s="41" customFormat="1" ht="20.25" customHeight="1">
      <c r="A41" s="294"/>
      <c r="B41" s="284" t="s">
        <v>63</v>
      </c>
      <c r="C41" s="280"/>
      <c r="D41" s="77">
        <f t="shared" ref="D41:AQ41" si="42">SUM(D38:D40)</f>
        <v>80</v>
      </c>
      <c r="E41" s="77">
        <f t="shared" si="42"/>
        <v>193</v>
      </c>
      <c r="F41" s="77">
        <f t="shared" si="42"/>
        <v>4117</v>
      </c>
      <c r="G41" s="77">
        <f t="shared" si="42"/>
        <v>4310</v>
      </c>
      <c r="H41" s="97">
        <f t="shared" si="42"/>
        <v>11704</v>
      </c>
      <c r="I41" s="87">
        <f t="shared" si="42"/>
        <v>158</v>
      </c>
      <c r="J41" s="87">
        <f t="shared" si="42"/>
        <v>725</v>
      </c>
      <c r="K41" s="87">
        <f t="shared" si="42"/>
        <v>325</v>
      </c>
      <c r="L41" s="87">
        <f t="shared" si="42"/>
        <v>1050</v>
      </c>
      <c r="M41" s="87">
        <f t="shared" si="42"/>
        <v>2601</v>
      </c>
      <c r="N41" s="88">
        <f t="shared" si="42"/>
        <v>116</v>
      </c>
      <c r="O41" s="79">
        <f t="shared" si="42"/>
        <v>93</v>
      </c>
      <c r="P41" s="80">
        <f t="shared" si="42"/>
        <v>425</v>
      </c>
      <c r="Q41" s="79">
        <f t="shared" si="42"/>
        <v>518</v>
      </c>
      <c r="R41" s="87">
        <f t="shared" si="42"/>
        <v>1331</v>
      </c>
      <c r="S41" s="88">
        <f t="shared" si="42"/>
        <v>70</v>
      </c>
      <c r="T41" s="79">
        <f t="shared" si="42"/>
        <v>93</v>
      </c>
      <c r="U41" s="80">
        <f t="shared" si="42"/>
        <v>276</v>
      </c>
      <c r="V41" s="81">
        <f t="shared" si="42"/>
        <v>369</v>
      </c>
      <c r="W41" s="91">
        <f t="shared" si="42"/>
        <v>1018</v>
      </c>
      <c r="X41" s="88">
        <f t="shared" si="42"/>
        <v>11</v>
      </c>
      <c r="Y41" s="79">
        <f t="shared" si="42"/>
        <v>5</v>
      </c>
      <c r="Z41" s="81">
        <f t="shared" si="42"/>
        <v>123</v>
      </c>
      <c r="AA41" s="79">
        <f t="shared" si="42"/>
        <v>128</v>
      </c>
      <c r="AB41" s="80">
        <f t="shared" si="42"/>
        <v>213</v>
      </c>
      <c r="AC41" s="86">
        <f t="shared" si="42"/>
        <v>4</v>
      </c>
      <c r="AD41" s="77">
        <f t="shared" si="42"/>
        <v>12</v>
      </c>
      <c r="AE41" s="77">
        <f t="shared" si="42"/>
        <v>19</v>
      </c>
      <c r="AF41" s="77">
        <f t="shared" si="42"/>
        <v>31</v>
      </c>
      <c r="AG41" s="96">
        <f t="shared" si="42"/>
        <v>280</v>
      </c>
      <c r="AH41" s="86">
        <f t="shared" si="42"/>
        <v>2</v>
      </c>
      <c r="AI41" s="87">
        <f t="shared" si="42"/>
        <v>12</v>
      </c>
      <c r="AJ41" s="87">
        <f t="shared" si="42"/>
        <v>4</v>
      </c>
      <c r="AK41" s="87">
        <f t="shared" si="42"/>
        <v>16</v>
      </c>
      <c r="AL41" s="87">
        <f t="shared" si="42"/>
        <v>50</v>
      </c>
      <c r="AM41" s="88">
        <f t="shared" si="42"/>
        <v>441</v>
      </c>
      <c r="AN41" s="94">
        <f t="shared" si="42"/>
        <v>1133</v>
      </c>
      <c r="AO41" s="81">
        <f t="shared" si="42"/>
        <v>5289</v>
      </c>
      <c r="AP41" s="79">
        <f t="shared" si="42"/>
        <v>6422</v>
      </c>
      <c r="AQ41" s="80">
        <f t="shared" si="42"/>
        <v>17197</v>
      </c>
      <c r="AR41" s="47"/>
    </row>
    <row r="42" spans="1:44" s="41" customFormat="1" ht="20.25" customHeight="1">
      <c r="A42" s="281" t="s">
        <v>42</v>
      </c>
      <c r="B42" s="52">
        <v>32</v>
      </c>
      <c r="C42" s="43" t="s">
        <v>43</v>
      </c>
      <c r="D42" s="195">
        <v>5</v>
      </c>
      <c r="E42" s="195">
        <v>1</v>
      </c>
      <c r="F42" s="195">
        <v>445</v>
      </c>
      <c r="G42" s="187">
        <f>SUM(E42:F42)</f>
        <v>446</v>
      </c>
      <c r="H42" s="201">
        <v>1102</v>
      </c>
      <c r="I42" s="200">
        <v>19</v>
      </c>
      <c r="J42" s="195">
        <v>109</v>
      </c>
      <c r="K42" s="195">
        <v>55</v>
      </c>
      <c r="L42" s="195">
        <f>SUM(J42:K42)</f>
        <v>164</v>
      </c>
      <c r="M42" s="202">
        <v>390</v>
      </c>
      <c r="N42" s="203">
        <v>3</v>
      </c>
      <c r="O42" s="195">
        <v>4</v>
      </c>
      <c r="P42" s="195">
        <v>4</v>
      </c>
      <c r="Q42" s="195">
        <f>SUM(O42:P42)</f>
        <v>8</v>
      </c>
      <c r="R42" s="201">
        <v>24</v>
      </c>
      <c r="S42" s="200">
        <v>3</v>
      </c>
      <c r="T42" s="195">
        <v>1</v>
      </c>
      <c r="U42" s="195">
        <v>8</v>
      </c>
      <c r="V42" s="195">
        <f>SUM(T42:U42)</f>
        <v>9</v>
      </c>
      <c r="W42" s="202">
        <v>46</v>
      </c>
      <c r="X42" s="200">
        <v>1</v>
      </c>
      <c r="Y42" s="195">
        <v>0</v>
      </c>
      <c r="Z42" s="195">
        <v>8</v>
      </c>
      <c r="AA42" s="195">
        <f>SUM(Y42:Z42)</f>
        <v>8</v>
      </c>
      <c r="AB42" s="202">
        <v>30</v>
      </c>
      <c r="AC42" s="203">
        <v>0</v>
      </c>
      <c r="AD42" s="195">
        <v>0</v>
      </c>
      <c r="AE42" s="195">
        <v>0</v>
      </c>
      <c r="AF42" s="195">
        <f>SUM(AD42:AE42)</f>
        <v>0</v>
      </c>
      <c r="AG42" s="201">
        <v>0</v>
      </c>
      <c r="AH42" s="200">
        <v>0</v>
      </c>
      <c r="AI42" s="195">
        <v>0</v>
      </c>
      <c r="AJ42" s="195">
        <v>0</v>
      </c>
      <c r="AK42" s="195">
        <f>SUM(AI42:AJ42)</f>
        <v>0</v>
      </c>
      <c r="AL42" s="202">
        <v>0</v>
      </c>
      <c r="AM42" s="189">
        <f>SUM(D42,I42,N42,S42,X42,AC42,AH42)</f>
        <v>31</v>
      </c>
      <c r="AN42" s="203">
        <f>SUM(E42,J42,O42,T42,Y42,AD42,AI42)</f>
        <v>115</v>
      </c>
      <c r="AO42" s="191">
        <f>SUM(F42,K42,P42,U42,Z42,AE42,AJ42)</f>
        <v>520</v>
      </c>
      <c r="AP42" s="191">
        <f>SUM(G42,L42,Q42,V42,AA42,AF42,AK42)</f>
        <v>635</v>
      </c>
      <c r="AQ42" s="192">
        <f>SUM(H42,M42,R42,W42,AB42,AG42,AL42)</f>
        <v>1592</v>
      </c>
      <c r="AR42" s="45"/>
    </row>
    <row r="43" spans="1:44" s="41" customFormat="1" ht="20.25" customHeight="1">
      <c r="A43" s="282"/>
      <c r="B43" s="44">
        <v>33</v>
      </c>
      <c r="C43" s="44" t="s">
        <v>44</v>
      </c>
      <c r="D43" s="177">
        <v>3</v>
      </c>
      <c r="E43" s="177">
        <v>26</v>
      </c>
      <c r="F43" s="177">
        <v>24</v>
      </c>
      <c r="G43" s="177">
        <f>SUM(E43:F43)</f>
        <v>50</v>
      </c>
      <c r="H43" s="180">
        <v>325</v>
      </c>
      <c r="I43" s="176">
        <v>19</v>
      </c>
      <c r="J43" s="177">
        <v>138</v>
      </c>
      <c r="K43" s="177">
        <v>17</v>
      </c>
      <c r="L43" s="177">
        <f>SUM(J43:K43)</f>
        <v>155</v>
      </c>
      <c r="M43" s="178">
        <v>448</v>
      </c>
      <c r="N43" s="179">
        <v>7</v>
      </c>
      <c r="O43" s="177">
        <v>23</v>
      </c>
      <c r="P43" s="177">
        <v>32</v>
      </c>
      <c r="Q43" s="177">
        <f>SUM(O43:P43)</f>
        <v>55</v>
      </c>
      <c r="R43" s="180">
        <v>161</v>
      </c>
      <c r="S43" s="176">
        <v>5</v>
      </c>
      <c r="T43" s="177">
        <v>0</v>
      </c>
      <c r="U43" s="177">
        <v>20</v>
      </c>
      <c r="V43" s="177">
        <f>SUM(T43:U43)</f>
        <v>20</v>
      </c>
      <c r="W43" s="178">
        <v>72</v>
      </c>
      <c r="X43" s="200">
        <v>0</v>
      </c>
      <c r="Y43" s="195">
        <v>0</v>
      </c>
      <c r="Z43" s="195">
        <v>0</v>
      </c>
      <c r="AA43" s="195">
        <f>SUM(Y43:Z43)</f>
        <v>0</v>
      </c>
      <c r="AB43" s="202">
        <v>0</v>
      </c>
      <c r="AC43" s="179">
        <v>1</v>
      </c>
      <c r="AD43" s="177">
        <v>20</v>
      </c>
      <c r="AE43" s="177">
        <v>53</v>
      </c>
      <c r="AF43" s="177">
        <f>SUM(AD43:AE43)</f>
        <v>73</v>
      </c>
      <c r="AG43" s="180">
        <v>421</v>
      </c>
      <c r="AH43" s="200">
        <v>0</v>
      </c>
      <c r="AI43" s="195">
        <v>0</v>
      </c>
      <c r="AJ43" s="195">
        <v>0</v>
      </c>
      <c r="AK43" s="195">
        <f>SUM(AI43:AJ43)</f>
        <v>0</v>
      </c>
      <c r="AL43" s="202">
        <v>0</v>
      </c>
      <c r="AM43" s="176">
        <f t="shared" ref="AM43:AM51" si="43">SUM(D43,I43,N43,S43,X43,AC43,AH43)</f>
        <v>35</v>
      </c>
      <c r="AN43" s="179">
        <f t="shared" ref="AN43:AN51" si="44">SUM(E43,J43,O43,T43,Y43,AD43,AI43)</f>
        <v>207</v>
      </c>
      <c r="AO43" s="179">
        <f t="shared" ref="AO43:AO51" si="45">SUM(F43,K43,P43,U43,Z43,AE43,AJ43)</f>
        <v>146</v>
      </c>
      <c r="AP43" s="179">
        <f t="shared" ref="AP43:AP51" si="46">SUM(G43,L43,Q43,V43,AA43,AF43,AK43)</f>
        <v>353</v>
      </c>
      <c r="AQ43" s="185">
        <f t="shared" ref="AQ43:AQ51" si="47">SUM(H43,M43,R43,W43,AB43,AG43,AL43)</f>
        <v>1427</v>
      </c>
      <c r="AR43" s="45"/>
    </row>
    <row r="44" spans="1:44" s="41" customFormat="1" ht="20.25" customHeight="1">
      <c r="A44" s="282"/>
      <c r="B44" s="44">
        <v>34</v>
      </c>
      <c r="C44" s="44" t="s">
        <v>45</v>
      </c>
      <c r="D44" s="177">
        <v>3</v>
      </c>
      <c r="E44" s="177">
        <v>8</v>
      </c>
      <c r="F44" s="177">
        <v>71</v>
      </c>
      <c r="G44" s="177">
        <f t="shared" ref="G44:G51" si="48">SUM(E44:F44)</f>
        <v>79</v>
      </c>
      <c r="H44" s="180">
        <v>241</v>
      </c>
      <c r="I44" s="176">
        <v>56</v>
      </c>
      <c r="J44" s="177">
        <v>254</v>
      </c>
      <c r="K44" s="177">
        <v>94</v>
      </c>
      <c r="L44" s="177">
        <f t="shared" ref="L44:L51" si="49">SUM(J44:K44)</f>
        <v>348</v>
      </c>
      <c r="M44" s="178">
        <v>1072</v>
      </c>
      <c r="N44" s="179">
        <v>8</v>
      </c>
      <c r="O44" s="177">
        <v>35</v>
      </c>
      <c r="P44" s="177">
        <v>51</v>
      </c>
      <c r="Q44" s="177">
        <f t="shared" ref="Q44:Q51" si="50">SUM(O44:P44)</f>
        <v>86</v>
      </c>
      <c r="R44" s="180">
        <v>250</v>
      </c>
      <c r="S44" s="176">
        <v>1</v>
      </c>
      <c r="T44" s="177">
        <v>0</v>
      </c>
      <c r="U44" s="177">
        <v>2</v>
      </c>
      <c r="V44" s="177">
        <f t="shared" ref="V44:V51" si="51">SUM(T44:U44)</f>
        <v>2</v>
      </c>
      <c r="W44" s="178">
        <v>12</v>
      </c>
      <c r="X44" s="200">
        <v>0</v>
      </c>
      <c r="Y44" s="195">
        <v>0</v>
      </c>
      <c r="Z44" s="195">
        <v>0</v>
      </c>
      <c r="AA44" s="195">
        <f t="shared" ref="AA44:AA51" si="52">SUM(Y44:Z44)</f>
        <v>0</v>
      </c>
      <c r="AB44" s="202">
        <v>0</v>
      </c>
      <c r="AC44" s="179">
        <v>3</v>
      </c>
      <c r="AD44" s="177">
        <v>19</v>
      </c>
      <c r="AE44" s="177">
        <v>0</v>
      </c>
      <c r="AF44" s="177">
        <f t="shared" ref="AF44:AF51" si="53">SUM(AD44:AE44)</f>
        <v>19</v>
      </c>
      <c r="AG44" s="180">
        <v>126</v>
      </c>
      <c r="AH44" s="200">
        <v>0</v>
      </c>
      <c r="AI44" s="195">
        <v>0</v>
      </c>
      <c r="AJ44" s="195">
        <v>0</v>
      </c>
      <c r="AK44" s="195">
        <f t="shared" ref="AK44:AK51" si="54">SUM(AI44:AJ44)</f>
        <v>0</v>
      </c>
      <c r="AL44" s="202">
        <v>0</v>
      </c>
      <c r="AM44" s="176">
        <f t="shared" si="43"/>
        <v>71</v>
      </c>
      <c r="AN44" s="179">
        <f>SUM(E44,J44,O44,T44,Y44,AD44,AI44)</f>
        <v>316</v>
      </c>
      <c r="AO44" s="179">
        <f t="shared" si="45"/>
        <v>218</v>
      </c>
      <c r="AP44" s="179">
        <f t="shared" si="46"/>
        <v>534</v>
      </c>
      <c r="AQ44" s="185">
        <f t="shared" si="47"/>
        <v>1701</v>
      </c>
      <c r="AR44" s="45"/>
    </row>
    <row r="45" spans="1:44" s="41" customFormat="1" ht="20.25" customHeight="1">
      <c r="A45" s="282"/>
      <c r="B45" s="44">
        <v>35</v>
      </c>
      <c r="C45" s="44" t="s">
        <v>46</v>
      </c>
      <c r="D45" s="177">
        <v>0</v>
      </c>
      <c r="E45" s="177">
        <v>0</v>
      </c>
      <c r="F45" s="177">
        <v>0</v>
      </c>
      <c r="G45" s="177">
        <f t="shared" si="48"/>
        <v>0</v>
      </c>
      <c r="H45" s="180">
        <v>0</v>
      </c>
      <c r="I45" s="176">
        <v>7</v>
      </c>
      <c r="J45" s="177">
        <v>49</v>
      </c>
      <c r="K45" s="177">
        <v>9</v>
      </c>
      <c r="L45" s="177">
        <f t="shared" si="49"/>
        <v>58</v>
      </c>
      <c r="M45" s="178">
        <v>180</v>
      </c>
      <c r="N45" s="179">
        <v>2</v>
      </c>
      <c r="O45" s="177">
        <v>8</v>
      </c>
      <c r="P45" s="177">
        <v>11</v>
      </c>
      <c r="Q45" s="177">
        <f t="shared" si="50"/>
        <v>19</v>
      </c>
      <c r="R45" s="180">
        <v>70</v>
      </c>
      <c r="S45" s="176">
        <v>0</v>
      </c>
      <c r="T45" s="177">
        <v>0</v>
      </c>
      <c r="U45" s="177">
        <v>0</v>
      </c>
      <c r="V45" s="177">
        <f t="shared" si="51"/>
        <v>0</v>
      </c>
      <c r="W45" s="178">
        <v>0</v>
      </c>
      <c r="X45" s="200">
        <v>0</v>
      </c>
      <c r="Y45" s="195">
        <v>0</v>
      </c>
      <c r="Z45" s="195">
        <v>0</v>
      </c>
      <c r="AA45" s="195">
        <f t="shared" si="52"/>
        <v>0</v>
      </c>
      <c r="AB45" s="202">
        <v>0</v>
      </c>
      <c r="AC45" s="179">
        <v>0</v>
      </c>
      <c r="AD45" s="177">
        <v>0</v>
      </c>
      <c r="AE45" s="177">
        <v>0</v>
      </c>
      <c r="AF45" s="177">
        <f t="shared" si="53"/>
        <v>0</v>
      </c>
      <c r="AG45" s="180">
        <v>0</v>
      </c>
      <c r="AH45" s="200">
        <v>0</v>
      </c>
      <c r="AI45" s="195">
        <v>0</v>
      </c>
      <c r="AJ45" s="195">
        <v>0</v>
      </c>
      <c r="AK45" s="195">
        <f t="shared" si="54"/>
        <v>0</v>
      </c>
      <c r="AL45" s="202">
        <v>0</v>
      </c>
      <c r="AM45" s="176">
        <f t="shared" si="43"/>
        <v>9</v>
      </c>
      <c r="AN45" s="179">
        <f t="shared" si="44"/>
        <v>57</v>
      </c>
      <c r="AO45" s="179">
        <f t="shared" si="45"/>
        <v>20</v>
      </c>
      <c r="AP45" s="179">
        <f t="shared" si="46"/>
        <v>77</v>
      </c>
      <c r="AQ45" s="185">
        <f t="shared" si="47"/>
        <v>250</v>
      </c>
      <c r="AR45" s="45"/>
    </row>
    <row r="46" spans="1:44" s="41" customFormat="1" ht="20.25" customHeight="1">
      <c r="A46" s="282"/>
      <c r="B46" s="44">
        <v>36</v>
      </c>
      <c r="C46" s="44" t="s">
        <v>47</v>
      </c>
      <c r="D46" s="177">
        <v>0</v>
      </c>
      <c r="E46" s="177">
        <v>0</v>
      </c>
      <c r="F46" s="177">
        <v>0</v>
      </c>
      <c r="G46" s="177">
        <f t="shared" si="48"/>
        <v>0</v>
      </c>
      <c r="H46" s="177">
        <v>0</v>
      </c>
      <c r="I46" s="176">
        <v>4</v>
      </c>
      <c r="J46" s="177">
        <v>22</v>
      </c>
      <c r="K46" s="177">
        <v>0</v>
      </c>
      <c r="L46" s="177">
        <f t="shared" si="49"/>
        <v>22</v>
      </c>
      <c r="M46" s="178">
        <v>52</v>
      </c>
      <c r="N46" s="179">
        <v>6</v>
      </c>
      <c r="O46" s="177">
        <v>11</v>
      </c>
      <c r="P46" s="177">
        <v>0</v>
      </c>
      <c r="Q46" s="177">
        <f t="shared" si="50"/>
        <v>11</v>
      </c>
      <c r="R46" s="180">
        <v>30</v>
      </c>
      <c r="S46" s="176">
        <v>0</v>
      </c>
      <c r="T46" s="177">
        <v>0</v>
      </c>
      <c r="U46" s="177">
        <v>0</v>
      </c>
      <c r="V46" s="177">
        <f t="shared" si="51"/>
        <v>0</v>
      </c>
      <c r="W46" s="178">
        <v>0</v>
      </c>
      <c r="X46" s="200">
        <v>0</v>
      </c>
      <c r="Y46" s="195">
        <v>0</v>
      </c>
      <c r="Z46" s="195">
        <v>0</v>
      </c>
      <c r="AA46" s="195">
        <f t="shared" si="52"/>
        <v>0</v>
      </c>
      <c r="AB46" s="202">
        <v>0</v>
      </c>
      <c r="AC46" s="179">
        <v>0</v>
      </c>
      <c r="AD46" s="177">
        <v>0</v>
      </c>
      <c r="AE46" s="177">
        <v>0</v>
      </c>
      <c r="AF46" s="177">
        <f t="shared" si="53"/>
        <v>0</v>
      </c>
      <c r="AG46" s="180">
        <v>0</v>
      </c>
      <c r="AH46" s="200">
        <v>0</v>
      </c>
      <c r="AI46" s="195">
        <v>0</v>
      </c>
      <c r="AJ46" s="195">
        <v>0</v>
      </c>
      <c r="AK46" s="195">
        <f t="shared" si="54"/>
        <v>0</v>
      </c>
      <c r="AL46" s="202">
        <v>0</v>
      </c>
      <c r="AM46" s="176">
        <f t="shared" si="43"/>
        <v>10</v>
      </c>
      <c r="AN46" s="179">
        <f t="shared" si="44"/>
        <v>33</v>
      </c>
      <c r="AO46" s="179">
        <f t="shared" si="45"/>
        <v>0</v>
      </c>
      <c r="AP46" s="179">
        <f t="shared" si="46"/>
        <v>33</v>
      </c>
      <c r="AQ46" s="185">
        <f t="shared" si="47"/>
        <v>82</v>
      </c>
      <c r="AR46" s="45"/>
    </row>
    <row r="47" spans="1:44" s="41" customFormat="1" ht="20.25" customHeight="1">
      <c r="A47" s="282"/>
      <c r="B47" s="44">
        <v>37</v>
      </c>
      <c r="C47" s="44" t="s">
        <v>48</v>
      </c>
      <c r="D47" s="177">
        <v>2</v>
      </c>
      <c r="E47" s="177">
        <v>21</v>
      </c>
      <c r="F47" s="177">
        <v>51</v>
      </c>
      <c r="G47" s="177">
        <f t="shared" si="48"/>
        <v>72</v>
      </c>
      <c r="H47" s="180">
        <v>122</v>
      </c>
      <c r="I47" s="176">
        <v>2</v>
      </c>
      <c r="J47" s="177">
        <v>0</v>
      </c>
      <c r="K47" s="177">
        <v>15</v>
      </c>
      <c r="L47" s="177">
        <f t="shared" si="49"/>
        <v>15</v>
      </c>
      <c r="M47" s="178">
        <v>32</v>
      </c>
      <c r="N47" s="179">
        <v>1</v>
      </c>
      <c r="O47" s="177">
        <v>0</v>
      </c>
      <c r="P47" s="177">
        <v>7</v>
      </c>
      <c r="Q47" s="177">
        <f t="shared" si="50"/>
        <v>7</v>
      </c>
      <c r="R47" s="180">
        <v>14</v>
      </c>
      <c r="S47" s="176">
        <v>0</v>
      </c>
      <c r="T47" s="177">
        <v>0</v>
      </c>
      <c r="U47" s="177">
        <v>0</v>
      </c>
      <c r="V47" s="177">
        <f t="shared" si="51"/>
        <v>0</v>
      </c>
      <c r="W47" s="178">
        <v>0</v>
      </c>
      <c r="X47" s="200">
        <v>0</v>
      </c>
      <c r="Y47" s="195">
        <v>0</v>
      </c>
      <c r="Z47" s="195">
        <v>0</v>
      </c>
      <c r="AA47" s="195">
        <f t="shared" si="52"/>
        <v>0</v>
      </c>
      <c r="AB47" s="202">
        <v>0</v>
      </c>
      <c r="AC47" s="179">
        <v>0</v>
      </c>
      <c r="AD47" s="177">
        <v>0</v>
      </c>
      <c r="AE47" s="177">
        <v>0</v>
      </c>
      <c r="AF47" s="177">
        <f t="shared" si="53"/>
        <v>0</v>
      </c>
      <c r="AG47" s="180">
        <v>0</v>
      </c>
      <c r="AH47" s="200">
        <v>0</v>
      </c>
      <c r="AI47" s="195">
        <v>0</v>
      </c>
      <c r="AJ47" s="195">
        <v>0</v>
      </c>
      <c r="AK47" s="195">
        <f t="shared" si="54"/>
        <v>0</v>
      </c>
      <c r="AL47" s="202">
        <v>0</v>
      </c>
      <c r="AM47" s="176">
        <f t="shared" si="43"/>
        <v>5</v>
      </c>
      <c r="AN47" s="179">
        <f t="shared" si="44"/>
        <v>21</v>
      </c>
      <c r="AO47" s="179">
        <f t="shared" si="45"/>
        <v>73</v>
      </c>
      <c r="AP47" s="179">
        <f t="shared" si="46"/>
        <v>94</v>
      </c>
      <c r="AQ47" s="185">
        <f t="shared" si="47"/>
        <v>168</v>
      </c>
      <c r="AR47" s="45"/>
    </row>
    <row r="48" spans="1:44" s="41" customFormat="1" ht="20.25" customHeight="1">
      <c r="A48" s="282"/>
      <c r="B48" s="44">
        <v>38</v>
      </c>
      <c r="C48" s="44" t="s">
        <v>49</v>
      </c>
      <c r="D48" s="177">
        <v>1</v>
      </c>
      <c r="E48" s="177">
        <v>4</v>
      </c>
      <c r="F48" s="177">
        <v>19</v>
      </c>
      <c r="G48" s="177">
        <f t="shared" si="48"/>
        <v>23</v>
      </c>
      <c r="H48" s="180">
        <v>50</v>
      </c>
      <c r="I48" s="176">
        <v>1</v>
      </c>
      <c r="J48" s="177">
        <v>22</v>
      </c>
      <c r="K48" s="177">
        <v>0</v>
      </c>
      <c r="L48" s="177">
        <f t="shared" si="49"/>
        <v>22</v>
      </c>
      <c r="M48" s="178">
        <v>50</v>
      </c>
      <c r="N48" s="179">
        <v>0</v>
      </c>
      <c r="O48" s="177">
        <v>0</v>
      </c>
      <c r="P48" s="177">
        <v>0</v>
      </c>
      <c r="Q48" s="177">
        <f t="shared" si="50"/>
        <v>0</v>
      </c>
      <c r="R48" s="180">
        <v>0</v>
      </c>
      <c r="S48" s="176">
        <v>0</v>
      </c>
      <c r="T48" s="177">
        <v>0</v>
      </c>
      <c r="U48" s="177">
        <v>0</v>
      </c>
      <c r="V48" s="177">
        <f t="shared" si="51"/>
        <v>0</v>
      </c>
      <c r="W48" s="178">
        <v>0</v>
      </c>
      <c r="X48" s="200">
        <v>0</v>
      </c>
      <c r="Y48" s="195">
        <v>0</v>
      </c>
      <c r="Z48" s="195">
        <v>0</v>
      </c>
      <c r="AA48" s="195">
        <f t="shared" si="52"/>
        <v>0</v>
      </c>
      <c r="AB48" s="202">
        <v>0</v>
      </c>
      <c r="AC48" s="179">
        <v>0</v>
      </c>
      <c r="AD48" s="177">
        <v>0</v>
      </c>
      <c r="AE48" s="177">
        <v>0</v>
      </c>
      <c r="AF48" s="177">
        <f t="shared" si="53"/>
        <v>0</v>
      </c>
      <c r="AG48" s="180">
        <v>0</v>
      </c>
      <c r="AH48" s="200">
        <v>0</v>
      </c>
      <c r="AI48" s="195">
        <v>0</v>
      </c>
      <c r="AJ48" s="195">
        <v>0</v>
      </c>
      <c r="AK48" s="195">
        <f t="shared" si="54"/>
        <v>0</v>
      </c>
      <c r="AL48" s="202">
        <v>0</v>
      </c>
      <c r="AM48" s="176">
        <f t="shared" si="43"/>
        <v>2</v>
      </c>
      <c r="AN48" s="179">
        <f t="shared" si="44"/>
        <v>26</v>
      </c>
      <c r="AO48" s="179">
        <f t="shared" si="45"/>
        <v>19</v>
      </c>
      <c r="AP48" s="179">
        <f t="shared" si="46"/>
        <v>45</v>
      </c>
      <c r="AQ48" s="185">
        <f t="shared" si="47"/>
        <v>100</v>
      </c>
      <c r="AR48" s="45"/>
    </row>
    <row r="49" spans="1:44" s="41" customFormat="1" ht="20.25" customHeight="1">
      <c r="A49" s="282"/>
      <c r="B49" s="44">
        <v>39</v>
      </c>
      <c r="C49" s="44" t="s">
        <v>50</v>
      </c>
      <c r="D49" s="177">
        <v>4</v>
      </c>
      <c r="E49" s="177">
        <v>10</v>
      </c>
      <c r="F49" s="177">
        <v>53</v>
      </c>
      <c r="G49" s="177">
        <f t="shared" si="48"/>
        <v>63</v>
      </c>
      <c r="H49" s="180">
        <v>216</v>
      </c>
      <c r="I49" s="176">
        <v>10</v>
      </c>
      <c r="J49" s="177">
        <v>52</v>
      </c>
      <c r="K49" s="177">
        <v>30</v>
      </c>
      <c r="L49" s="177">
        <f t="shared" si="49"/>
        <v>82</v>
      </c>
      <c r="M49" s="178">
        <v>181</v>
      </c>
      <c r="N49" s="179">
        <v>2</v>
      </c>
      <c r="O49" s="177">
        <v>1</v>
      </c>
      <c r="P49" s="177">
        <v>11</v>
      </c>
      <c r="Q49" s="177">
        <f t="shared" si="50"/>
        <v>12</v>
      </c>
      <c r="R49" s="180">
        <v>32</v>
      </c>
      <c r="S49" s="176">
        <v>0</v>
      </c>
      <c r="T49" s="177">
        <v>0</v>
      </c>
      <c r="U49" s="177">
        <v>0</v>
      </c>
      <c r="V49" s="177">
        <f t="shared" si="51"/>
        <v>0</v>
      </c>
      <c r="W49" s="178">
        <v>0</v>
      </c>
      <c r="X49" s="200">
        <v>0</v>
      </c>
      <c r="Y49" s="195">
        <v>0</v>
      </c>
      <c r="Z49" s="195">
        <v>0</v>
      </c>
      <c r="AA49" s="195">
        <f t="shared" si="52"/>
        <v>0</v>
      </c>
      <c r="AB49" s="202">
        <v>0</v>
      </c>
      <c r="AC49" s="179">
        <v>0</v>
      </c>
      <c r="AD49" s="177">
        <v>0</v>
      </c>
      <c r="AE49" s="177">
        <v>0</v>
      </c>
      <c r="AF49" s="177">
        <f t="shared" si="53"/>
        <v>0</v>
      </c>
      <c r="AG49" s="180">
        <v>0</v>
      </c>
      <c r="AH49" s="200">
        <v>0</v>
      </c>
      <c r="AI49" s="195">
        <v>0</v>
      </c>
      <c r="AJ49" s="195">
        <v>0</v>
      </c>
      <c r="AK49" s="195">
        <f t="shared" si="54"/>
        <v>0</v>
      </c>
      <c r="AL49" s="202">
        <v>0</v>
      </c>
      <c r="AM49" s="176">
        <f t="shared" si="43"/>
        <v>16</v>
      </c>
      <c r="AN49" s="179">
        <f t="shared" si="44"/>
        <v>63</v>
      </c>
      <c r="AO49" s="179">
        <f t="shared" si="45"/>
        <v>94</v>
      </c>
      <c r="AP49" s="179">
        <f t="shared" si="46"/>
        <v>157</v>
      </c>
      <c r="AQ49" s="185">
        <f t="shared" si="47"/>
        <v>429</v>
      </c>
      <c r="AR49" s="45"/>
    </row>
    <row r="50" spans="1:44" s="41" customFormat="1" ht="20.25" customHeight="1">
      <c r="A50" s="282"/>
      <c r="B50" s="44">
        <v>40</v>
      </c>
      <c r="C50" s="44" t="s">
        <v>51</v>
      </c>
      <c r="D50" s="177">
        <v>1</v>
      </c>
      <c r="E50" s="177">
        <v>9</v>
      </c>
      <c r="F50" s="177">
        <v>11</v>
      </c>
      <c r="G50" s="177">
        <f t="shared" si="48"/>
        <v>20</v>
      </c>
      <c r="H50" s="180">
        <v>49</v>
      </c>
      <c r="I50" s="176">
        <v>7</v>
      </c>
      <c r="J50" s="177">
        <v>63</v>
      </c>
      <c r="K50" s="177">
        <v>3</v>
      </c>
      <c r="L50" s="177">
        <f t="shared" si="49"/>
        <v>66</v>
      </c>
      <c r="M50" s="178">
        <v>199</v>
      </c>
      <c r="N50" s="179">
        <v>0</v>
      </c>
      <c r="O50" s="177">
        <v>0</v>
      </c>
      <c r="P50" s="177">
        <v>0</v>
      </c>
      <c r="Q50" s="177">
        <f t="shared" si="50"/>
        <v>0</v>
      </c>
      <c r="R50" s="180">
        <v>0</v>
      </c>
      <c r="S50" s="176">
        <v>0</v>
      </c>
      <c r="T50" s="177">
        <v>0</v>
      </c>
      <c r="U50" s="177">
        <v>0</v>
      </c>
      <c r="V50" s="177">
        <f t="shared" si="51"/>
        <v>0</v>
      </c>
      <c r="W50" s="178">
        <v>0</v>
      </c>
      <c r="X50" s="200">
        <v>1</v>
      </c>
      <c r="Y50" s="195">
        <v>0</v>
      </c>
      <c r="Z50" s="195">
        <v>9</v>
      </c>
      <c r="AA50" s="177">
        <f t="shared" si="52"/>
        <v>9</v>
      </c>
      <c r="AB50" s="178">
        <v>27</v>
      </c>
      <c r="AC50" s="179">
        <v>5</v>
      </c>
      <c r="AD50" s="177">
        <v>10</v>
      </c>
      <c r="AE50" s="177">
        <v>0</v>
      </c>
      <c r="AF50" s="177">
        <f t="shared" si="53"/>
        <v>10</v>
      </c>
      <c r="AG50" s="180">
        <v>354</v>
      </c>
      <c r="AH50" s="200">
        <v>0</v>
      </c>
      <c r="AI50" s="195">
        <v>0</v>
      </c>
      <c r="AJ50" s="195">
        <v>0</v>
      </c>
      <c r="AK50" s="195">
        <f t="shared" si="54"/>
        <v>0</v>
      </c>
      <c r="AL50" s="202">
        <v>0</v>
      </c>
      <c r="AM50" s="176">
        <f t="shared" si="43"/>
        <v>14</v>
      </c>
      <c r="AN50" s="179">
        <f t="shared" si="44"/>
        <v>82</v>
      </c>
      <c r="AO50" s="179">
        <f t="shared" si="45"/>
        <v>23</v>
      </c>
      <c r="AP50" s="179">
        <f t="shared" si="46"/>
        <v>105</v>
      </c>
      <c r="AQ50" s="185">
        <f t="shared" si="47"/>
        <v>629</v>
      </c>
      <c r="AR50" s="45"/>
    </row>
    <row r="51" spans="1:44" s="41" customFormat="1" ht="20.25" customHeight="1">
      <c r="A51" s="282"/>
      <c r="B51" s="44">
        <v>41</v>
      </c>
      <c r="C51" s="44" t="s">
        <v>52</v>
      </c>
      <c r="D51" s="177">
        <v>3</v>
      </c>
      <c r="E51" s="177">
        <v>19</v>
      </c>
      <c r="F51" s="177">
        <v>20</v>
      </c>
      <c r="G51" s="177">
        <f t="shared" si="48"/>
        <v>39</v>
      </c>
      <c r="H51" s="180">
        <v>106</v>
      </c>
      <c r="I51" s="176">
        <v>10</v>
      </c>
      <c r="J51" s="177">
        <v>58</v>
      </c>
      <c r="K51" s="177">
        <v>39</v>
      </c>
      <c r="L51" s="177">
        <f t="shared" si="49"/>
        <v>97</v>
      </c>
      <c r="M51" s="178">
        <v>260</v>
      </c>
      <c r="N51" s="179">
        <v>3</v>
      </c>
      <c r="O51" s="177">
        <v>1</v>
      </c>
      <c r="P51" s="177">
        <v>6</v>
      </c>
      <c r="Q51" s="177">
        <f t="shared" si="50"/>
        <v>7</v>
      </c>
      <c r="R51" s="180">
        <v>38</v>
      </c>
      <c r="S51" s="176">
        <v>0</v>
      </c>
      <c r="T51" s="177">
        <v>0</v>
      </c>
      <c r="U51" s="177">
        <v>0</v>
      </c>
      <c r="V51" s="177">
        <f t="shared" si="51"/>
        <v>0</v>
      </c>
      <c r="W51" s="178">
        <v>0</v>
      </c>
      <c r="X51" s="176">
        <v>0</v>
      </c>
      <c r="Y51" s="177">
        <v>0</v>
      </c>
      <c r="Z51" s="177">
        <v>0</v>
      </c>
      <c r="AA51" s="177">
        <f t="shared" si="52"/>
        <v>0</v>
      </c>
      <c r="AB51" s="178">
        <v>0</v>
      </c>
      <c r="AC51" s="179">
        <v>3</v>
      </c>
      <c r="AD51" s="177">
        <v>10</v>
      </c>
      <c r="AE51" s="177">
        <v>0</v>
      </c>
      <c r="AF51" s="177">
        <f t="shared" si="53"/>
        <v>10</v>
      </c>
      <c r="AG51" s="180">
        <v>85</v>
      </c>
      <c r="AH51" s="200">
        <v>0</v>
      </c>
      <c r="AI51" s="195">
        <v>0</v>
      </c>
      <c r="AJ51" s="195">
        <v>0</v>
      </c>
      <c r="AK51" s="195">
        <f t="shared" si="54"/>
        <v>0</v>
      </c>
      <c r="AL51" s="202">
        <v>0</v>
      </c>
      <c r="AM51" s="176">
        <f t="shared" si="43"/>
        <v>19</v>
      </c>
      <c r="AN51" s="179">
        <f t="shared" si="44"/>
        <v>88</v>
      </c>
      <c r="AO51" s="179">
        <f t="shared" si="45"/>
        <v>65</v>
      </c>
      <c r="AP51" s="179">
        <f t="shared" si="46"/>
        <v>153</v>
      </c>
      <c r="AQ51" s="185">
        <f t="shared" si="47"/>
        <v>489</v>
      </c>
      <c r="AR51" s="45"/>
    </row>
    <row r="52" spans="1:44" s="41" customFormat="1" ht="20.25" customHeight="1">
      <c r="A52" s="283"/>
      <c r="B52" s="279" t="s">
        <v>63</v>
      </c>
      <c r="C52" s="280"/>
      <c r="D52" s="98">
        <f t="shared" ref="D52:AQ52" si="55">SUM(D42:D51)</f>
        <v>22</v>
      </c>
      <c r="E52" s="98">
        <f t="shared" si="55"/>
        <v>98</v>
      </c>
      <c r="F52" s="98">
        <f t="shared" si="55"/>
        <v>694</v>
      </c>
      <c r="G52" s="98">
        <f t="shared" si="55"/>
        <v>792</v>
      </c>
      <c r="H52" s="97">
        <f t="shared" si="55"/>
        <v>2211</v>
      </c>
      <c r="I52" s="99">
        <f t="shared" si="55"/>
        <v>135</v>
      </c>
      <c r="J52" s="99">
        <f t="shared" si="55"/>
        <v>767</v>
      </c>
      <c r="K52" s="99">
        <f t="shared" si="55"/>
        <v>262</v>
      </c>
      <c r="L52" s="99">
        <f t="shared" si="55"/>
        <v>1029</v>
      </c>
      <c r="M52" s="97">
        <f t="shared" si="55"/>
        <v>2864</v>
      </c>
      <c r="N52" s="99">
        <f t="shared" si="55"/>
        <v>32</v>
      </c>
      <c r="O52" s="99">
        <f t="shared" si="55"/>
        <v>83</v>
      </c>
      <c r="P52" s="99">
        <f t="shared" si="55"/>
        <v>122</v>
      </c>
      <c r="Q52" s="99">
        <f t="shared" si="55"/>
        <v>205</v>
      </c>
      <c r="R52" s="100">
        <f t="shared" si="55"/>
        <v>619</v>
      </c>
      <c r="S52" s="86">
        <f t="shared" si="55"/>
        <v>9</v>
      </c>
      <c r="T52" s="99">
        <f t="shared" si="55"/>
        <v>1</v>
      </c>
      <c r="U52" s="99">
        <f t="shared" si="55"/>
        <v>30</v>
      </c>
      <c r="V52" s="99">
        <f t="shared" si="55"/>
        <v>31</v>
      </c>
      <c r="W52" s="100">
        <f t="shared" si="55"/>
        <v>130</v>
      </c>
      <c r="X52" s="86">
        <f t="shared" si="55"/>
        <v>2</v>
      </c>
      <c r="Y52" s="99">
        <f t="shared" si="55"/>
        <v>0</v>
      </c>
      <c r="Z52" s="99">
        <f t="shared" si="55"/>
        <v>17</v>
      </c>
      <c r="AA52" s="99">
        <f t="shared" si="55"/>
        <v>17</v>
      </c>
      <c r="AB52" s="99">
        <f t="shared" si="55"/>
        <v>57</v>
      </c>
      <c r="AC52" s="101">
        <f t="shared" si="55"/>
        <v>12</v>
      </c>
      <c r="AD52" s="81">
        <f t="shared" si="55"/>
        <v>59</v>
      </c>
      <c r="AE52" s="81">
        <f t="shared" si="55"/>
        <v>53</v>
      </c>
      <c r="AF52" s="81">
        <f t="shared" si="55"/>
        <v>112</v>
      </c>
      <c r="AG52" s="81">
        <f t="shared" si="55"/>
        <v>986</v>
      </c>
      <c r="AH52" s="86">
        <f t="shared" si="55"/>
        <v>0</v>
      </c>
      <c r="AI52" s="99">
        <f t="shared" si="55"/>
        <v>0</v>
      </c>
      <c r="AJ52" s="99">
        <f t="shared" si="55"/>
        <v>0</v>
      </c>
      <c r="AK52" s="99">
        <f t="shared" si="55"/>
        <v>0</v>
      </c>
      <c r="AL52" s="99">
        <f t="shared" si="55"/>
        <v>0</v>
      </c>
      <c r="AM52" s="101">
        <f t="shared" si="55"/>
        <v>212</v>
      </c>
      <c r="AN52" s="79">
        <f t="shared" si="55"/>
        <v>1008</v>
      </c>
      <c r="AO52" s="100">
        <f t="shared" si="55"/>
        <v>1178</v>
      </c>
      <c r="AP52" s="79">
        <f t="shared" si="55"/>
        <v>2186</v>
      </c>
      <c r="AQ52" s="100">
        <f t="shared" si="55"/>
        <v>6867</v>
      </c>
      <c r="AR52" s="47"/>
    </row>
    <row r="53" spans="1:44" s="41" customFormat="1" ht="20.25" customHeight="1">
      <c r="A53" s="53"/>
      <c r="B53" s="277" t="s">
        <v>57</v>
      </c>
      <c r="C53" s="278"/>
      <c r="D53" s="102">
        <f>SUM(D52,D41,D37,D34,D24,D13)</f>
        <v>466</v>
      </c>
      <c r="E53" s="102">
        <f t="shared" ref="E53:AQ53" si="56">SUM(E52,E41,E37,E34,E24,E13)</f>
        <v>1142</v>
      </c>
      <c r="F53" s="102">
        <f t="shared" si="56"/>
        <v>35346</v>
      </c>
      <c r="G53" s="102">
        <f t="shared" si="56"/>
        <v>36488</v>
      </c>
      <c r="H53" s="103">
        <f t="shared" si="56"/>
        <v>92739</v>
      </c>
      <c r="I53" s="104">
        <f t="shared" si="56"/>
        <v>540</v>
      </c>
      <c r="J53" s="102">
        <f t="shared" si="56"/>
        <v>2216</v>
      </c>
      <c r="K53" s="102">
        <f t="shared" si="56"/>
        <v>1036</v>
      </c>
      <c r="L53" s="102">
        <f t="shared" si="56"/>
        <v>3252</v>
      </c>
      <c r="M53" s="103">
        <f t="shared" si="56"/>
        <v>8668</v>
      </c>
      <c r="N53" s="104">
        <f t="shared" si="56"/>
        <v>637</v>
      </c>
      <c r="O53" s="102">
        <f t="shared" si="56"/>
        <v>571</v>
      </c>
      <c r="P53" s="102">
        <f t="shared" si="56"/>
        <v>1724</v>
      </c>
      <c r="Q53" s="102">
        <f t="shared" si="56"/>
        <v>2295</v>
      </c>
      <c r="R53" s="103">
        <f t="shared" si="56"/>
        <v>8366</v>
      </c>
      <c r="S53" s="104">
        <f t="shared" si="56"/>
        <v>302</v>
      </c>
      <c r="T53" s="102">
        <f t="shared" si="56"/>
        <v>281</v>
      </c>
      <c r="U53" s="102">
        <f t="shared" si="56"/>
        <v>1720</v>
      </c>
      <c r="V53" s="102">
        <f t="shared" si="56"/>
        <v>2001</v>
      </c>
      <c r="W53" s="103">
        <f t="shared" si="56"/>
        <v>5324</v>
      </c>
      <c r="X53" s="104">
        <f t="shared" si="56"/>
        <v>100</v>
      </c>
      <c r="Y53" s="102">
        <f t="shared" si="56"/>
        <v>15</v>
      </c>
      <c r="Z53" s="102">
        <f t="shared" si="56"/>
        <v>1610</v>
      </c>
      <c r="AA53" s="102">
        <f t="shared" si="56"/>
        <v>1625</v>
      </c>
      <c r="AB53" s="102">
        <f t="shared" si="56"/>
        <v>3215</v>
      </c>
      <c r="AC53" s="105">
        <f t="shared" si="56"/>
        <v>33</v>
      </c>
      <c r="AD53" s="102">
        <f t="shared" si="56"/>
        <v>176</v>
      </c>
      <c r="AE53" s="102">
        <f t="shared" si="56"/>
        <v>170</v>
      </c>
      <c r="AF53" s="102">
        <f t="shared" si="56"/>
        <v>346</v>
      </c>
      <c r="AG53" s="103">
        <f t="shared" si="56"/>
        <v>2833</v>
      </c>
      <c r="AH53" s="104">
        <f t="shared" si="56"/>
        <v>4</v>
      </c>
      <c r="AI53" s="102">
        <f t="shared" si="56"/>
        <v>20</v>
      </c>
      <c r="AJ53" s="102">
        <f t="shared" si="56"/>
        <v>41</v>
      </c>
      <c r="AK53" s="102">
        <f t="shared" si="56"/>
        <v>61</v>
      </c>
      <c r="AL53" s="102">
        <f t="shared" si="56"/>
        <v>258</v>
      </c>
      <c r="AM53" s="106">
        <f>SUM(AM52,AM41,AM37,AM34,AM24,AM13)</f>
        <v>2082</v>
      </c>
      <c r="AN53" s="102">
        <f t="shared" si="56"/>
        <v>4301</v>
      </c>
      <c r="AO53" s="102">
        <f t="shared" si="56"/>
        <v>41767</v>
      </c>
      <c r="AP53" s="102">
        <f t="shared" si="56"/>
        <v>46068</v>
      </c>
      <c r="AQ53" s="103">
        <f t="shared" si="56"/>
        <v>121403</v>
      </c>
      <c r="AR53" s="45"/>
    </row>
    <row r="54" spans="1:44" ht="6" customHeight="1">
      <c r="AQ54" s="54"/>
      <c r="AR54" s="55"/>
    </row>
  </sheetData>
  <mergeCells count="46">
    <mergeCell ref="A3:C5"/>
    <mergeCell ref="B53:C53"/>
    <mergeCell ref="B13:C13"/>
    <mergeCell ref="A42:A52"/>
    <mergeCell ref="B52:C52"/>
    <mergeCell ref="B41:C41"/>
    <mergeCell ref="B24:C24"/>
    <mergeCell ref="B34:C34"/>
    <mergeCell ref="B37:C37"/>
    <mergeCell ref="A14:A24"/>
    <mergeCell ref="A25:A34"/>
    <mergeCell ref="A35:A37"/>
    <mergeCell ref="A38:A41"/>
    <mergeCell ref="A6:A13"/>
    <mergeCell ref="AM3:AQ3"/>
    <mergeCell ref="D3:H3"/>
    <mergeCell ref="I3:M3"/>
    <mergeCell ref="N3:R3"/>
    <mergeCell ref="S3:W3"/>
    <mergeCell ref="X3:AB3"/>
    <mergeCell ref="AC3:AG3"/>
    <mergeCell ref="AH3:AL3"/>
    <mergeCell ref="Y4:AA4"/>
    <mergeCell ref="AB4:AB5"/>
    <mergeCell ref="AC4:AC5"/>
    <mergeCell ref="M4:M5"/>
    <mergeCell ref="N4:N5"/>
    <mergeCell ref="S4:S5"/>
    <mergeCell ref="T4:V4"/>
    <mergeCell ref="W4:W5"/>
    <mergeCell ref="AQ4:AQ5"/>
    <mergeCell ref="AM4:AM5"/>
    <mergeCell ref="O4:Q4"/>
    <mergeCell ref="R4:R5"/>
    <mergeCell ref="D4:D5"/>
    <mergeCell ref="I4:I5"/>
    <mergeCell ref="J4:L4"/>
    <mergeCell ref="AN4:AP4"/>
    <mergeCell ref="AD4:AF4"/>
    <mergeCell ref="E4:G4"/>
    <mergeCell ref="H4:H5"/>
    <mergeCell ref="X4:X5"/>
    <mergeCell ref="AG4:AG5"/>
    <mergeCell ref="AH4:AH5"/>
    <mergeCell ref="AI4:AK4"/>
    <mergeCell ref="AL4:AL5"/>
  </mergeCells>
  <phoneticPr fontId="5"/>
  <printOptions horizontalCentered="1" verticalCentered="1"/>
  <pageMargins left="0.19685039370078741" right="0.19685039370078741" top="0.43307086614173229" bottom="0.98425196850393704" header="0.19685039370078741" footer="0.51181102362204722"/>
  <pageSetup paperSize="8" scale="74" orientation="landscape" r:id="rId1"/>
  <headerFooter scaleWithDoc="0" alignWithMargins="0">
    <oddFooter>&amp;C&amp;14 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X53"/>
  <sheetViews>
    <sheetView tabSelected="1" topLeftCell="A16" zoomScale="70" zoomScaleNormal="70" workbookViewId="0">
      <selection activeCell="J55" sqref="J55"/>
    </sheetView>
  </sheetViews>
  <sheetFormatPr defaultRowHeight="13.5"/>
  <cols>
    <col min="1" max="1" width="10.375" style="1" customWidth="1"/>
    <col min="2" max="2" width="4.5" style="1" customWidth="1"/>
    <col min="3" max="23" width="12" style="1" customWidth="1"/>
    <col min="24" max="16384" width="9" style="1"/>
  </cols>
  <sheetData>
    <row r="1" spans="1:23" ht="24">
      <c r="A1" s="8" t="s">
        <v>70</v>
      </c>
    </row>
    <row r="2" spans="1:23" ht="21">
      <c r="W2" s="7" t="s">
        <v>188</v>
      </c>
    </row>
    <row r="3" spans="1:23" ht="20.100000000000001" customHeight="1">
      <c r="A3" s="301"/>
      <c r="B3" s="302"/>
      <c r="C3" s="303"/>
      <c r="D3" s="310" t="s">
        <v>71</v>
      </c>
      <c r="E3" s="299"/>
      <c r="F3" s="299"/>
      <c r="G3" s="299"/>
      <c r="H3" s="311"/>
      <c r="I3" s="298" t="s">
        <v>53</v>
      </c>
      <c r="J3" s="299"/>
      <c r="K3" s="299"/>
      <c r="L3" s="299"/>
      <c r="M3" s="312"/>
      <c r="N3" s="310" t="s">
        <v>54</v>
      </c>
      <c r="O3" s="299"/>
      <c r="P3" s="299"/>
      <c r="Q3" s="299"/>
      <c r="R3" s="311"/>
      <c r="S3" s="298" t="s">
        <v>57</v>
      </c>
      <c r="T3" s="299"/>
      <c r="U3" s="299"/>
      <c r="V3" s="299"/>
      <c r="W3" s="300"/>
    </row>
    <row r="4" spans="1:23" ht="20.100000000000001" customHeight="1">
      <c r="A4" s="304"/>
      <c r="B4" s="305"/>
      <c r="C4" s="306"/>
      <c r="D4" s="316" t="s">
        <v>58</v>
      </c>
      <c r="E4" s="317" t="s">
        <v>59</v>
      </c>
      <c r="F4" s="317"/>
      <c r="G4" s="317"/>
      <c r="H4" s="313" t="s">
        <v>184</v>
      </c>
      <c r="I4" s="318" t="s">
        <v>58</v>
      </c>
      <c r="J4" s="317" t="s">
        <v>59</v>
      </c>
      <c r="K4" s="317"/>
      <c r="L4" s="317"/>
      <c r="M4" s="319" t="s">
        <v>184</v>
      </c>
      <c r="N4" s="316" t="s">
        <v>58</v>
      </c>
      <c r="O4" s="317" t="s">
        <v>59</v>
      </c>
      <c r="P4" s="317"/>
      <c r="Q4" s="317"/>
      <c r="R4" s="313" t="s">
        <v>184</v>
      </c>
      <c r="S4" s="318" t="s">
        <v>58</v>
      </c>
      <c r="T4" s="317" t="s">
        <v>59</v>
      </c>
      <c r="U4" s="317"/>
      <c r="V4" s="317"/>
      <c r="W4" s="314" t="s">
        <v>184</v>
      </c>
    </row>
    <row r="5" spans="1:23" ht="20.100000000000001" customHeight="1">
      <c r="A5" s="307"/>
      <c r="B5" s="308"/>
      <c r="C5" s="309"/>
      <c r="D5" s="316"/>
      <c r="E5" s="9" t="s">
        <v>68</v>
      </c>
      <c r="F5" s="9" t="s">
        <v>69</v>
      </c>
      <c r="G5" s="9" t="s">
        <v>60</v>
      </c>
      <c r="H5" s="313"/>
      <c r="I5" s="318"/>
      <c r="J5" s="9" t="s">
        <v>61</v>
      </c>
      <c r="K5" s="9" t="s">
        <v>62</v>
      </c>
      <c r="L5" s="9" t="s">
        <v>60</v>
      </c>
      <c r="M5" s="319"/>
      <c r="N5" s="316"/>
      <c r="O5" s="9" t="s">
        <v>61</v>
      </c>
      <c r="P5" s="9" t="s">
        <v>62</v>
      </c>
      <c r="Q5" s="9" t="s">
        <v>60</v>
      </c>
      <c r="R5" s="313"/>
      <c r="S5" s="318"/>
      <c r="T5" s="9" t="s">
        <v>61</v>
      </c>
      <c r="U5" s="9" t="s">
        <v>62</v>
      </c>
      <c r="V5" s="9" t="s">
        <v>60</v>
      </c>
      <c r="W5" s="315"/>
    </row>
    <row r="6" spans="1:23" ht="20.100000000000001" customHeight="1">
      <c r="A6" s="322" t="s">
        <v>177</v>
      </c>
      <c r="B6" s="10">
        <v>1</v>
      </c>
      <c r="C6" s="10" t="s">
        <v>7</v>
      </c>
      <c r="D6" s="204">
        <v>34</v>
      </c>
      <c r="E6" s="204">
        <v>37</v>
      </c>
      <c r="F6" s="204">
        <v>8448</v>
      </c>
      <c r="G6" s="204">
        <f>SUM(E6:F6)</f>
        <v>8485</v>
      </c>
      <c r="H6" s="205">
        <v>18739</v>
      </c>
      <c r="I6" s="206">
        <v>57</v>
      </c>
      <c r="J6" s="204">
        <v>75</v>
      </c>
      <c r="K6" s="204">
        <v>5634</v>
      </c>
      <c r="L6" s="204">
        <f>SUM(J6:K6)</f>
        <v>5709</v>
      </c>
      <c r="M6" s="207">
        <v>10186</v>
      </c>
      <c r="N6" s="208">
        <v>46</v>
      </c>
      <c r="O6" s="204">
        <v>48</v>
      </c>
      <c r="P6" s="204">
        <v>1058</v>
      </c>
      <c r="Q6" s="204">
        <f>SUM(O6:P6)</f>
        <v>1106</v>
      </c>
      <c r="R6" s="205">
        <v>2019</v>
      </c>
      <c r="S6" s="206">
        <f>D6+I6+N6</f>
        <v>137</v>
      </c>
      <c r="T6" s="204">
        <f>E6+J6+O6</f>
        <v>160</v>
      </c>
      <c r="U6" s="204">
        <f>F6+K6+P6</f>
        <v>15140</v>
      </c>
      <c r="V6" s="204">
        <f>T6+U6</f>
        <v>15300</v>
      </c>
      <c r="W6" s="233">
        <f>H6+M6+R6</f>
        <v>30944</v>
      </c>
    </row>
    <row r="7" spans="1:23" ht="20.100000000000001" customHeight="1">
      <c r="A7" s="323"/>
      <c r="B7" s="11">
        <v>2</v>
      </c>
      <c r="C7" s="11" t="s">
        <v>8</v>
      </c>
      <c r="D7" s="204">
        <v>1</v>
      </c>
      <c r="E7" s="204">
        <v>0</v>
      </c>
      <c r="F7" s="204">
        <v>448</v>
      </c>
      <c r="G7" s="204">
        <f>SUM(E7:F7)</f>
        <v>448</v>
      </c>
      <c r="H7" s="205">
        <v>1398</v>
      </c>
      <c r="I7" s="206">
        <v>1</v>
      </c>
      <c r="J7" s="204">
        <v>6</v>
      </c>
      <c r="K7" s="204">
        <v>21</v>
      </c>
      <c r="L7" s="204">
        <f t="shared" ref="L7:L12" si="0">SUM(J7:K7)</f>
        <v>27</v>
      </c>
      <c r="M7" s="207">
        <v>108</v>
      </c>
      <c r="N7" s="208">
        <v>5</v>
      </c>
      <c r="O7" s="204">
        <v>0</v>
      </c>
      <c r="P7" s="204">
        <v>98</v>
      </c>
      <c r="Q7" s="204">
        <f t="shared" ref="Q7:Q11" si="1">SUM(O7:P7)</f>
        <v>98</v>
      </c>
      <c r="R7" s="205">
        <v>199</v>
      </c>
      <c r="S7" s="206">
        <f t="shared" ref="S7:U11" si="2">D7+I7+N7</f>
        <v>7</v>
      </c>
      <c r="T7" s="204">
        <f t="shared" si="2"/>
        <v>6</v>
      </c>
      <c r="U7" s="204">
        <f t="shared" si="2"/>
        <v>567</v>
      </c>
      <c r="V7" s="204">
        <f t="shared" ref="V7:V12" si="3">T7+U7</f>
        <v>573</v>
      </c>
      <c r="W7" s="233">
        <f t="shared" ref="W7:W12" si="4">H7+M7+R7</f>
        <v>1705</v>
      </c>
    </row>
    <row r="8" spans="1:23" ht="20.100000000000001" customHeight="1">
      <c r="A8" s="323"/>
      <c r="B8" s="11">
        <v>3</v>
      </c>
      <c r="C8" s="11" t="s">
        <v>9</v>
      </c>
      <c r="D8" s="204">
        <v>2</v>
      </c>
      <c r="E8" s="204">
        <v>0</v>
      </c>
      <c r="F8" s="204">
        <v>285</v>
      </c>
      <c r="G8" s="204">
        <f>SUM(E8:F8)</f>
        <v>285</v>
      </c>
      <c r="H8" s="205">
        <v>741</v>
      </c>
      <c r="I8" s="206">
        <v>0</v>
      </c>
      <c r="J8" s="204">
        <v>0</v>
      </c>
      <c r="K8" s="204">
        <v>0</v>
      </c>
      <c r="L8" s="204">
        <f>SUM(J8:K8)</f>
        <v>0</v>
      </c>
      <c r="M8" s="207">
        <v>0</v>
      </c>
      <c r="N8" s="208">
        <v>0</v>
      </c>
      <c r="O8" s="204">
        <v>0</v>
      </c>
      <c r="P8" s="204">
        <v>0</v>
      </c>
      <c r="Q8" s="204">
        <f>SUM(O8:P8)</f>
        <v>0</v>
      </c>
      <c r="R8" s="205">
        <v>0</v>
      </c>
      <c r="S8" s="206">
        <f t="shared" si="2"/>
        <v>2</v>
      </c>
      <c r="T8" s="204">
        <f t="shared" ref="T8:T22" si="5">E8+J8+O8</f>
        <v>0</v>
      </c>
      <c r="U8" s="204">
        <f>F8+K8+P8</f>
        <v>285</v>
      </c>
      <c r="V8" s="204">
        <f t="shared" si="3"/>
        <v>285</v>
      </c>
      <c r="W8" s="233">
        <f>H8+M8+R8</f>
        <v>741</v>
      </c>
    </row>
    <row r="9" spans="1:23" ht="20.100000000000001" customHeight="1">
      <c r="A9" s="323"/>
      <c r="B9" s="11">
        <v>4</v>
      </c>
      <c r="C9" s="11" t="s">
        <v>10</v>
      </c>
      <c r="D9" s="204">
        <v>0</v>
      </c>
      <c r="E9" s="204">
        <v>0</v>
      </c>
      <c r="F9" s="204">
        <v>0</v>
      </c>
      <c r="G9" s="204">
        <f t="shared" ref="G9:G12" si="6">SUM(E9:F9)</f>
        <v>0</v>
      </c>
      <c r="H9" s="205">
        <v>0</v>
      </c>
      <c r="I9" s="206">
        <v>1</v>
      </c>
      <c r="J9" s="204">
        <v>0</v>
      </c>
      <c r="K9" s="204">
        <v>52</v>
      </c>
      <c r="L9" s="204">
        <f t="shared" si="0"/>
        <v>52</v>
      </c>
      <c r="M9" s="207">
        <v>104</v>
      </c>
      <c r="N9" s="208">
        <v>0</v>
      </c>
      <c r="O9" s="204">
        <v>0</v>
      </c>
      <c r="P9" s="204">
        <v>0</v>
      </c>
      <c r="Q9" s="204">
        <f t="shared" si="1"/>
        <v>0</v>
      </c>
      <c r="R9" s="205">
        <v>0</v>
      </c>
      <c r="S9" s="206">
        <f t="shared" si="2"/>
        <v>1</v>
      </c>
      <c r="T9" s="204">
        <f t="shared" si="5"/>
        <v>0</v>
      </c>
      <c r="U9" s="204">
        <f t="shared" ref="U9:U12" si="7">F9+K9+P9</f>
        <v>52</v>
      </c>
      <c r="V9" s="204">
        <f t="shared" si="3"/>
        <v>52</v>
      </c>
      <c r="W9" s="233">
        <f t="shared" si="4"/>
        <v>104</v>
      </c>
    </row>
    <row r="10" spans="1:23" ht="20.100000000000001" customHeight="1">
      <c r="A10" s="323"/>
      <c r="B10" s="11">
        <v>5</v>
      </c>
      <c r="C10" s="11" t="s">
        <v>11</v>
      </c>
      <c r="D10" s="204">
        <v>1</v>
      </c>
      <c r="E10" s="204">
        <v>0</v>
      </c>
      <c r="F10" s="204">
        <v>94</v>
      </c>
      <c r="G10" s="204">
        <f t="shared" si="6"/>
        <v>94</v>
      </c>
      <c r="H10" s="205">
        <v>376</v>
      </c>
      <c r="I10" s="206">
        <v>1</v>
      </c>
      <c r="J10" s="204">
        <v>47</v>
      </c>
      <c r="K10" s="204">
        <v>6</v>
      </c>
      <c r="L10" s="204">
        <f t="shared" si="0"/>
        <v>53</v>
      </c>
      <c r="M10" s="207">
        <v>226</v>
      </c>
      <c r="N10" s="208">
        <v>1</v>
      </c>
      <c r="O10" s="204">
        <v>1</v>
      </c>
      <c r="P10" s="204">
        <v>15</v>
      </c>
      <c r="Q10" s="204">
        <f>SUM(O10:P10)</f>
        <v>16</v>
      </c>
      <c r="R10" s="205">
        <v>44</v>
      </c>
      <c r="S10" s="206">
        <f t="shared" si="2"/>
        <v>3</v>
      </c>
      <c r="T10" s="204">
        <f t="shared" si="5"/>
        <v>48</v>
      </c>
      <c r="U10" s="204">
        <f t="shared" si="7"/>
        <v>115</v>
      </c>
      <c r="V10" s="204">
        <f t="shared" si="3"/>
        <v>163</v>
      </c>
      <c r="W10" s="233">
        <f>H10+M10+R10</f>
        <v>646</v>
      </c>
    </row>
    <row r="11" spans="1:23" ht="20.100000000000001" customHeight="1">
      <c r="A11" s="323"/>
      <c r="B11" s="11">
        <v>6</v>
      </c>
      <c r="C11" s="11" t="s">
        <v>12</v>
      </c>
      <c r="D11" s="204">
        <v>0</v>
      </c>
      <c r="E11" s="204">
        <v>0</v>
      </c>
      <c r="F11" s="204">
        <v>0</v>
      </c>
      <c r="G11" s="204">
        <f t="shared" si="6"/>
        <v>0</v>
      </c>
      <c r="H11" s="205">
        <v>0</v>
      </c>
      <c r="I11" s="206">
        <v>0</v>
      </c>
      <c r="J11" s="204">
        <v>0</v>
      </c>
      <c r="K11" s="204">
        <v>0</v>
      </c>
      <c r="L11" s="204">
        <f t="shared" si="0"/>
        <v>0</v>
      </c>
      <c r="M11" s="207"/>
      <c r="N11" s="208">
        <v>0</v>
      </c>
      <c r="O11" s="204">
        <v>0</v>
      </c>
      <c r="P11" s="204">
        <v>0</v>
      </c>
      <c r="Q11" s="204">
        <f t="shared" si="1"/>
        <v>0</v>
      </c>
      <c r="R11" s="205">
        <v>0</v>
      </c>
      <c r="S11" s="206">
        <f t="shared" si="2"/>
        <v>0</v>
      </c>
      <c r="T11" s="204">
        <f t="shared" si="5"/>
        <v>0</v>
      </c>
      <c r="U11" s="204">
        <f t="shared" si="7"/>
        <v>0</v>
      </c>
      <c r="V11" s="204">
        <f t="shared" si="3"/>
        <v>0</v>
      </c>
      <c r="W11" s="233">
        <f>H11+M11+R11</f>
        <v>0</v>
      </c>
    </row>
    <row r="12" spans="1:23" ht="20.100000000000001" customHeight="1">
      <c r="A12" s="323"/>
      <c r="B12" s="11">
        <v>7</v>
      </c>
      <c r="C12" s="11" t="s">
        <v>13</v>
      </c>
      <c r="D12" s="204">
        <v>0</v>
      </c>
      <c r="E12" s="204">
        <v>0</v>
      </c>
      <c r="F12" s="204">
        <v>0</v>
      </c>
      <c r="G12" s="204">
        <f t="shared" si="6"/>
        <v>0</v>
      </c>
      <c r="H12" s="205">
        <v>0</v>
      </c>
      <c r="I12" s="209">
        <v>0</v>
      </c>
      <c r="J12" s="205">
        <v>0</v>
      </c>
      <c r="K12" s="205">
        <v>0</v>
      </c>
      <c r="L12" s="204">
        <f t="shared" si="0"/>
        <v>0</v>
      </c>
      <c r="M12" s="207">
        <v>0</v>
      </c>
      <c r="N12" s="205">
        <v>0</v>
      </c>
      <c r="O12" s="210">
        <v>0</v>
      </c>
      <c r="P12" s="210">
        <v>0</v>
      </c>
      <c r="Q12" s="211">
        <f>SUM(O12:P12)</f>
        <v>0</v>
      </c>
      <c r="R12" s="205">
        <v>0</v>
      </c>
      <c r="S12" s="206">
        <f t="shared" ref="S12" si="8">D12+I12+N12</f>
        <v>0</v>
      </c>
      <c r="T12" s="204">
        <f t="shared" si="5"/>
        <v>0</v>
      </c>
      <c r="U12" s="204">
        <f t="shared" si="7"/>
        <v>0</v>
      </c>
      <c r="V12" s="204">
        <f t="shared" si="3"/>
        <v>0</v>
      </c>
      <c r="W12" s="233">
        <f t="shared" si="4"/>
        <v>0</v>
      </c>
    </row>
    <row r="13" spans="1:23" ht="20.100000000000001" customHeight="1">
      <c r="A13" s="324"/>
      <c r="B13" s="320" t="s">
        <v>63</v>
      </c>
      <c r="C13" s="321"/>
      <c r="D13" s="57">
        <f>SUM(D6:D12)</f>
        <v>38</v>
      </c>
      <c r="E13" s="57">
        <f t="shared" ref="E13:M13" si="9">SUM(E6:E12)</f>
        <v>37</v>
      </c>
      <c r="F13" s="57">
        <f t="shared" si="9"/>
        <v>9275</v>
      </c>
      <c r="G13" s="57">
        <f t="shared" si="9"/>
        <v>9312</v>
      </c>
      <c r="H13" s="230">
        <f t="shared" si="9"/>
        <v>21254</v>
      </c>
      <c r="I13" s="226">
        <f t="shared" si="9"/>
        <v>60</v>
      </c>
      <c r="J13" s="58">
        <f t="shared" si="9"/>
        <v>128</v>
      </c>
      <c r="K13" s="59">
        <f t="shared" si="9"/>
        <v>5713</v>
      </c>
      <c r="L13" s="59">
        <f t="shared" si="9"/>
        <v>5841</v>
      </c>
      <c r="M13" s="231">
        <f t="shared" si="9"/>
        <v>10624</v>
      </c>
      <c r="N13" s="228">
        <f>SUM(N6:N12)</f>
        <v>52</v>
      </c>
      <c r="O13" s="58">
        <f t="shared" ref="O13:W13" si="10">SUM(O6:O12)</f>
        <v>49</v>
      </c>
      <c r="P13" s="58">
        <f>SUM(P6:P12)</f>
        <v>1171</v>
      </c>
      <c r="Q13" s="58">
        <f>SUM(Q6:Q12)</f>
        <v>1220</v>
      </c>
      <c r="R13" s="231">
        <f t="shared" si="10"/>
        <v>2262</v>
      </c>
      <c r="S13" s="234">
        <f>SUM(S6:S12)</f>
        <v>150</v>
      </c>
      <c r="T13" s="57">
        <f t="shared" si="10"/>
        <v>214</v>
      </c>
      <c r="U13" s="57">
        <f t="shared" si="10"/>
        <v>16159</v>
      </c>
      <c r="V13" s="57">
        <f>SUM(V6:V12)</f>
        <v>16373</v>
      </c>
      <c r="W13" s="230">
        <f t="shared" si="10"/>
        <v>34140</v>
      </c>
    </row>
    <row r="14" spans="1:23" ht="20.100000000000001" customHeight="1">
      <c r="A14" s="325" t="s">
        <v>178</v>
      </c>
      <c r="B14" s="12">
        <v>8</v>
      </c>
      <c r="C14" s="12" t="s">
        <v>15</v>
      </c>
      <c r="D14" s="212">
        <v>1</v>
      </c>
      <c r="E14" s="212">
        <v>50</v>
      </c>
      <c r="F14" s="212">
        <v>250</v>
      </c>
      <c r="G14" s="212">
        <f t="shared" ref="G14:G23" si="11">SUM(E14:F14)</f>
        <v>300</v>
      </c>
      <c r="H14" s="213">
        <v>650</v>
      </c>
      <c r="I14" s="214">
        <v>3</v>
      </c>
      <c r="J14" s="212">
        <v>5</v>
      </c>
      <c r="K14" s="212">
        <v>198</v>
      </c>
      <c r="L14" s="215">
        <f t="shared" ref="L14:L23" si="12">SUM(J14:K14)</f>
        <v>203</v>
      </c>
      <c r="M14" s="216">
        <v>412</v>
      </c>
      <c r="N14" s="217">
        <v>12</v>
      </c>
      <c r="O14" s="212">
        <v>5</v>
      </c>
      <c r="P14" s="212">
        <v>262</v>
      </c>
      <c r="Q14" s="212">
        <f>SUM(O14:P14)</f>
        <v>267</v>
      </c>
      <c r="R14" s="213">
        <v>549</v>
      </c>
      <c r="S14" s="214">
        <f>D14+I14+N14</f>
        <v>16</v>
      </c>
      <c r="T14" s="212">
        <f t="shared" si="5"/>
        <v>60</v>
      </c>
      <c r="U14" s="212">
        <f>F14+K14+P14</f>
        <v>710</v>
      </c>
      <c r="V14" s="212">
        <f>T14+U14</f>
        <v>770</v>
      </c>
      <c r="W14" s="235">
        <f>H14+M14+R14</f>
        <v>1611</v>
      </c>
    </row>
    <row r="15" spans="1:23" ht="20.100000000000001" customHeight="1">
      <c r="A15" s="326"/>
      <c r="B15" s="11">
        <v>9</v>
      </c>
      <c r="C15" s="11" t="s">
        <v>16</v>
      </c>
      <c r="D15" s="204">
        <v>2</v>
      </c>
      <c r="E15" s="204">
        <v>4</v>
      </c>
      <c r="F15" s="204">
        <v>476</v>
      </c>
      <c r="G15" s="204">
        <f t="shared" si="11"/>
        <v>480</v>
      </c>
      <c r="H15" s="205">
        <v>1401</v>
      </c>
      <c r="I15" s="206">
        <v>0</v>
      </c>
      <c r="J15" s="204">
        <v>0</v>
      </c>
      <c r="K15" s="204">
        <v>0</v>
      </c>
      <c r="L15" s="204">
        <f t="shared" si="12"/>
        <v>0</v>
      </c>
      <c r="M15" s="207">
        <v>0</v>
      </c>
      <c r="N15" s="208">
        <v>6</v>
      </c>
      <c r="O15" s="204">
        <v>4</v>
      </c>
      <c r="P15" s="204">
        <v>138</v>
      </c>
      <c r="Q15" s="204">
        <f t="shared" ref="Q15:Q23" si="13">SUM(O15:P15)</f>
        <v>142</v>
      </c>
      <c r="R15" s="205">
        <v>314</v>
      </c>
      <c r="S15" s="206">
        <f t="shared" ref="S15:S23" si="14">D15+I15+N15</f>
        <v>8</v>
      </c>
      <c r="T15" s="204">
        <f t="shared" si="5"/>
        <v>8</v>
      </c>
      <c r="U15" s="204">
        <f t="shared" ref="U15:U35" si="15">F15+K15+P15</f>
        <v>614</v>
      </c>
      <c r="V15" s="204">
        <f t="shared" ref="V15:V22" si="16">T15+U15</f>
        <v>622</v>
      </c>
      <c r="W15" s="233">
        <f t="shared" ref="W15:W35" si="17">H15+M15+R15</f>
        <v>1715</v>
      </c>
    </row>
    <row r="16" spans="1:23" ht="20.100000000000001" customHeight="1">
      <c r="A16" s="326"/>
      <c r="B16" s="11">
        <v>10</v>
      </c>
      <c r="C16" s="11" t="s">
        <v>17</v>
      </c>
      <c r="D16" s="204">
        <v>0</v>
      </c>
      <c r="E16" s="204">
        <v>0</v>
      </c>
      <c r="F16" s="204">
        <v>0</v>
      </c>
      <c r="G16" s="204">
        <f t="shared" si="11"/>
        <v>0</v>
      </c>
      <c r="H16" s="205">
        <v>0</v>
      </c>
      <c r="I16" s="206">
        <v>0</v>
      </c>
      <c r="J16" s="204">
        <v>0</v>
      </c>
      <c r="K16" s="204">
        <v>0</v>
      </c>
      <c r="L16" s="204">
        <f t="shared" si="12"/>
        <v>0</v>
      </c>
      <c r="M16" s="207">
        <v>0</v>
      </c>
      <c r="N16" s="208">
        <v>4</v>
      </c>
      <c r="O16" s="204">
        <v>4</v>
      </c>
      <c r="P16" s="204">
        <v>55</v>
      </c>
      <c r="Q16" s="204">
        <f t="shared" si="13"/>
        <v>59</v>
      </c>
      <c r="R16" s="205">
        <v>123</v>
      </c>
      <c r="S16" s="206">
        <f t="shared" si="14"/>
        <v>4</v>
      </c>
      <c r="T16" s="204">
        <f t="shared" si="5"/>
        <v>4</v>
      </c>
      <c r="U16" s="204">
        <f>F16+K16+P16</f>
        <v>55</v>
      </c>
      <c r="V16" s="204">
        <f t="shared" si="16"/>
        <v>59</v>
      </c>
      <c r="W16" s="233">
        <f t="shared" si="17"/>
        <v>123</v>
      </c>
    </row>
    <row r="17" spans="1:24" ht="20.100000000000001" customHeight="1">
      <c r="A17" s="326"/>
      <c r="B17" s="11">
        <v>11</v>
      </c>
      <c r="C17" s="11" t="s">
        <v>18</v>
      </c>
      <c r="D17" s="204">
        <v>2</v>
      </c>
      <c r="E17" s="204">
        <v>0</v>
      </c>
      <c r="F17" s="204">
        <v>188</v>
      </c>
      <c r="G17" s="204">
        <f t="shared" si="11"/>
        <v>188</v>
      </c>
      <c r="H17" s="205">
        <v>692</v>
      </c>
      <c r="I17" s="206">
        <v>2</v>
      </c>
      <c r="J17" s="204">
        <v>1</v>
      </c>
      <c r="K17" s="204">
        <v>79</v>
      </c>
      <c r="L17" s="204">
        <f>SUM(J17:K17)</f>
        <v>80</v>
      </c>
      <c r="M17" s="207">
        <v>242</v>
      </c>
      <c r="N17" s="208">
        <v>12</v>
      </c>
      <c r="O17" s="204">
        <v>19</v>
      </c>
      <c r="P17" s="204">
        <v>120</v>
      </c>
      <c r="Q17" s="204">
        <f t="shared" si="13"/>
        <v>139</v>
      </c>
      <c r="R17" s="205">
        <v>338</v>
      </c>
      <c r="S17" s="206">
        <f t="shared" si="14"/>
        <v>16</v>
      </c>
      <c r="T17" s="204">
        <f t="shared" si="5"/>
        <v>20</v>
      </c>
      <c r="U17" s="204">
        <f t="shared" si="15"/>
        <v>387</v>
      </c>
      <c r="V17" s="204">
        <f t="shared" si="16"/>
        <v>407</v>
      </c>
      <c r="W17" s="233">
        <f t="shared" si="17"/>
        <v>1272</v>
      </c>
    </row>
    <row r="18" spans="1:24" ht="20.100000000000001" customHeight="1">
      <c r="A18" s="326"/>
      <c r="B18" s="11">
        <v>12</v>
      </c>
      <c r="C18" s="11" t="s">
        <v>19</v>
      </c>
      <c r="D18" s="204">
        <v>3</v>
      </c>
      <c r="E18" s="204">
        <v>38</v>
      </c>
      <c r="F18" s="204">
        <v>912</v>
      </c>
      <c r="G18" s="204">
        <f t="shared" si="11"/>
        <v>950</v>
      </c>
      <c r="H18" s="205">
        <v>2826</v>
      </c>
      <c r="I18" s="206">
        <v>3</v>
      </c>
      <c r="J18" s="204">
        <v>0</v>
      </c>
      <c r="K18" s="204">
        <v>137</v>
      </c>
      <c r="L18" s="204">
        <f t="shared" si="12"/>
        <v>137</v>
      </c>
      <c r="M18" s="207">
        <v>522</v>
      </c>
      <c r="N18" s="208">
        <v>2</v>
      </c>
      <c r="O18" s="204">
        <v>0</v>
      </c>
      <c r="P18" s="204">
        <v>16</v>
      </c>
      <c r="Q18" s="204">
        <f t="shared" si="13"/>
        <v>16</v>
      </c>
      <c r="R18" s="205">
        <v>33</v>
      </c>
      <c r="S18" s="206">
        <f t="shared" si="14"/>
        <v>8</v>
      </c>
      <c r="T18" s="204">
        <f>E18+J18+O18</f>
        <v>38</v>
      </c>
      <c r="U18" s="204">
        <f t="shared" si="15"/>
        <v>1065</v>
      </c>
      <c r="V18" s="204">
        <f t="shared" si="16"/>
        <v>1103</v>
      </c>
      <c r="W18" s="233">
        <f>H18+M18+R18</f>
        <v>3381</v>
      </c>
    </row>
    <row r="19" spans="1:24" ht="20.100000000000001" customHeight="1">
      <c r="A19" s="326"/>
      <c r="B19" s="11">
        <v>13</v>
      </c>
      <c r="C19" s="11" t="s">
        <v>20</v>
      </c>
      <c r="D19" s="204">
        <v>0</v>
      </c>
      <c r="E19" s="204">
        <v>0</v>
      </c>
      <c r="F19" s="204">
        <v>0</v>
      </c>
      <c r="G19" s="204">
        <f t="shared" si="11"/>
        <v>0</v>
      </c>
      <c r="H19" s="205">
        <v>0</v>
      </c>
      <c r="I19" s="206">
        <v>0</v>
      </c>
      <c r="J19" s="204">
        <v>0</v>
      </c>
      <c r="K19" s="204">
        <v>0</v>
      </c>
      <c r="L19" s="204">
        <f t="shared" si="12"/>
        <v>0</v>
      </c>
      <c r="M19" s="207">
        <v>0</v>
      </c>
      <c r="N19" s="208">
        <v>2</v>
      </c>
      <c r="O19" s="204">
        <v>0</v>
      </c>
      <c r="P19" s="204">
        <v>14</v>
      </c>
      <c r="Q19" s="204">
        <f t="shared" si="13"/>
        <v>14</v>
      </c>
      <c r="R19" s="205">
        <v>22</v>
      </c>
      <c r="S19" s="206">
        <f t="shared" si="14"/>
        <v>2</v>
      </c>
      <c r="T19" s="204">
        <f>E19+J19+O19</f>
        <v>0</v>
      </c>
      <c r="U19" s="204">
        <f t="shared" si="15"/>
        <v>14</v>
      </c>
      <c r="V19" s="204">
        <f t="shared" si="16"/>
        <v>14</v>
      </c>
      <c r="W19" s="233">
        <f t="shared" si="17"/>
        <v>22</v>
      </c>
    </row>
    <row r="20" spans="1:24" ht="20.100000000000001" customHeight="1">
      <c r="A20" s="326"/>
      <c r="B20" s="11">
        <v>14</v>
      </c>
      <c r="C20" s="11" t="s">
        <v>21</v>
      </c>
      <c r="D20" s="204">
        <v>4</v>
      </c>
      <c r="E20" s="204">
        <v>84</v>
      </c>
      <c r="F20" s="204">
        <v>869</v>
      </c>
      <c r="G20" s="204">
        <f t="shared" si="11"/>
        <v>953</v>
      </c>
      <c r="H20" s="205">
        <v>2887</v>
      </c>
      <c r="I20" s="206">
        <v>3</v>
      </c>
      <c r="J20" s="204">
        <v>0</v>
      </c>
      <c r="K20" s="204">
        <v>101</v>
      </c>
      <c r="L20" s="204">
        <f t="shared" si="12"/>
        <v>101</v>
      </c>
      <c r="M20" s="207">
        <v>384</v>
      </c>
      <c r="N20" s="208">
        <v>6</v>
      </c>
      <c r="O20" s="204">
        <v>2</v>
      </c>
      <c r="P20" s="204">
        <v>119</v>
      </c>
      <c r="Q20" s="204">
        <f t="shared" si="13"/>
        <v>121</v>
      </c>
      <c r="R20" s="205">
        <v>254</v>
      </c>
      <c r="S20" s="206">
        <f t="shared" si="14"/>
        <v>13</v>
      </c>
      <c r="T20" s="204">
        <f t="shared" si="5"/>
        <v>86</v>
      </c>
      <c r="U20" s="204">
        <f t="shared" si="15"/>
        <v>1089</v>
      </c>
      <c r="V20" s="204">
        <f t="shared" si="16"/>
        <v>1175</v>
      </c>
      <c r="W20" s="233">
        <f t="shared" si="17"/>
        <v>3525</v>
      </c>
    </row>
    <row r="21" spans="1:24" ht="20.100000000000001" customHeight="1">
      <c r="A21" s="326"/>
      <c r="B21" s="11">
        <v>15</v>
      </c>
      <c r="C21" s="11" t="s">
        <v>22</v>
      </c>
      <c r="D21" s="204">
        <v>1</v>
      </c>
      <c r="E21" s="204">
        <v>2</v>
      </c>
      <c r="F21" s="204">
        <v>222</v>
      </c>
      <c r="G21" s="204">
        <f t="shared" si="11"/>
        <v>224</v>
      </c>
      <c r="H21" s="205">
        <v>449</v>
      </c>
      <c r="I21" s="206">
        <v>1</v>
      </c>
      <c r="J21" s="204">
        <v>14</v>
      </c>
      <c r="K21" s="204">
        <v>70</v>
      </c>
      <c r="L21" s="204">
        <f t="shared" si="12"/>
        <v>84</v>
      </c>
      <c r="M21" s="207">
        <v>160</v>
      </c>
      <c r="N21" s="208">
        <v>1</v>
      </c>
      <c r="O21" s="204">
        <v>0</v>
      </c>
      <c r="P21" s="204">
        <v>17</v>
      </c>
      <c r="Q21" s="204">
        <f t="shared" si="13"/>
        <v>17</v>
      </c>
      <c r="R21" s="205">
        <v>41</v>
      </c>
      <c r="S21" s="206">
        <f t="shared" si="14"/>
        <v>3</v>
      </c>
      <c r="T21" s="204">
        <f t="shared" si="5"/>
        <v>16</v>
      </c>
      <c r="U21" s="204">
        <f t="shared" si="15"/>
        <v>309</v>
      </c>
      <c r="V21" s="204">
        <f t="shared" si="16"/>
        <v>325</v>
      </c>
      <c r="W21" s="233">
        <f t="shared" si="17"/>
        <v>650</v>
      </c>
    </row>
    <row r="22" spans="1:24" ht="20.100000000000001" customHeight="1">
      <c r="A22" s="326"/>
      <c r="B22" s="11">
        <v>16</v>
      </c>
      <c r="C22" s="11" t="s">
        <v>23</v>
      </c>
      <c r="D22" s="204">
        <v>0</v>
      </c>
      <c r="E22" s="204">
        <v>0</v>
      </c>
      <c r="F22" s="204"/>
      <c r="G22" s="204">
        <f t="shared" si="11"/>
        <v>0</v>
      </c>
      <c r="H22" s="205">
        <v>0</v>
      </c>
      <c r="I22" s="206">
        <v>0</v>
      </c>
      <c r="J22" s="204">
        <v>0</v>
      </c>
      <c r="K22" s="204">
        <v>0</v>
      </c>
      <c r="L22" s="204">
        <f t="shared" si="12"/>
        <v>0</v>
      </c>
      <c r="M22" s="207">
        <v>0</v>
      </c>
      <c r="N22" s="208">
        <v>0</v>
      </c>
      <c r="O22" s="204">
        <v>0</v>
      </c>
      <c r="P22" s="204">
        <v>0</v>
      </c>
      <c r="Q22" s="204">
        <f t="shared" si="13"/>
        <v>0</v>
      </c>
      <c r="R22" s="205">
        <v>0</v>
      </c>
      <c r="S22" s="206">
        <f t="shared" si="14"/>
        <v>0</v>
      </c>
      <c r="T22" s="204">
        <f t="shared" si="5"/>
        <v>0</v>
      </c>
      <c r="U22" s="204">
        <f t="shared" si="15"/>
        <v>0</v>
      </c>
      <c r="V22" s="204">
        <f t="shared" si="16"/>
        <v>0</v>
      </c>
      <c r="W22" s="233">
        <f t="shared" si="17"/>
        <v>0</v>
      </c>
      <c r="X22" s="56"/>
    </row>
    <row r="23" spans="1:24" ht="20.100000000000001" customHeight="1">
      <c r="A23" s="326"/>
      <c r="B23" s="11">
        <v>17</v>
      </c>
      <c r="C23" s="11" t="s">
        <v>24</v>
      </c>
      <c r="D23" s="204">
        <v>0</v>
      </c>
      <c r="E23" s="204">
        <v>0</v>
      </c>
      <c r="F23" s="204">
        <v>0</v>
      </c>
      <c r="G23" s="204">
        <f t="shared" si="11"/>
        <v>0</v>
      </c>
      <c r="H23" s="205">
        <v>0</v>
      </c>
      <c r="I23" s="206">
        <v>0</v>
      </c>
      <c r="J23" s="204">
        <v>0</v>
      </c>
      <c r="K23" s="218">
        <v>0</v>
      </c>
      <c r="L23" s="204">
        <f t="shared" si="12"/>
        <v>0</v>
      </c>
      <c r="M23" s="207">
        <v>0</v>
      </c>
      <c r="N23" s="208">
        <v>0</v>
      </c>
      <c r="O23" s="204">
        <v>0</v>
      </c>
      <c r="P23" s="204">
        <v>0</v>
      </c>
      <c r="Q23" s="204">
        <f t="shared" si="13"/>
        <v>0</v>
      </c>
      <c r="R23" s="205">
        <v>0</v>
      </c>
      <c r="S23" s="206">
        <f t="shared" si="14"/>
        <v>0</v>
      </c>
      <c r="T23" s="204">
        <f>E23+J23+O23</f>
        <v>0</v>
      </c>
      <c r="U23" s="204">
        <f t="shared" si="15"/>
        <v>0</v>
      </c>
      <c r="V23" s="204">
        <f>T23+U23</f>
        <v>0</v>
      </c>
      <c r="W23" s="233">
        <f t="shared" si="17"/>
        <v>0</v>
      </c>
    </row>
    <row r="24" spans="1:24" ht="20.100000000000001" customHeight="1">
      <c r="A24" s="327"/>
      <c r="B24" s="320" t="s">
        <v>63</v>
      </c>
      <c r="C24" s="321"/>
      <c r="D24" s="57">
        <f>SUM(D14:D23)</f>
        <v>13</v>
      </c>
      <c r="E24" s="57">
        <f t="shared" ref="E24:V24" si="18">SUM(E14:E23)</f>
        <v>178</v>
      </c>
      <c r="F24" s="57">
        <f t="shared" si="18"/>
        <v>2917</v>
      </c>
      <c r="G24" s="57">
        <f t="shared" si="18"/>
        <v>3095</v>
      </c>
      <c r="H24" s="230">
        <f t="shared" si="18"/>
        <v>8905</v>
      </c>
      <c r="I24" s="227">
        <f>SUM(I14:I23)</f>
        <v>12</v>
      </c>
      <c r="J24" s="57">
        <f t="shared" si="18"/>
        <v>20</v>
      </c>
      <c r="K24" s="57">
        <f t="shared" si="18"/>
        <v>585</v>
      </c>
      <c r="L24" s="57">
        <f t="shared" si="18"/>
        <v>605</v>
      </c>
      <c r="M24" s="230">
        <f t="shared" si="18"/>
        <v>1720</v>
      </c>
      <c r="N24" s="227">
        <f>SUM(N14:N23)</f>
        <v>45</v>
      </c>
      <c r="O24" s="57">
        <f t="shared" si="18"/>
        <v>34</v>
      </c>
      <c r="P24" s="57">
        <f t="shared" si="18"/>
        <v>741</v>
      </c>
      <c r="Q24" s="57">
        <f t="shared" si="18"/>
        <v>775</v>
      </c>
      <c r="R24" s="230">
        <f t="shared" si="18"/>
        <v>1674</v>
      </c>
      <c r="S24" s="234">
        <f>SUM(S14:S23)</f>
        <v>70</v>
      </c>
      <c r="T24" s="57">
        <f t="shared" si="18"/>
        <v>232</v>
      </c>
      <c r="U24" s="57">
        <f t="shared" si="18"/>
        <v>4243</v>
      </c>
      <c r="V24" s="57">
        <f t="shared" si="18"/>
        <v>4475</v>
      </c>
      <c r="W24" s="230">
        <f>SUM(W14:W23)</f>
        <v>12299</v>
      </c>
    </row>
    <row r="25" spans="1:24" ht="20.100000000000001" customHeight="1">
      <c r="A25" s="328" t="s">
        <v>179</v>
      </c>
      <c r="B25" s="10">
        <v>18</v>
      </c>
      <c r="C25" s="10" t="s">
        <v>26</v>
      </c>
      <c r="D25" s="215">
        <v>7</v>
      </c>
      <c r="E25" s="215">
        <v>20</v>
      </c>
      <c r="F25" s="215">
        <v>1599</v>
      </c>
      <c r="G25" s="215">
        <f t="shared" ref="G25:G33" si="19">SUM(E25:F25)</f>
        <v>1619</v>
      </c>
      <c r="H25" s="219">
        <v>5007</v>
      </c>
      <c r="I25" s="220">
        <v>6</v>
      </c>
      <c r="J25" s="215">
        <v>0</v>
      </c>
      <c r="K25" s="215">
        <v>522</v>
      </c>
      <c r="L25" s="221">
        <f t="shared" ref="L25:L33" si="20">SUM(J25:K25)</f>
        <v>522</v>
      </c>
      <c r="M25" s="222">
        <v>1260</v>
      </c>
      <c r="N25" s="223">
        <v>11</v>
      </c>
      <c r="O25" s="215">
        <v>12</v>
      </c>
      <c r="P25" s="215">
        <v>314</v>
      </c>
      <c r="Q25" s="215">
        <f t="shared" ref="Q25:Q33" si="21">SUM(O25:P25)</f>
        <v>326</v>
      </c>
      <c r="R25" s="219">
        <v>603</v>
      </c>
      <c r="S25" s="214">
        <f t="shared" ref="S25:S38" si="22">D25+I25+N25</f>
        <v>24</v>
      </c>
      <c r="T25" s="212">
        <f>E25+J25+O25</f>
        <v>32</v>
      </c>
      <c r="U25" s="212">
        <f t="shared" si="15"/>
        <v>2435</v>
      </c>
      <c r="V25" s="212">
        <f>T25+U25</f>
        <v>2467</v>
      </c>
      <c r="W25" s="235">
        <f>H25+M25+R25</f>
        <v>6870</v>
      </c>
    </row>
    <row r="26" spans="1:24" ht="20.100000000000001" customHeight="1">
      <c r="A26" s="326"/>
      <c r="B26" s="11">
        <v>19</v>
      </c>
      <c r="C26" s="11" t="s">
        <v>27</v>
      </c>
      <c r="D26" s="204">
        <v>1</v>
      </c>
      <c r="E26" s="204">
        <v>0</v>
      </c>
      <c r="F26" s="204">
        <v>184</v>
      </c>
      <c r="G26" s="204">
        <f t="shared" si="19"/>
        <v>184</v>
      </c>
      <c r="H26" s="205">
        <v>600</v>
      </c>
      <c r="I26" s="206">
        <v>0</v>
      </c>
      <c r="J26" s="204">
        <v>0</v>
      </c>
      <c r="K26" s="204">
        <v>0</v>
      </c>
      <c r="L26" s="204">
        <f t="shared" si="20"/>
        <v>0</v>
      </c>
      <c r="M26" s="207">
        <v>0</v>
      </c>
      <c r="N26" s="208">
        <v>7</v>
      </c>
      <c r="O26" s="204">
        <v>39</v>
      </c>
      <c r="P26" s="204">
        <v>66</v>
      </c>
      <c r="Q26" s="204">
        <f t="shared" si="21"/>
        <v>105</v>
      </c>
      <c r="R26" s="205">
        <v>358</v>
      </c>
      <c r="S26" s="206">
        <f>D26+I26+N26</f>
        <v>8</v>
      </c>
      <c r="T26" s="204">
        <f t="shared" ref="T26:T51" si="23">E26+J26+O26</f>
        <v>39</v>
      </c>
      <c r="U26" s="204">
        <f t="shared" si="15"/>
        <v>250</v>
      </c>
      <c r="V26" s="204">
        <f t="shared" ref="V26:V35" si="24">T26+U26</f>
        <v>289</v>
      </c>
      <c r="W26" s="233">
        <f t="shared" si="17"/>
        <v>958</v>
      </c>
    </row>
    <row r="27" spans="1:24" ht="20.100000000000001" customHeight="1">
      <c r="A27" s="326"/>
      <c r="B27" s="11">
        <v>20</v>
      </c>
      <c r="C27" s="11" t="s">
        <v>28</v>
      </c>
      <c r="D27" s="204">
        <v>0</v>
      </c>
      <c r="E27" s="204">
        <v>0</v>
      </c>
      <c r="F27" s="204">
        <v>0</v>
      </c>
      <c r="G27" s="204">
        <f t="shared" si="19"/>
        <v>0</v>
      </c>
      <c r="H27" s="205">
        <v>0</v>
      </c>
      <c r="I27" s="206">
        <v>0</v>
      </c>
      <c r="J27" s="204">
        <v>0</v>
      </c>
      <c r="K27" s="204">
        <v>0</v>
      </c>
      <c r="L27" s="204">
        <f t="shared" si="20"/>
        <v>0</v>
      </c>
      <c r="M27" s="207">
        <v>0</v>
      </c>
      <c r="N27" s="208">
        <v>0</v>
      </c>
      <c r="O27" s="204">
        <v>0</v>
      </c>
      <c r="P27" s="204"/>
      <c r="Q27" s="204">
        <f t="shared" si="21"/>
        <v>0</v>
      </c>
      <c r="R27" s="205"/>
      <c r="S27" s="206">
        <f t="shared" si="22"/>
        <v>0</v>
      </c>
      <c r="T27" s="204">
        <f>E27+J27+O27</f>
        <v>0</v>
      </c>
      <c r="U27" s="204">
        <f t="shared" si="15"/>
        <v>0</v>
      </c>
      <c r="V27" s="204">
        <f t="shared" si="24"/>
        <v>0</v>
      </c>
      <c r="W27" s="233">
        <f>H27+M27+R27</f>
        <v>0</v>
      </c>
    </row>
    <row r="28" spans="1:24" ht="20.100000000000001" customHeight="1">
      <c r="A28" s="326"/>
      <c r="B28" s="11">
        <v>21</v>
      </c>
      <c r="C28" s="11" t="s">
        <v>29</v>
      </c>
      <c r="D28" s="204">
        <v>0</v>
      </c>
      <c r="E28" s="204">
        <v>0</v>
      </c>
      <c r="F28" s="204">
        <v>0</v>
      </c>
      <c r="G28" s="204">
        <f t="shared" si="19"/>
        <v>0</v>
      </c>
      <c r="H28" s="205">
        <v>0</v>
      </c>
      <c r="I28" s="206">
        <v>0</v>
      </c>
      <c r="J28" s="204">
        <v>0</v>
      </c>
      <c r="K28" s="204">
        <v>0</v>
      </c>
      <c r="L28" s="204">
        <f t="shared" si="20"/>
        <v>0</v>
      </c>
      <c r="M28" s="207">
        <v>0</v>
      </c>
      <c r="N28" s="208">
        <v>2</v>
      </c>
      <c r="O28" s="204">
        <v>1</v>
      </c>
      <c r="P28" s="204">
        <v>19</v>
      </c>
      <c r="Q28" s="204">
        <f t="shared" si="21"/>
        <v>20</v>
      </c>
      <c r="R28" s="205">
        <v>50</v>
      </c>
      <c r="S28" s="206">
        <f t="shared" si="22"/>
        <v>2</v>
      </c>
      <c r="T28" s="204">
        <f t="shared" si="23"/>
        <v>1</v>
      </c>
      <c r="U28" s="204">
        <f t="shared" si="15"/>
        <v>19</v>
      </c>
      <c r="V28" s="204">
        <f t="shared" si="24"/>
        <v>20</v>
      </c>
      <c r="W28" s="233">
        <f t="shared" si="17"/>
        <v>50</v>
      </c>
    </row>
    <row r="29" spans="1:24" ht="19.5" customHeight="1">
      <c r="A29" s="326"/>
      <c r="B29" s="11">
        <v>22</v>
      </c>
      <c r="C29" s="11" t="s">
        <v>30</v>
      </c>
      <c r="D29" s="204">
        <v>0</v>
      </c>
      <c r="E29" s="204">
        <v>0</v>
      </c>
      <c r="F29" s="204">
        <v>0</v>
      </c>
      <c r="G29" s="204">
        <f t="shared" si="19"/>
        <v>0</v>
      </c>
      <c r="H29" s="205">
        <v>0</v>
      </c>
      <c r="I29" s="206">
        <v>2</v>
      </c>
      <c r="J29" s="204">
        <v>12</v>
      </c>
      <c r="K29" s="204">
        <v>124</v>
      </c>
      <c r="L29" s="204">
        <f t="shared" si="20"/>
        <v>136</v>
      </c>
      <c r="M29" s="207">
        <v>426</v>
      </c>
      <c r="N29" s="208">
        <v>14</v>
      </c>
      <c r="O29" s="204">
        <v>14</v>
      </c>
      <c r="P29" s="204">
        <v>61</v>
      </c>
      <c r="Q29" s="204">
        <f t="shared" si="21"/>
        <v>75</v>
      </c>
      <c r="R29" s="205">
        <v>268</v>
      </c>
      <c r="S29" s="206">
        <f t="shared" si="22"/>
        <v>16</v>
      </c>
      <c r="T29" s="204">
        <f t="shared" si="23"/>
        <v>26</v>
      </c>
      <c r="U29" s="204">
        <f>F29+K29+P29</f>
        <v>185</v>
      </c>
      <c r="V29" s="204">
        <f>T29+U29</f>
        <v>211</v>
      </c>
      <c r="W29" s="233">
        <f t="shared" si="17"/>
        <v>694</v>
      </c>
    </row>
    <row r="30" spans="1:24" ht="20.100000000000001" customHeight="1">
      <c r="A30" s="326"/>
      <c r="B30" s="11">
        <v>23</v>
      </c>
      <c r="C30" s="11" t="s">
        <v>31</v>
      </c>
      <c r="D30" s="204">
        <v>3</v>
      </c>
      <c r="E30" s="204">
        <v>0</v>
      </c>
      <c r="F30" s="204">
        <v>618</v>
      </c>
      <c r="G30" s="204">
        <f t="shared" si="19"/>
        <v>618</v>
      </c>
      <c r="H30" s="205">
        <v>2116</v>
      </c>
      <c r="I30" s="206">
        <v>6</v>
      </c>
      <c r="J30" s="204">
        <v>6</v>
      </c>
      <c r="K30" s="204">
        <v>273</v>
      </c>
      <c r="L30" s="204">
        <f t="shared" si="20"/>
        <v>279</v>
      </c>
      <c r="M30" s="207">
        <v>1192</v>
      </c>
      <c r="N30" s="208">
        <v>7</v>
      </c>
      <c r="O30" s="204">
        <v>0</v>
      </c>
      <c r="P30" s="204">
        <v>81</v>
      </c>
      <c r="Q30" s="204">
        <f t="shared" si="21"/>
        <v>81</v>
      </c>
      <c r="R30" s="205">
        <v>231</v>
      </c>
      <c r="S30" s="206">
        <f t="shared" si="22"/>
        <v>16</v>
      </c>
      <c r="T30" s="204">
        <f t="shared" si="23"/>
        <v>6</v>
      </c>
      <c r="U30" s="204">
        <f t="shared" si="15"/>
        <v>972</v>
      </c>
      <c r="V30" s="204">
        <f t="shared" si="24"/>
        <v>978</v>
      </c>
      <c r="W30" s="233">
        <f t="shared" si="17"/>
        <v>3539</v>
      </c>
    </row>
    <row r="31" spans="1:24" ht="20.100000000000001" customHeight="1">
      <c r="A31" s="326"/>
      <c r="B31" s="11">
        <v>24</v>
      </c>
      <c r="C31" s="11" t="s">
        <v>32</v>
      </c>
      <c r="D31" s="204">
        <v>13</v>
      </c>
      <c r="E31" s="204">
        <v>134</v>
      </c>
      <c r="F31" s="204">
        <v>3585</v>
      </c>
      <c r="G31" s="204">
        <f t="shared" si="19"/>
        <v>3719</v>
      </c>
      <c r="H31" s="205">
        <v>13088</v>
      </c>
      <c r="I31" s="206">
        <v>3</v>
      </c>
      <c r="J31" s="204">
        <v>0</v>
      </c>
      <c r="K31" s="204">
        <v>183</v>
      </c>
      <c r="L31" s="204">
        <f t="shared" si="20"/>
        <v>183</v>
      </c>
      <c r="M31" s="207">
        <v>595</v>
      </c>
      <c r="N31" s="208">
        <v>12</v>
      </c>
      <c r="O31" s="204">
        <v>28</v>
      </c>
      <c r="P31" s="204">
        <v>156</v>
      </c>
      <c r="Q31" s="204">
        <f t="shared" si="21"/>
        <v>184</v>
      </c>
      <c r="R31" s="205">
        <v>541</v>
      </c>
      <c r="S31" s="206">
        <f t="shared" si="22"/>
        <v>28</v>
      </c>
      <c r="T31" s="204">
        <f t="shared" si="23"/>
        <v>162</v>
      </c>
      <c r="U31" s="204">
        <f t="shared" si="15"/>
        <v>3924</v>
      </c>
      <c r="V31" s="204">
        <f t="shared" si="24"/>
        <v>4086</v>
      </c>
      <c r="W31" s="233">
        <f t="shared" si="17"/>
        <v>14224</v>
      </c>
    </row>
    <row r="32" spans="1:24" ht="20.100000000000001" customHeight="1">
      <c r="A32" s="326"/>
      <c r="B32" s="11">
        <v>25</v>
      </c>
      <c r="C32" s="11" t="s">
        <v>33</v>
      </c>
      <c r="D32" s="204">
        <v>0</v>
      </c>
      <c r="E32" s="204">
        <v>0</v>
      </c>
      <c r="F32" s="204">
        <v>0</v>
      </c>
      <c r="G32" s="204">
        <f t="shared" si="19"/>
        <v>0</v>
      </c>
      <c r="H32" s="205">
        <v>0</v>
      </c>
      <c r="I32" s="206">
        <v>0</v>
      </c>
      <c r="J32" s="204">
        <v>0</v>
      </c>
      <c r="K32" s="204">
        <v>0</v>
      </c>
      <c r="L32" s="204">
        <f t="shared" si="20"/>
        <v>0</v>
      </c>
      <c r="M32" s="207">
        <v>0</v>
      </c>
      <c r="N32" s="208">
        <v>1</v>
      </c>
      <c r="O32" s="204">
        <v>0</v>
      </c>
      <c r="P32" s="204">
        <v>30</v>
      </c>
      <c r="Q32" s="204">
        <f t="shared" si="21"/>
        <v>30</v>
      </c>
      <c r="R32" s="205">
        <v>90</v>
      </c>
      <c r="S32" s="206">
        <f t="shared" si="22"/>
        <v>1</v>
      </c>
      <c r="T32" s="204">
        <f t="shared" si="23"/>
        <v>0</v>
      </c>
      <c r="U32" s="204">
        <f t="shared" si="15"/>
        <v>30</v>
      </c>
      <c r="V32" s="204">
        <f t="shared" si="24"/>
        <v>30</v>
      </c>
      <c r="W32" s="233">
        <f t="shared" si="17"/>
        <v>90</v>
      </c>
    </row>
    <row r="33" spans="1:23" ht="20.100000000000001" customHeight="1">
      <c r="A33" s="326"/>
      <c r="B33" s="11">
        <v>26</v>
      </c>
      <c r="C33" s="11" t="s">
        <v>34</v>
      </c>
      <c r="D33" s="204">
        <v>0</v>
      </c>
      <c r="E33" s="204">
        <v>0</v>
      </c>
      <c r="F33" s="204">
        <v>0</v>
      </c>
      <c r="G33" s="204">
        <f t="shared" si="19"/>
        <v>0</v>
      </c>
      <c r="H33" s="205">
        <v>0</v>
      </c>
      <c r="I33" s="206">
        <v>0</v>
      </c>
      <c r="J33" s="204">
        <v>0</v>
      </c>
      <c r="K33" s="218">
        <v>0</v>
      </c>
      <c r="L33" s="204">
        <f t="shared" si="20"/>
        <v>0</v>
      </c>
      <c r="M33" s="207">
        <v>0</v>
      </c>
      <c r="N33" s="208">
        <v>3</v>
      </c>
      <c r="O33" s="204">
        <v>1</v>
      </c>
      <c r="P33" s="204">
        <v>24</v>
      </c>
      <c r="Q33" s="204">
        <f t="shared" si="21"/>
        <v>25</v>
      </c>
      <c r="R33" s="205">
        <v>92</v>
      </c>
      <c r="S33" s="206">
        <f t="shared" si="22"/>
        <v>3</v>
      </c>
      <c r="T33" s="204">
        <f t="shared" si="23"/>
        <v>1</v>
      </c>
      <c r="U33" s="204">
        <f t="shared" si="15"/>
        <v>24</v>
      </c>
      <c r="V33" s="204">
        <f t="shared" si="24"/>
        <v>25</v>
      </c>
      <c r="W33" s="233">
        <f t="shared" si="17"/>
        <v>92</v>
      </c>
    </row>
    <row r="34" spans="1:23" ht="20.100000000000001" customHeight="1">
      <c r="A34" s="329"/>
      <c r="B34" s="320" t="s">
        <v>63</v>
      </c>
      <c r="C34" s="321"/>
      <c r="D34" s="60">
        <f>SUM(D25:D33)</f>
        <v>24</v>
      </c>
      <c r="E34" s="60">
        <f t="shared" ref="E34:V34" si="25">SUM(E25:E33)</f>
        <v>154</v>
      </c>
      <c r="F34" s="60">
        <f t="shared" si="25"/>
        <v>5986</v>
      </c>
      <c r="G34" s="60">
        <f t="shared" si="25"/>
        <v>6140</v>
      </c>
      <c r="H34" s="232">
        <f>SUM(H25:H33)</f>
        <v>20811</v>
      </c>
      <c r="I34" s="229">
        <f t="shared" si="25"/>
        <v>17</v>
      </c>
      <c r="J34" s="60">
        <f t="shared" si="25"/>
        <v>18</v>
      </c>
      <c r="K34" s="60">
        <f t="shared" si="25"/>
        <v>1102</v>
      </c>
      <c r="L34" s="60">
        <f t="shared" si="25"/>
        <v>1120</v>
      </c>
      <c r="M34" s="232">
        <f t="shared" si="25"/>
        <v>3473</v>
      </c>
      <c r="N34" s="229">
        <f t="shared" si="25"/>
        <v>57</v>
      </c>
      <c r="O34" s="60">
        <f t="shared" si="25"/>
        <v>95</v>
      </c>
      <c r="P34" s="60">
        <f t="shared" si="25"/>
        <v>751</v>
      </c>
      <c r="Q34" s="60">
        <f t="shared" si="25"/>
        <v>846</v>
      </c>
      <c r="R34" s="232">
        <f t="shared" si="25"/>
        <v>2233</v>
      </c>
      <c r="S34" s="236">
        <f t="shared" si="25"/>
        <v>98</v>
      </c>
      <c r="T34" s="60">
        <f t="shared" si="25"/>
        <v>267</v>
      </c>
      <c r="U34" s="60">
        <f t="shared" si="25"/>
        <v>7839</v>
      </c>
      <c r="V34" s="60">
        <f t="shared" si="25"/>
        <v>8106</v>
      </c>
      <c r="W34" s="232">
        <f>SUM(W25:W33)</f>
        <v>26517</v>
      </c>
    </row>
    <row r="35" spans="1:23" ht="20.100000000000001" customHeight="1">
      <c r="A35" s="325" t="s">
        <v>180</v>
      </c>
      <c r="B35" s="12">
        <v>27</v>
      </c>
      <c r="C35" s="12" t="s">
        <v>36</v>
      </c>
      <c r="D35" s="212">
        <v>4</v>
      </c>
      <c r="E35" s="212">
        <v>18</v>
      </c>
      <c r="F35" s="212">
        <v>883</v>
      </c>
      <c r="G35" s="212">
        <f>SUM(E35:F35)</f>
        <v>901</v>
      </c>
      <c r="H35" s="213">
        <v>2630</v>
      </c>
      <c r="I35" s="214">
        <v>13</v>
      </c>
      <c r="J35" s="212">
        <v>70</v>
      </c>
      <c r="K35" s="212">
        <v>961</v>
      </c>
      <c r="L35" s="221">
        <f t="shared" ref="L35:L36" si="26">SUM(J35:K35)</f>
        <v>1031</v>
      </c>
      <c r="M35" s="216">
        <v>2281</v>
      </c>
      <c r="N35" s="217">
        <v>29</v>
      </c>
      <c r="O35" s="212">
        <v>50</v>
      </c>
      <c r="P35" s="212">
        <v>450</v>
      </c>
      <c r="Q35" s="212">
        <f t="shared" ref="Q35:Q36" si="27">SUM(O35:P35)</f>
        <v>500</v>
      </c>
      <c r="R35" s="213">
        <v>957</v>
      </c>
      <c r="S35" s="237">
        <f>D35+I35+N35</f>
        <v>46</v>
      </c>
      <c r="T35" s="221">
        <f t="shared" si="23"/>
        <v>138</v>
      </c>
      <c r="U35" s="221">
        <f t="shared" si="15"/>
        <v>2294</v>
      </c>
      <c r="V35" s="221">
        <f t="shared" si="24"/>
        <v>2432</v>
      </c>
      <c r="W35" s="238">
        <f t="shared" si="17"/>
        <v>5868</v>
      </c>
    </row>
    <row r="36" spans="1:23" ht="20.100000000000001" customHeight="1">
      <c r="A36" s="326"/>
      <c r="B36" s="11">
        <v>28</v>
      </c>
      <c r="C36" s="11" t="s">
        <v>37</v>
      </c>
      <c r="D36" s="204">
        <v>0</v>
      </c>
      <c r="E36" s="204">
        <v>0</v>
      </c>
      <c r="F36" s="204">
        <v>0</v>
      </c>
      <c r="G36" s="204">
        <f t="shared" ref="G36" si="28">SUM(E36:F36)</f>
        <v>0</v>
      </c>
      <c r="H36" s="205">
        <v>0</v>
      </c>
      <c r="I36" s="206">
        <v>0</v>
      </c>
      <c r="J36" s="204">
        <v>0</v>
      </c>
      <c r="K36" s="204">
        <v>0</v>
      </c>
      <c r="L36" s="204">
        <f t="shared" si="26"/>
        <v>0</v>
      </c>
      <c r="M36" s="224">
        <v>0</v>
      </c>
      <c r="N36" s="208">
        <v>0</v>
      </c>
      <c r="O36" s="204">
        <v>0</v>
      </c>
      <c r="P36" s="204">
        <v>0</v>
      </c>
      <c r="Q36" s="204">
        <f t="shared" si="27"/>
        <v>0</v>
      </c>
      <c r="R36" s="205">
        <v>0</v>
      </c>
      <c r="S36" s="206">
        <f t="shared" si="22"/>
        <v>0</v>
      </c>
      <c r="T36" s="204">
        <f>E36+J36+O36</f>
        <v>0</v>
      </c>
      <c r="U36" s="204">
        <f>F36+K36+P36</f>
        <v>0</v>
      </c>
      <c r="V36" s="204">
        <f>T36+U36</f>
        <v>0</v>
      </c>
      <c r="W36" s="233">
        <f>H36+M36+R36</f>
        <v>0</v>
      </c>
    </row>
    <row r="37" spans="1:23" ht="20.100000000000001" customHeight="1">
      <c r="A37" s="327"/>
      <c r="B37" s="320" t="s">
        <v>63</v>
      </c>
      <c r="C37" s="321"/>
      <c r="D37" s="57">
        <f>SUM(D35:D36)</f>
        <v>4</v>
      </c>
      <c r="E37" s="57">
        <f t="shared" ref="E37:W37" si="29">SUM(E35:E36)</f>
        <v>18</v>
      </c>
      <c r="F37" s="57">
        <f t="shared" si="29"/>
        <v>883</v>
      </c>
      <c r="G37" s="57">
        <f t="shared" si="29"/>
        <v>901</v>
      </c>
      <c r="H37" s="230">
        <f t="shared" si="29"/>
        <v>2630</v>
      </c>
      <c r="I37" s="227">
        <f t="shared" si="29"/>
        <v>13</v>
      </c>
      <c r="J37" s="57">
        <f t="shared" si="29"/>
        <v>70</v>
      </c>
      <c r="K37" s="57">
        <f t="shared" si="29"/>
        <v>961</v>
      </c>
      <c r="L37" s="57">
        <f t="shared" si="29"/>
        <v>1031</v>
      </c>
      <c r="M37" s="230">
        <f t="shared" si="29"/>
        <v>2281</v>
      </c>
      <c r="N37" s="227">
        <f t="shared" si="29"/>
        <v>29</v>
      </c>
      <c r="O37" s="57">
        <f t="shared" si="29"/>
        <v>50</v>
      </c>
      <c r="P37" s="57">
        <f t="shared" si="29"/>
        <v>450</v>
      </c>
      <c r="Q37" s="57">
        <f t="shared" si="29"/>
        <v>500</v>
      </c>
      <c r="R37" s="230">
        <f>SUM(R35:R36)</f>
        <v>957</v>
      </c>
      <c r="S37" s="234">
        <f t="shared" si="29"/>
        <v>46</v>
      </c>
      <c r="T37" s="57">
        <f t="shared" si="29"/>
        <v>138</v>
      </c>
      <c r="U37" s="57">
        <f t="shared" si="29"/>
        <v>2294</v>
      </c>
      <c r="V37" s="57">
        <f t="shared" si="29"/>
        <v>2432</v>
      </c>
      <c r="W37" s="230">
        <f t="shared" si="29"/>
        <v>5868</v>
      </c>
    </row>
    <row r="38" spans="1:23" ht="20.100000000000001" customHeight="1">
      <c r="A38" s="325" t="s">
        <v>181</v>
      </c>
      <c r="B38" s="12">
        <v>29</v>
      </c>
      <c r="C38" s="12" t="s">
        <v>39</v>
      </c>
      <c r="D38" s="212">
        <v>10</v>
      </c>
      <c r="E38" s="212">
        <v>46</v>
      </c>
      <c r="F38" s="212">
        <v>1661</v>
      </c>
      <c r="G38" s="212">
        <f t="shared" ref="G38:G40" si="30">SUM(E38:F38)</f>
        <v>1707</v>
      </c>
      <c r="H38" s="213">
        <v>5310</v>
      </c>
      <c r="I38" s="214">
        <v>14</v>
      </c>
      <c r="J38" s="212">
        <v>30</v>
      </c>
      <c r="K38" s="212">
        <v>1020</v>
      </c>
      <c r="L38" s="221">
        <f t="shared" ref="L38:L40" si="31">SUM(J38:K38)</f>
        <v>1050</v>
      </c>
      <c r="M38" s="216">
        <v>2226</v>
      </c>
      <c r="N38" s="217">
        <v>29</v>
      </c>
      <c r="O38" s="212">
        <v>18</v>
      </c>
      <c r="P38" s="212">
        <v>592</v>
      </c>
      <c r="Q38" s="212">
        <f t="shared" ref="Q38:Q40" si="32">SUM(O38:P38)</f>
        <v>610</v>
      </c>
      <c r="R38" s="213">
        <v>1247</v>
      </c>
      <c r="S38" s="206">
        <f t="shared" si="22"/>
        <v>53</v>
      </c>
      <c r="T38" s="204">
        <f t="shared" si="23"/>
        <v>94</v>
      </c>
      <c r="U38" s="204">
        <f>F38+K38+P38</f>
        <v>3273</v>
      </c>
      <c r="V38" s="204">
        <f>T38+U38</f>
        <v>3367</v>
      </c>
      <c r="W38" s="233">
        <f>H38+M38+R38</f>
        <v>8783</v>
      </c>
    </row>
    <row r="39" spans="1:23" ht="20.100000000000001" customHeight="1">
      <c r="A39" s="326"/>
      <c r="B39" s="11">
        <v>30</v>
      </c>
      <c r="C39" s="11" t="s">
        <v>40</v>
      </c>
      <c r="D39" s="204">
        <v>3</v>
      </c>
      <c r="E39" s="204">
        <v>0</v>
      </c>
      <c r="F39" s="204">
        <v>390</v>
      </c>
      <c r="G39" s="204">
        <f t="shared" si="30"/>
        <v>390</v>
      </c>
      <c r="H39" s="205">
        <v>1368</v>
      </c>
      <c r="I39" s="206">
        <v>4</v>
      </c>
      <c r="J39" s="204">
        <v>20</v>
      </c>
      <c r="K39" s="204">
        <v>157</v>
      </c>
      <c r="L39" s="204">
        <f t="shared" si="31"/>
        <v>177</v>
      </c>
      <c r="M39" s="207">
        <v>620</v>
      </c>
      <c r="N39" s="208">
        <v>13</v>
      </c>
      <c r="O39" s="204">
        <v>37</v>
      </c>
      <c r="P39" s="204">
        <v>197</v>
      </c>
      <c r="Q39" s="204">
        <f t="shared" si="32"/>
        <v>234</v>
      </c>
      <c r="R39" s="205">
        <v>553</v>
      </c>
      <c r="S39" s="206">
        <f>D39+I39+N39</f>
        <v>20</v>
      </c>
      <c r="T39" s="204">
        <f>E39+J39+O39</f>
        <v>57</v>
      </c>
      <c r="U39" s="204">
        <f>F39+K39+P39</f>
        <v>744</v>
      </c>
      <c r="V39" s="204">
        <f>T39+U39</f>
        <v>801</v>
      </c>
      <c r="W39" s="233">
        <f>H39+M39+R39</f>
        <v>2541</v>
      </c>
    </row>
    <row r="40" spans="1:23" ht="20.100000000000001" customHeight="1">
      <c r="A40" s="326"/>
      <c r="B40" s="11">
        <v>31</v>
      </c>
      <c r="C40" s="11" t="s">
        <v>41</v>
      </c>
      <c r="D40" s="204">
        <v>0</v>
      </c>
      <c r="E40" s="204">
        <v>0</v>
      </c>
      <c r="F40" s="204">
        <v>0</v>
      </c>
      <c r="G40" s="204">
        <f t="shared" si="30"/>
        <v>0</v>
      </c>
      <c r="H40" s="205">
        <v>0</v>
      </c>
      <c r="I40" s="206">
        <v>1</v>
      </c>
      <c r="J40" s="204">
        <v>0</v>
      </c>
      <c r="K40" s="204">
        <v>77</v>
      </c>
      <c r="L40" s="204">
        <f t="shared" si="31"/>
        <v>77</v>
      </c>
      <c r="M40" s="207">
        <v>249</v>
      </c>
      <c r="N40" s="208">
        <v>6</v>
      </c>
      <c r="O40" s="204">
        <v>42</v>
      </c>
      <c r="P40" s="204">
        <v>23</v>
      </c>
      <c r="Q40" s="204">
        <f t="shared" si="32"/>
        <v>65</v>
      </c>
      <c r="R40" s="205">
        <v>131</v>
      </c>
      <c r="S40" s="206">
        <f>D40+I40+N40</f>
        <v>7</v>
      </c>
      <c r="T40" s="204">
        <f t="shared" si="23"/>
        <v>42</v>
      </c>
      <c r="U40" s="204">
        <f t="shared" ref="U40:U51" si="33">F40+K40+P40</f>
        <v>100</v>
      </c>
      <c r="V40" s="204">
        <f t="shared" ref="V40:V51" si="34">T40+U40</f>
        <v>142</v>
      </c>
      <c r="W40" s="233">
        <f t="shared" ref="W40:W51" si="35">H40+M40+R40</f>
        <v>380</v>
      </c>
    </row>
    <row r="41" spans="1:23" ht="20.100000000000001" customHeight="1">
      <c r="A41" s="327"/>
      <c r="B41" s="320" t="s">
        <v>63</v>
      </c>
      <c r="C41" s="321"/>
      <c r="D41" s="57">
        <f>SUM(D38:D40)</f>
        <v>13</v>
      </c>
      <c r="E41" s="57">
        <f t="shared" ref="E41:W41" si="36">SUM(E38:E40)</f>
        <v>46</v>
      </c>
      <c r="F41" s="57">
        <f t="shared" si="36"/>
        <v>2051</v>
      </c>
      <c r="G41" s="57">
        <f t="shared" si="36"/>
        <v>2097</v>
      </c>
      <c r="H41" s="230">
        <f t="shared" si="36"/>
        <v>6678</v>
      </c>
      <c r="I41" s="227">
        <f t="shared" si="36"/>
        <v>19</v>
      </c>
      <c r="J41" s="57">
        <f t="shared" si="36"/>
        <v>50</v>
      </c>
      <c r="K41" s="57">
        <f t="shared" si="36"/>
        <v>1254</v>
      </c>
      <c r="L41" s="57">
        <f t="shared" si="36"/>
        <v>1304</v>
      </c>
      <c r="M41" s="230">
        <f t="shared" si="36"/>
        <v>3095</v>
      </c>
      <c r="N41" s="227">
        <f t="shared" si="36"/>
        <v>48</v>
      </c>
      <c r="O41" s="57">
        <f t="shared" si="36"/>
        <v>97</v>
      </c>
      <c r="P41" s="57">
        <f t="shared" si="36"/>
        <v>812</v>
      </c>
      <c r="Q41" s="57">
        <f t="shared" si="36"/>
        <v>909</v>
      </c>
      <c r="R41" s="230">
        <f t="shared" si="36"/>
        <v>1931</v>
      </c>
      <c r="S41" s="234">
        <f t="shared" si="36"/>
        <v>80</v>
      </c>
      <c r="T41" s="57">
        <f>SUM(T38:T40)</f>
        <v>193</v>
      </c>
      <c r="U41" s="57">
        <f t="shared" si="36"/>
        <v>4117</v>
      </c>
      <c r="V41" s="57">
        <f t="shared" si="36"/>
        <v>4310</v>
      </c>
      <c r="W41" s="230">
        <f t="shared" si="36"/>
        <v>11704</v>
      </c>
    </row>
    <row r="42" spans="1:23" ht="20.100000000000001" customHeight="1">
      <c r="A42" s="325" t="s">
        <v>182</v>
      </c>
      <c r="B42" s="12">
        <v>32</v>
      </c>
      <c r="C42" s="12" t="s">
        <v>43</v>
      </c>
      <c r="D42" s="212">
        <v>1</v>
      </c>
      <c r="E42" s="212">
        <v>0</v>
      </c>
      <c r="F42" s="212">
        <v>200</v>
      </c>
      <c r="G42" s="212">
        <f t="shared" ref="G42:G51" si="37">SUM(E42:F42)</f>
        <v>200</v>
      </c>
      <c r="H42" s="213">
        <v>400</v>
      </c>
      <c r="I42" s="214">
        <v>4</v>
      </c>
      <c r="J42" s="212">
        <v>1</v>
      </c>
      <c r="K42" s="212">
        <v>245</v>
      </c>
      <c r="L42" s="215">
        <f t="shared" ref="L42:L51" si="38">SUM(J42:K42)</f>
        <v>246</v>
      </c>
      <c r="M42" s="216">
        <v>702</v>
      </c>
      <c r="N42" s="217">
        <v>0</v>
      </c>
      <c r="O42" s="212">
        <v>0</v>
      </c>
      <c r="P42" s="212">
        <v>0</v>
      </c>
      <c r="Q42" s="212">
        <f t="shared" ref="Q42:Q52" si="39">SUM(O42:P42)</f>
        <v>0</v>
      </c>
      <c r="R42" s="213">
        <v>0</v>
      </c>
      <c r="S42" s="206">
        <f>D42+I42+N42</f>
        <v>5</v>
      </c>
      <c r="T42" s="204">
        <f>E42+J42+O42</f>
        <v>1</v>
      </c>
      <c r="U42" s="204">
        <f t="shared" si="33"/>
        <v>445</v>
      </c>
      <c r="V42" s="204">
        <f>T42+U42</f>
        <v>446</v>
      </c>
      <c r="W42" s="233">
        <f>H42+M42+R42</f>
        <v>1102</v>
      </c>
    </row>
    <row r="43" spans="1:23" ht="20.100000000000001" customHeight="1">
      <c r="A43" s="326"/>
      <c r="B43" s="11">
        <v>33</v>
      </c>
      <c r="C43" s="11" t="s">
        <v>44</v>
      </c>
      <c r="D43" s="204">
        <v>0</v>
      </c>
      <c r="E43" s="204">
        <v>0</v>
      </c>
      <c r="F43" s="204">
        <v>0</v>
      </c>
      <c r="G43" s="204">
        <f t="shared" si="37"/>
        <v>0</v>
      </c>
      <c r="H43" s="205">
        <v>0</v>
      </c>
      <c r="I43" s="206">
        <v>1</v>
      </c>
      <c r="J43" s="204">
        <v>24</v>
      </c>
      <c r="K43" s="204">
        <v>10</v>
      </c>
      <c r="L43" s="204">
        <f t="shared" si="38"/>
        <v>34</v>
      </c>
      <c r="M43" s="207">
        <v>280</v>
      </c>
      <c r="N43" s="208">
        <v>2</v>
      </c>
      <c r="O43" s="204">
        <v>2</v>
      </c>
      <c r="P43" s="204">
        <v>14</v>
      </c>
      <c r="Q43" s="204">
        <f t="shared" si="39"/>
        <v>16</v>
      </c>
      <c r="R43" s="205">
        <v>45</v>
      </c>
      <c r="S43" s="206">
        <f t="shared" ref="S43:S51" si="40">D43+I43+N43</f>
        <v>3</v>
      </c>
      <c r="T43" s="204">
        <f t="shared" si="23"/>
        <v>26</v>
      </c>
      <c r="U43" s="204">
        <f t="shared" si="33"/>
        <v>24</v>
      </c>
      <c r="V43" s="204">
        <f t="shared" si="34"/>
        <v>50</v>
      </c>
      <c r="W43" s="233">
        <f t="shared" si="35"/>
        <v>325</v>
      </c>
    </row>
    <row r="44" spans="1:23" ht="20.100000000000001" customHeight="1">
      <c r="A44" s="326"/>
      <c r="B44" s="11">
        <v>34</v>
      </c>
      <c r="C44" s="11" t="s">
        <v>45</v>
      </c>
      <c r="D44" s="204">
        <v>0</v>
      </c>
      <c r="E44" s="204">
        <v>0</v>
      </c>
      <c r="F44" s="204">
        <v>0</v>
      </c>
      <c r="G44" s="204">
        <f t="shared" si="37"/>
        <v>0</v>
      </c>
      <c r="H44" s="205">
        <v>0</v>
      </c>
      <c r="I44" s="206">
        <v>0</v>
      </c>
      <c r="J44" s="204">
        <v>0</v>
      </c>
      <c r="K44" s="204">
        <v>0</v>
      </c>
      <c r="L44" s="204">
        <f t="shared" si="38"/>
        <v>0</v>
      </c>
      <c r="M44" s="207">
        <v>0</v>
      </c>
      <c r="N44" s="208">
        <v>3</v>
      </c>
      <c r="O44" s="204">
        <v>8</v>
      </c>
      <c r="P44" s="204">
        <v>71</v>
      </c>
      <c r="Q44" s="204">
        <f t="shared" si="39"/>
        <v>79</v>
      </c>
      <c r="R44" s="205">
        <v>241</v>
      </c>
      <c r="S44" s="206">
        <f t="shared" si="40"/>
        <v>3</v>
      </c>
      <c r="T44" s="204">
        <f t="shared" si="23"/>
        <v>8</v>
      </c>
      <c r="U44" s="204">
        <f t="shared" si="33"/>
        <v>71</v>
      </c>
      <c r="V44" s="204">
        <f t="shared" si="34"/>
        <v>79</v>
      </c>
      <c r="W44" s="233">
        <f t="shared" si="35"/>
        <v>241</v>
      </c>
    </row>
    <row r="45" spans="1:23" ht="20.100000000000001" customHeight="1">
      <c r="A45" s="326"/>
      <c r="B45" s="11">
        <v>35</v>
      </c>
      <c r="C45" s="11" t="s">
        <v>46</v>
      </c>
      <c r="D45" s="204">
        <v>0</v>
      </c>
      <c r="E45" s="204">
        <v>0</v>
      </c>
      <c r="F45" s="204">
        <v>0</v>
      </c>
      <c r="G45" s="204">
        <f t="shared" si="37"/>
        <v>0</v>
      </c>
      <c r="H45" s="205">
        <v>0</v>
      </c>
      <c r="I45" s="206">
        <v>0</v>
      </c>
      <c r="J45" s="204">
        <v>0</v>
      </c>
      <c r="K45" s="204">
        <v>0</v>
      </c>
      <c r="L45" s="204">
        <f t="shared" si="38"/>
        <v>0</v>
      </c>
      <c r="M45" s="207">
        <v>0</v>
      </c>
      <c r="N45" s="208">
        <v>0</v>
      </c>
      <c r="O45" s="204">
        <v>0</v>
      </c>
      <c r="P45" s="204">
        <v>0</v>
      </c>
      <c r="Q45" s="204">
        <f t="shared" si="39"/>
        <v>0</v>
      </c>
      <c r="R45" s="205">
        <v>0</v>
      </c>
      <c r="S45" s="206">
        <f t="shared" si="40"/>
        <v>0</v>
      </c>
      <c r="T45" s="204">
        <f t="shared" si="23"/>
        <v>0</v>
      </c>
      <c r="U45" s="204">
        <f t="shared" si="33"/>
        <v>0</v>
      </c>
      <c r="V45" s="204">
        <f t="shared" si="34"/>
        <v>0</v>
      </c>
      <c r="W45" s="233">
        <f t="shared" si="35"/>
        <v>0</v>
      </c>
    </row>
    <row r="46" spans="1:23" ht="20.100000000000001" customHeight="1">
      <c r="A46" s="326"/>
      <c r="B46" s="11">
        <v>36</v>
      </c>
      <c r="C46" s="11" t="s">
        <v>47</v>
      </c>
      <c r="D46" s="204">
        <v>0</v>
      </c>
      <c r="E46" s="204">
        <v>0</v>
      </c>
      <c r="F46" s="204">
        <v>0</v>
      </c>
      <c r="G46" s="204">
        <f t="shared" si="37"/>
        <v>0</v>
      </c>
      <c r="H46" s="205">
        <v>0</v>
      </c>
      <c r="I46" s="206">
        <v>0</v>
      </c>
      <c r="J46" s="204">
        <v>0</v>
      </c>
      <c r="K46" s="204">
        <v>0</v>
      </c>
      <c r="L46" s="204">
        <f t="shared" si="38"/>
        <v>0</v>
      </c>
      <c r="M46" s="207">
        <v>0</v>
      </c>
      <c r="N46" s="208">
        <v>0</v>
      </c>
      <c r="O46" s="204">
        <v>0</v>
      </c>
      <c r="P46" s="204">
        <v>0</v>
      </c>
      <c r="Q46" s="204">
        <f t="shared" si="39"/>
        <v>0</v>
      </c>
      <c r="R46" s="205"/>
      <c r="S46" s="206">
        <f>D46+I46+N46</f>
        <v>0</v>
      </c>
      <c r="T46" s="204">
        <f>E46+J46+O46</f>
        <v>0</v>
      </c>
      <c r="U46" s="204">
        <f>F46+K46+P46</f>
        <v>0</v>
      </c>
      <c r="V46" s="204">
        <f t="shared" si="34"/>
        <v>0</v>
      </c>
      <c r="W46" s="233">
        <f t="shared" si="35"/>
        <v>0</v>
      </c>
    </row>
    <row r="47" spans="1:23" ht="20.100000000000001" customHeight="1">
      <c r="A47" s="326"/>
      <c r="B47" s="11">
        <v>37</v>
      </c>
      <c r="C47" s="11" t="s">
        <v>48</v>
      </c>
      <c r="D47" s="204">
        <v>0</v>
      </c>
      <c r="E47" s="204">
        <v>0</v>
      </c>
      <c r="F47" s="204">
        <v>0</v>
      </c>
      <c r="G47" s="204">
        <f t="shared" si="37"/>
        <v>0</v>
      </c>
      <c r="H47" s="205">
        <v>0</v>
      </c>
      <c r="I47" s="206">
        <v>1</v>
      </c>
      <c r="J47" s="204">
        <v>21</v>
      </c>
      <c r="K47" s="204">
        <v>30</v>
      </c>
      <c r="L47" s="204">
        <f t="shared" si="38"/>
        <v>51</v>
      </c>
      <c r="M47" s="207">
        <v>100</v>
      </c>
      <c r="N47" s="208">
        <v>1</v>
      </c>
      <c r="O47" s="204">
        <v>0</v>
      </c>
      <c r="P47" s="204">
        <v>21</v>
      </c>
      <c r="Q47" s="204">
        <f t="shared" si="39"/>
        <v>21</v>
      </c>
      <c r="R47" s="205">
        <v>22</v>
      </c>
      <c r="S47" s="206">
        <f t="shared" si="40"/>
        <v>2</v>
      </c>
      <c r="T47" s="204">
        <f t="shared" si="23"/>
        <v>21</v>
      </c>
      <c r="U47" s="204">
        <f t="shared" si="33"/>
        <v>51</v>
      </c>
      <c r="V47" s="204">
        <f>T47+U47</f>
        <v>72</v>
      </c>
      <c r="W47" s="233">
        <f>H47+M47+R47</f>
        <v>122</v>
      </c>
    </row>
    <row r="48" spans="1:23" ht="20.100000000000001" customHeight="1">
      <c r="A48" s="326"/>
      <c r="B48" s="11">
        <v>38</v>
      </c>
      <c r="C48" s="11" t="s">
        <v>49</v>
      </c>
      <c r="D48" s="204">
        <v>0</v>
      </c>
      <c r="E48" s="204">
        <v>0</v>
      </c>
      <c r="F48" s="204">
        <v>0</v>
      </c>
      <c r="G48" s="204">
        <f t="shared" si="37"/>
        <v>0</v>
      </c>
      <c r="H48" s="205">
        <v>0</v>
      </c>
      <c r="I48" s="206">
        <v>0</v>
      </c>
      <c r="J48" s="204">
        <v>0</v>
      </c>
      <c r="K48" s="204">
        <v>0</v>
      </c>
      <c r="L48" s="204">
        <f t="shared" si="38"/>
        <v>0</v>
      </c>
      <c r="M48" s="207">
        <v>0</v>
      </c>
      <c r="N48" s="208">
        <v>1</v>
      </c>
      <c r="O48" s="204">
        <v>4</v>
      </c>
      <c r="P48" s="204">
        <v>19</v>
      </c>
      <c r="Q48" s="204">
        <f t="shared" si="39"/>
        <v>23</v>
      </c>
      <c r="R48" s="205">
        <v>50</v>
      </c>
      <c r="S48" s="206">
        <f t="shared" si="40"/>
        <v>1</v>
      </c>
      <c r="T48" s="204">
        <f t="shared" si="23"/>
        <v>4</v>
      </c>
      <c r="U48" s="204">
        <f t="shared" si="33"/>
        <v>19</v>
      </c>
      <c r="V48" s="204">
        <f t="shared" si="34"/>
        <v>23</v>
      </c>
      <c r="W48" s="233">
        <f t="shared" si="35"/>
        <v>50</v>
      </c>
    </row>
    <row r="49" spans="1:24" ht="20.100000000000001" customHeight="1">
      <c r="A49" s="326"/>
      <c r="B49" s="11">
        <v>39</v>
      </c>
      <c r="C49" s="11" t="s">
        <v>50</v>
      </c>
      <c r="D49" s="204">
        <v>0</v>
      </c>
      <c r="E49" s="204">
        <v>0</v>
      </c>
      <c r="F49" s="204">
        <v>0</v>
      </c>
      <c r="G49" s="204">
        <f t="shared" si="37"/>
        <v>0</v>
      </c>
      <c r="H49" s="205">
        <v>0</v>
      </c>
      <c r="I49" s="206">
        <v>1</v>
      </c>
      <c r="J49" s="204">
        <v>0</v>
      </c>
      <c r="K49" s="204">
        <v>33</v>
      </c>
      <c r="L49" s="204">
        <f t="shared" si="38"/>
        <v>33</v>
      </c>
      <c r="M49" s="207">
        <v>116</v>
      </c>
      <c r="N49" s="208">
        <v>3</v>
      </c>
      <c r="O49" s="204">
        <v>10</v>
      </c>
      <c r="P49" s="204">
        <v>20</v>
      </c>
      <c r="Q49" s="204">
        <f t="shared" si="39"/>
        <v>30</v>
      </c>
      <c r="R49" s="205">
        <v>100</v>
      </c>
      <c r="S49" s="206">
        <f t="shared" si="40"/>
        <v>4</v>
      </c>
      <c r="T49" s="204">
        <f t="shared" si="23"/>
        <v>10</v>
      </c>
      <c r="U49" s="204">
        <f t="shared" si="33"/>
        <v>53</v>
      </c>
      <c r="V49" s="204">
        <f t="shared" si="34"/>
        <v>63</v>
      </c>
      <c r="W49" s="233">
        <f t="shared" si="35"/>
        <v>216</v>
      </c>
    </row>
    <row r="50" spans="1:24" ht="20.100000000000001" customHeight="1">
      <c r="A50" s="326"/>
      <c r="B50" s="11">
        <v>40</v>
      </c>
      <c r="C50" s="11" t="s">
        <v>51</v>
      </c>
      <c r="D50" s="204">
        <v>0</v>
      </c>
      <c r="E50" s="204">
        <v>0</v>
      </c>
      <c r="F50" s="204">
        <v>0</v>
      </c>
      <c r="G50" s="204">
        <f t="shared" si="37"/>
        <v>0</v>
      </c>
      <c r="H50" s="205">
        <v>0</v>
      </c>
      <c r="I50" s="206">
        <v>0</v>
      </c>
      <c r="J50" s="204">
        <v>0</v>
      </c>
      <c r="K50" s="204">
        <v>0</v>
      </c>
      <c r="L50" s="204">
        <f t="shared" si="38"/>
        <v>0</v>
      </c>
      <c r="M50" s="207">
        <v>0</v>
      </c>
      <c r="N50" s="208">
        <v>1</v>
      </c>
      <c r="O50" s="204">
        <v>9</v>
      </c>
      <c r="P50" s="204">
        <v>11</v>
      </c>
      <c r="Q50" s="204">
        <f t="shared" si="39"/>
        <v>20</v>
      </c>
      <c r="R50" s="205">
        <v>49</v>
      </c>
      <c r="S50" s="206">
        <f>D50+I50+N50</f>
        <v>1</v>
      </c>
      <c r="T50" s="204">
        <f t="shared" si="23"/>
        <v>9</v>
      </c>
      <c r="U50" s="204">
        <f t="shared" si="33"/>
        <v>11</v>
      </c>
      <c r="V50" s="204">
        <f t="shared" si="34"/>
        <v>20</v>
      </c>
      <c r="W50" s="233">
        <f t="shared" si="35"/>
        <v>49</v>
      </c>
    </row>
    <row r="51" spans="1:24" ht="20.100000000000001" customHeight="1">
      <c r="A51" s="326"/>
      <c r="B51" s="11">
        <v>41</v>
      </c>
      <c r="C51" s="11" t="s">
        <v>52</v>
      </c>
      <c r="D51" s="204">
        <v>0</v>
      </c>
      <c r="E51" s="204">
        <v>0</v>
      </c>
      <c r="F51" s="204">
        <v>0</v>
      </c>
      <c r="G51" s="204">
        <f t="shared" si="37"/>
        <v>0</v>
      </c>
      <c r="H51" s="205">
        <v>0</v>
      </c>
      <c r="I51" s="206">
        <v>0</v>
      </c>
      <c r="J51" s="204">
        <v>0</v>
      </c>
      <c r="K51" s="204">
        <v>0</v>
      </c>
      <c r="L51" s="204">
        <f t="shared" si="38"/>
        <v>0</v>
      </c>
      <c r="M51" s="207">
        <v>0</v>
      </c>
      <c r="N51" s="208">
        <v>3</v>
      </c>
      <c r="O51" s="204">
        <v>19</v>
      </c>
      <c r="P51" s="204">
        <v>20</v>
      </c>
      <c r="Q51" s="204">
        <f t="shared" si="39"/>
        <v>39</v>
      </c>
      <c r="R51" s="205">
        <v>106</v>
      </c>
      <c r="S51" s="206">
        <f t="shared" si="40"/>
        <v>3</v>
      </c>
      <c r="T51" s="204">
        <f t="shared" si="23"/>
        <v>19</v>
      </c>
      <c r="U51" s="204">
        <f t="shared" si="33"/>
        <v>20</v>
      </c>
      <c r="V51" s="204">
        <f t="shared" si="34"/>
        <v>39</v>
      </c>
      <c r="W51" s="233">
        <f t="shared" si="35"/>
        <v>106</v>
      </c>
    </row>
    <row r="52" spans="1:24" ht="20.100000000000001" customHeight="1">
      <c r="A52" s="327"/>
      <c r="B52" s="320" t="s">
        <v>63</v>
      </c>
      <c r="C52" s="321"/>
      <c r="D52" s="57">
        <f>SUM(D42:D51)</f>
        <v>1</v>
      </c>
      <c r="E52" s="57">
        <f t="shared" ref="E52:V52" si="41">SUM(E42:E51)</f>
        <v>0</v>
      </c>
      <c r="F52" s="57">
        <f t="shared" si="41"/>
        <v>200</v>
      </c>
      <c r="G52" s="57">
        <f t="shared" si="41"/>
        <v>200</v>
      </c>
      <c r="H52" s="242">
        <f t="shared" si="41"/>
        <v>400</v>
      </c>
      <c r="I52" s="234">
        <f t="shared" si="41"/>
        <v>7</v>
      </c>
      <c r="J52" s="57">
        <f t="shared" si="41"/>
        <v>46</v>
      </c>
      <c r="K52" s="57">
        <f t="shared" si="41"/>
        <v>318</v>
      </c>
      <c r="L52" s="57">
        <f t="shared" si="41"/>
        <v>364</v>
      </c>
      <c r="M52" s="230">
        <f t="shared" si="41"/>
        <v>1198</v>
      </c>
      <c r="N52" s="227">
        <f t="shared" si="41"/>
        <v>14</v>
      </c>
      <c r="O52" s="57">
        <f t="shared" si="41"/>
        <v>52</v>
      </c>
      <c r="P52" s="57">
        <f t="shared" si="41"/>
        <v>176</v>
      </c>
      <c r="Q52" s="57">
        <f t="shared" si="39"/>
        <v>228</v>
      </c>
      <c r="R52" s="230">
        <f t="shared" si="41"/>
        <v>613</v>
      </c>
      <c r="S52" s="234">
        <f>SUM(S42:S51)</f>
        <v>22</v>
      </c>
      <c r="T52" s="57">
        <f t="shared" ref="T52:U52" si="42">SUM(T42:T51)</f>
        <v>98</v>
      </c>
      <c r="U52" s="57">
        <f t="shared" si="42"/>
        <v>694</v>
      </c>
      <c r="V52" s="57">
        <f t="shared" si="41"/>
        <v>792</v>
      </c>
      <c r="W52" s="230">
        <f>SUM(W42:W51)</f>
        <v>2211</v>
      </c>
    </row>
    <row r="53" spans="1:24" ht="20.100000000000001" customHeight="1">
      <c r="A53" s="13"/>
      <c r="B53" s="14"/>
      <c r="C53" s="15" t="s">
        <v>57</v>
      </c>
      <c r="D53" s="16">
        <f>D13+D24+D34+D37+D41+D52</f>
        <v>93</v>
      </c>
      <c r="E53" s="16">
        <f t="shared" ref="E53:W53" si="43">E13+E24+E34+E37+E41+E52</f>
        <v>433</v>
      </c>
      <c r="F53" s="16">
        <f t="shared" si="43"/>
        <v>21312</v>
      </c>
      <c r="G53" s="16">
        <f t="shared" si="43"/>
        <v>21745</v>
      </c>
      <c r="H53" s="16">
        <f t="shared" si="43"/>
        <v>60678</v>
      </c>
      <c r="I53" s="244">
        <f t="shared" si="43"/>
        <v>128</v>
      </c>
      <c r="J53" s="16">
        <f t="shared" si="43"/>
        <v>332</v>
      </c>
      <c r="K53" s="16">
        <f t="shared" si="43"/>
        <v>9933</v>
      </c>
      <c r="L53" s="16">
        <f t="shared" si="43"/>
        <v>10265</v>
      </c>
      <c r="M53" s="245">
        <f t="shared" si="43"/>
        <v>22391</v>
      </c>
      <c r="N53" s="243">
        <f>N13+N24+N34+N37+N41+N52</f>
        <v>245</v>
      </c>
      <c r="O53" s="16">
        <f t="shared" si="43"/>
        <v>377</v>
      </c>
      <c r="P53" s="16">
        <f t="shared" si="43"/>
        <v>4101</v>
      </c>
      <c r="Q53" s="16">
        <f t="shared" si="43"/>
        <v>4478</v>
      </c>
      <c r="R53" s="246">
        <f t="shared" si="43"/>
        <v>9670</v>
      </c>
      <c r="S53" s="243">
        <f>S13+S24+S34+S37+S41+S52</f>
        <v>466</v>
      </c>
      <c r="T53" s="16">
        <f t="shared" si="43"/>
        <v>1142</v>
      </c>
      <c r="U53" s="16">
        <f t="shared" si="43"/>
        <v>35346</v>
      </c>
      <c r="V53" s="16">
        <f t="shared" si="43"/>
        <v>36488</v>
      </c>
      <c r="W53" s="16">
        <f t="shared" si="43"/>
        <v>92739</v>
      </c>
      <c r="X53" s="61"/>
    </row>
  </sheetData>
  <autoFilter ref="D4:W53">
    <filterColumn colId="1" showButton="0"/>
    <filterColumn colId="2" showButton="0"/>
    <filterColumn colId="6" showButton="0"/>
    <filterColumn colId="7" showButton="0"/>
    <filterColumn colId="11" showButton="0"/>
    <filterColumn colId="12" showButton="0"/>
    <filterColumn colId="16" showButton="0"/>
    <filterColumn colId="17" showButton="0"/>
  </autoFilter>
  <mergeCells count="29">
    <mergeCell ref="A35:A37"/>
    <mergeCell ref="A38:A41"/>
    <mergeCell ref="A42:A52"/>
    <mergeCell ref="B37:C37"/>
    <mergeCell ref="B41:C41"/>
    <mergeCell ref="B52:C52"/>
    <mergeCell ref="N4:N5"/>
    <mergeCell ref="B13:C13"/>
    <mergeCell ref="B24:C24"/>
    <mergeCell ref="B34:C34"/>
    <mergeCell ref="A6:A13"/>
    <mergeCell ref="A14:A24"/>
    <mergeCell ref="A25:A34"/>
    <mergeCell ref="S3:W3"/>
    <mergeCell ref="A3:C5"/>
    <mergeCell ref="D3:H3"/>
    <mergeCell ref="I3:M3"/>
    <mergeCell ref="N3:R3"/>
    <mergeCell ref="R4:R5"/>
    <mergeCell ref="W4:W5"/>
    <mergeCell ref="D4:D5"/>
    <mergeCell ref="E4:G4"/>
    <mergeCell ref="H4:H5"/>
    <mergeCell ref="T4:V4"/>
    <mergeCell ref="S4:S5"/>
    <mergeCell ref="I4:I5"/>
    <mergeCell ref="J4:L4"/>
    <mergeCell ref="O4:Q4"/>
    <mergeCell ref="M4:M5"/>
  </mergeCells>
  <phoneticPr fontId="5"/>
  <pageMargins left="0.31496062992125984" right="0.19685039370078741" top="0.19685039370078741" bottom="0.19685039370078741" header="0.51181102362204722" footer="0.19685039370078741"/>
  <pageSetup paperSize="8" scale="75" orientation="landscape" r:id="rId1"/>
  <headerFooter scaleWithDoc="0" alignWithMargins="0">
    <oddFooter>&amp;C&amp;14 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2:AQ57"/>
  <sheetViews>
    <sheetView view="pageBreakPreview" zoomScale="70" zoomScaleNormal="100" zoomScaleSheetLayoutView="70" workbookViewId="0">
      <pane xSplit="3" ySplit="6" topLeftCell="D7" activePane="bottomRight" state="frozen"/>
      <selection activeCell="U198" sqref="U198"/>
      <selection pane="topRight" activeCell="U198" sqref="U198"/>
      <selection pane="bottomLeft" activeCell="U198" sqref="U198"/>
      <selection pane="bottomRight" activeCell="R61" sqref="R61"/>
    </sheetView>
  </sheetViews>
  <sheetFormatPr defaultRowHeight="13.5"/>
  <cols>
    <col min="1" max="1" width="0.5" style="107" customWidth="1"/>
    <col min="2" max="2" width="2.75" style="107" bestFit="1" customWidth="1"/>
    <col min="3" max="3" width="9.75" style="107" customWidth="1"/>
    <col min="4" max="42" width="5.5" style="107" customWidth="1"/>
    <col min="43" max="43" width="0.75" style="107" customWidth="1"/>
    <col min="44" max="16384" width="9" style="107"/>
  </cols>
  <sheetData>
    <row r="2" spans="1:42" ht="18" customHeight="1">
      <c r="B2" s="140" t="s">
        <v>143</v>
      </c>
      <c r="C2" s="108"/>
      <c r="I2" s="108"/>
      <c r="J2" s="108"/>
      <c r="K2" s="108"/>
      <c r="L2" s="108"/>
      <c r="AN2" s="108"/>
      <c r="AO2" s="108"/>
      <c r="AP2" s="108"/>
    </row>
    <row r="3" spans="1:42" ht="15" customHeight="1">
      <c r="B3" s="108"/>
      <c r="C3" s="108"/>
      <c r="I3" s="109"/>
      <c r="J3" s="108"/>
      <c r="K3" s="109"/>
      <c r="L3" s="109"/>
      <c r="AJ3" s="345" t="s">
        <v>189</v>
      </c>
      <c r="AK3" s="346"/>
      <c r="AL3" s="346"/>
      <c r="AM3" s="346"/>
      <c r="AN3" s="346"/>
      <c r="AO3" s="346"/>
      <c r="AP3" s="346"/>
    </row>
    <row r="4" spans="1:42" ht="15.75" customHeight="1">
      <c r="A4" s="108"/>
      <c r="B4" s="330"/>
      <c r="C4" s="331"/>
      <c r="D4" s="336" t="s">
        <v>87</v>
      </c>
      <c r="E4" s="337"/>
      <c r="F4" s="337"/>
      <c r="G4" s="337"/>
      <c r="H4" s="337"/>
      <c r="I4" s="337"/>
      <c r="J4" s="337"/>
      <c r="K4" s="337"/>
      <c r="L4" s="338"/>
      <c r="M4" s="336" t="s">
        <v>145</v>
      </c>
      <c r="N4" s="337"/>
      <c r="O4" s="337"/>
      <c r="P4" s="337"/>
      <c r="Q4" s="337"/>
      <c r="R4" s="337"/>
      <c r="S4" s="337"/>
      <c r="T4" s="337"/>
      <c r="U4" s="338"/>
      <c r="V4" s="336" t="s">
        <v>88</v>
      </c>
      <c r="W4" s="337"/>
      <c r="X4" s="337"/>
      <c r="Y4" s="337"/>
      <c r="Z4" s="337"/>
      <c r="AA4" s="337"/>
      <c r="AB4" s="337"/>
      <c r="AC4" s="337"/>
      <c r="AD4" s="338"/>
      <c r="AE4" s="336" t="s">
        <v>89</v>
      </c>
      <c r="AF4" s="337"/>
      <c r="AG4" s="337"/>
      <c r="AH4" s="337"/>
      <c r="AI4" s="337"/>
      <c r="AJ4" s="337"/>
      <c r="AK4" s="337"/>
      <c r="AL4" s="337"/>
      <c r="AM4" s="338"/>
      <c r="AN4" s="347" t="s">
        <v>144</v>
      </c>
      <c r="AO4" s="348"/>
      <c r="AP4" s="349"/>
    </row>
    <row r="5" spans="1:42" ht="15.75" customHeight="1">
      <c r="A5" s="108"/>
      <c r="B5" s="332"/>
      <c r="C5" s="333"/>
      <c r="D5" s="353" t="s">
        <v>90</v>
      </c>
      <c r="E5" s="354"/>
      <c r="F5" s="355"/>
      <c r="G5" s="356" t="s">
        <v>91</v>
      </c>
      <c r="H5" s="354"/>
      <c r="I5" s="355"/>
      <c r="J5" s="356" t="s">
        <v>92</v>
      </c>
      <c r="K5" s="354"/>
      <c r="L5" s="357"/>
      <c r="M5" s="353" t="s">
        <v>90</v>
      </c>
      <c r="N5" s="354"/>
      <c r="O5" s="355"/>
      <c r="P5" s="356" t="s">
        <v>91</v>
      </c>
      <c r="Q5" s="354"/>
      <c r="R5" s="355"/>
      <c r="S5" s="356" t="s">
        <v>92</v>
      </c>
      <c r="T5" s="354"/>
      <c r="U5" s="357"/>
      <c r="V5" s="353" t="s">
        <v>90</v>
      </c>
      <c r="W5" s="354"/>
      <c r="X5" s="355"/>
      <c r="Y5" s="356" t="s">
        <v>91</v>
      </c>
      <c r="Z5" s="354"/>
      <c r="AA5" s="355"/>
      <c r="AB5" s="356" t="s">
        <v>92</v>
      </c>
      <c r="AC5" s="354"/>
      <c r="AD5" s="357"/>
      <c r="AE5" s="353" t="s">
        <v>90</v>
      </c>
      <c r="AF5" s="354"/>
      <c r="AG5" s="355"/>
      <c r="AH5" s="356" t="s">
        <v>91</v>
      </c>
      <c r="AI5" s="354"/>
      <c r="AJ5" s="355"/>
      <c r="AK5" s="356" t="s">
        <v>92</v>
      </c>
      <c r="AL5" s="354"/>
      <c r="AM5" s="357"/>
      <c r="AN5" s="350"/>
      <c r="AO5" s="351"/>
      <c r="AP5" s="352"/>
    </row>
    <row r="6" spans="1:42" ht="24" customHeight="1">
      <c r="A6" s="108"/>
      <c r="B6" s="334"/>
      <c r="C6" s="335"/>
      <c r="D6" s="110" t="s">
        <v>58</v>
      </c>
      <c r="E6" s="111" t="s">
        <v>67</v>
      </c>
      <c r="F6" s="111" t="s">
        <v>86</v>
      </c>
      <c r="G6" s="111" t="s">
        <v>58</v>
      </c>
      <c r="H6" s="111" t="s">
        <v>67</v>
      </c>
      <c r="I6" s="111" t="s">
        <v>86</v>
      </c>
      <c r="J6" s="111" t="s">
        <v>58</v>
      </c>
      <c r="K6" s="111" t="s">
        <v>67</v>
      </c>
      <c r="L6" s="112" t="s">
        <v>86</v>
      </c>
      <c r="M6" s="110" t="s">
        <v>58</v>
      </c>
      <c r="N6" s="111" t="s">
        <v>67</v>
      </c>
      <c r="O6" s="111" t="s">
        <v>86</v>
      </c>
      <c r="P6" s="111" t="s">
        <v>58</v>
      </c>
      <c r="Q6" s="111" t="s">
        <v>67</v>
      </c>
      <c r="R6" s="111" t="s">
        <v>86</v>
      </c>
      <c r="S6" s="111" t="s">
        <v>58</v>
      </c>
      <c r="T6" s="111" t="s">
        <v>67</v>
      </c>
      <c r="U6" s="112" t="s">
        <v>86</v>
      </c>
      <c r="V6" s="110" t="s">
        <v>58</v>
      </c>
      <c r="W6" s="111" t="s">
        <v>67</v>
      </c>
      <c r="X6" s="111" t="s">
        <v>86</v>
      </c>
      <c r="Y6" s="111" t="s">
        <v>58</v>
      </c>
      <c r="Z6" s="111" t="s">
        <v>67</v>
      </c>
      <c r="AA6" s="111" t="s">
        <v>86</v>
      </c>
      <c r="AB6" s="111" t="s">
        <v>58</v>
      </c>
      <c r="AC6" s="111" t="s">
        <v>67</v>
      </c>
      <c r="AD6" s="112" t="s">
        <v>86</v>
      </c>
      <c r="AE6" s="110" t="s">
        <v>58</v>
      </c>
      <c r="AF6" s="111" t="s">
        <v>67</v>
      </c>
      <c r="AG6" s="111" t="s">
        <v>86</v>
      </c>
      <c r="AH6" s="111" t="s">
        <v>58</v>
      </c>
      <c r="AI6" s="111" t="s">
        <v>67</v>
      </c>
      <c r="AJ6" s="111" t="s">
        <v>86</v>
      </c>
      <c r="AK6" s="111" t="s">
        <v>58</v>
      </c>
      <c r="AL6" s="111" t="s">
        <v>67</v>
      </c>
      <c r="AM6" s="112" t="s">
        <v>86</v>
      </c>
      <c r="AN6" s="110" t="s">
        <v>58</v>
      </c>
      <c r="AO6" s="111" t="s">
        <v>67</v>
      </c>
      <c r="AP6" s="112" t="s">
        <v>86</v>
      </c>
    </row>
    <row r="7" spans="1:42" ht="16.5" customHeight="1">
      <c r="A7" s="108"/>
      <c r="B7" s="341" t="s">
        <v>93</v>
      </c>
      <c r="C7" s="137" t="s">
        <v>94</v>
      </c>
      <c r="D7" s="115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7">
        <v>0</v>
      </c>
      <c r="M7" s="115">
        <v>12</v>
      </c>
      <c r="N7" s="116">
        <v>2832</v>
      </c>
      <c r="O7" s="116">
        <v>4978</v>
      </c>
      <c r="P7" s="116">
        <v>45</v>
      </c>
      <c r="Q7" s="116">
        <v>4544</v>
      </c>
      <c r="R7" s="116">
        <v>7701</v>
      </c>
      <c r="S7" s="116">
        <v>40</v>
      </c>
      <c r="T7" s="116">
        <v>1017</v>
      </c>
      <c r="U7" s="117">
        <v>1822</v>
      </c>
      <c r="V7" s="115">
        <v>22</v>
      </c>
      <c r="W7" s="116">
        <v>5653</v>
      </c>
      <c r="X7" s="116">
        <v>13761</v>
      </c>
      <c r="Y7" s="116">
        <v>12</v>
      </c>
      <c r="Z7" s="116">
        <v>1165</v>
      </c>
      <c r="AA7" s="116">
        <v>2485</v>
      </c>
      <c r="AB7" s="116">
        <v>5</v>
      </c>
      <c r="AC7" s="116">
        <v>77</v>
      </c>
      <c r="AD7" s="117">
        <v>172</v>
      </c>
      <c r="AE7" s="115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1</v>
      </c>
      <c r="AL7" s="116">
        <v>12</v>
      </c>
      <c r="AM7" s="117">
        <v>25</v>
      </c>
      <c r="AN7" s="118">
        <f t="shared" ref="AN7:AP13" si="0">SUM(D7,G7,J7,M7,P7,S7,V7,Y7,AB7,AE7,AH7,AK7)</f>
        <v>137</v>
      </c>
      <c r="AO7" s="119">
        <f t="shared" si="0"/>
        <v>15300</v>
      </c>
      <c r="AP7" s="120">
        <f t="shared" si="0"/>
        <v>30944</v>
      </c>
    </row>
    <row r="8" spans="1:42" ht="16.5" customHeight="1">
      <c r="A8" s="108"/>
      <c r="B8" s="342"/>
      <c r="C8" s="137" t="s">
        <v>95</v>
      </c>
      <c r="D8" s="115">
        <v>1</v>
      </c>
      <c r="E8" s="116">
        <v>448</v>
      </c>
      <c r="F8" s="116">
        <v>1398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7">
        <v>0</v>
      </c>
      <c r="M8" s="115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5</v>
      </c>
      <c r="T8" s="116">
        <v>98</v>
      </c>
      <c r="U8" s="117">
        <v>199</v>
      </c>
      <c r="V8" s="115">
        <v>0</v>
      </c>
      <c r="W8" s="116">
        <v>0</v>
      </c>
      <c r="X8" s="116">
        <v>0</v>
      </c>
      <c r="Y8" s="116">
        <v>1</v>
      </c>
      <c r="Z8" s="116">
        <v>27</v>
      </c>
      <c r="AA8" s="116">
        <v>108</v>
      </c>
      <c r="AB8" s="116">
        <v>0</v>
      </c>
      <c r="AC8" s="116">
        <v>0</v>
      </c>
      <c r="AD8" s="117">
        <v>0</v>
      </c>
      <c r="AE8" s="115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7">
        <v>0</v>
      </c>
      <c r="AN8" s="118">
        <f t="shared" si="0"/>
        <v>7</v>
      </c>
      <c r="AO8" s="119">
        <f t="shared" si="0"/>
        <v>573</v>
      </c>
      <c r="AP8" s="120">
        <f t="shared" si="0"/>
        <v>1705</v>
      </c>
    </row>
    <row r="9" spans="1:42" ht="16.5" customHeight="1">
      <c r="A9" s="108"/>
      <c r="B9" s="342"/>
      <c r="C9" s="137" t="s">
        <v>96</v>
      </c>
      <c r="D9" s="115">
        <v>2</v>
      </c>
      <c r="E9" s="116">
        <v>285</v>
      </c>
      <c r="F9" s="116">
        <v>741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7">
        <v>0</v>
      </c>
      <c r="M9" s="115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7">
        <v>0</v>
      </c>
      <c r="V9" s="115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7">
        <v>0</v>
      </c>
      <c r="AE9" s="115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7">
        <v>0</v>
      </c>
      <c r="AN9" s="118">
        <f t="shared" si="0"/>
        <v>2</v>
      </c>
      <c r="AO9" s="119">
        <f t="shared" si="0"/>
        <v>285</v>
      </c>
      <c r="AP9" s="120">
        <f t="shared" si="0"/>
        <v>741</v>
      </c>
    </row>
    <row r="10" spans="1:42" ht="16.5" customHeight="1">
      <c r="A10" s="108"/>
      <c r="B10" s="342"/>
      <c r="C10" s="137" t="s">
        <v>97</v>
      </c>
      <c r="D10" s="115">
        <v>0</v>
      </c>
      <c r="E10" s="116">
        <v>0</v>
      </c>
      <c r="F10" s="116">
        <v>0</v>
      </c>
      <c r="G10" s="116">
        <v>1</v>
      </c>
      <c r="H10" s="116">
        <v>52</v>
      </c>
      <c r="I10" s="116">
        <v>104</v>
      </c>
      <c r="J10" s="116">
        <v>0</v>
      </c>
      <c r="K10" s="116">
        <v>0</v>
      </c>
      <c r="L10" s="117">
        <v>0</v>
      </c>
      <c r="M10" s="115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7">
        <v>0</v>
      </c>
      <c r="V10" s="115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7">
        <v>0</v>
      </c>
      <c r="AE10" s="115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7">
        <v>0</v>
      </c>
      <c r="AN10" s="118">
        <f t="shared" si="0"/>
        <v>1</v>
      </c>
      <c r="AO10" s="119">
        <f t="shared" si="0"/>
        <v>52</v>
      </c>
      <c r="AP10" s="120">
        <f t="shared" si="0"/>
        <v>104</v>
      </c>
    </row>
    <row r="11" spans="1:42" ht="16.5" customHeight="1">
      <c r="A11" s="108"/>
      <c r="B11" s="342"/>
      <c r="C11" s="137" t="s">
        <v>98</v>
      </c>
      <c r="D11" s="115">
        <v>1</v>
      </c>
      <c r="E11" s="116">
        <v>94</v>
      </c>
      <c r="F11" s="116">
        <v>376</v>
      </c>
      <c r="G11" s="116">
        <v>1</v>
      </c>
      <c r="H11" s="116">
        <v>53</v>
      </c>
      <c r="I11" s="116">
        <v>226</v>
      </c>
      <c r="J11" s="116">
        <v>1</v>
      </c>
      <c r="K11" s="116">
        <v>16</v>
      </c>
      <c r="L11" s="117">
        <v>44</v>
      </c>
      <c r="M11" s="115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7">
        <v>0</v>
      </c>
      <c r="V11" s="115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7">
        <v>0</v>
      </c>
      <c r="AE11" s="115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7">
        <v>0</v>
      </c>
      <c r="AN11" s="118">
        <f t="shared" si="0"/>
        <v>3</v>
      </c>
      <c r="AO11" s="119">
        <f t="shared" si="0"/>
        <v>163</v>
      </c>
      <c r="AP11" s="120">
        <f t="shared" si="0"/>
        <v>646</v>
      </c>
    </row>
    <row r="12" spans="1:42" ht="16.5" customHeight="1">
      <c r="A12" s="108"/>
      <c r="B12" s="342"/>
      <c r="C12" s="137" t="s">
        <v>99</v>
      </c>
      <c r="D12" s="115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7">
        <v>0</v>
      </c>
      <c r="M12" s="115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7">
        <v>0</v>
      </c>
      <c r="V12" s="115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7">
        <v>0</v>
      </c>
      <c r="AE12" s="115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7">
        <v>0</v>
      </c>
      <c r="AN12" s="118">
        <f t="shared" si="0"/>
        <v>0</v>
      </c>
      <c r="AO12" s="119">
        <f t="shared" si="0"/>
        <v>0</v>
      </c>
      <c r="AP12" s="120">
        <f t="shared" si="0"/>
        <v>0</v>
      </c>
    </row>
    <row r="13" spans="1:42" ht="16.5" customHeight="1">
      <c r="A13" s="108"/>
      <c r="B13" s="342"/>
      <c r="C13" s="137" t="s">
        <v>100</v>
      </c>
      <c r="D13" s="115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7">
        <v>0</v>
      </c>
      <c r="M13" s="115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7">
        <v>0</v>
      </c>
      <c r="V13" s="115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7">
        <v>0</v>
      </c>
      <c r="AE13" s="115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7">
        <v>0</v>
      </c>
      <c r="AN13" s="118">
        <f t="shared" si="0"/>
        <v>0</v>
      </c>
      <c r="AO13" s="119">
        <f t="shared" si="0"/>
        <v>0</v>
      </c>
      <c r="AP13" s="120">
        <f t="shared" si="0"/>
        <v>0</v>
      </c>
    </row>
    <row r="14" spans="1:42" ht="16.5" customHeight="1">
      <c r="A14" s="108"/>
      <c r="B14" s="343"/>
      <c r="C14" s="138"/>
      <c r="D14" s="121">
        <f>D7+D8+D9+D10+D11+D12+D13</f>
        <v>4</v>
      </c>
      <c r="E14" s="181">
        <f t="shared" ref="E14:AM14" si="1">E7+E8+E9+E10+E11+E12+E13</f>
        <v>827</v>
      </c>
      <c r="F14" s="181">
        <f t="shared" si="1"/>
        <v>2515</v>
      </c>
      <c r="G14" s="181">
        <f t="shared" si="1"/>
        <v>2</v>
      </c>
      <c r="H14" s="181">
        <f t="shared" si="1"/>
        <v>105</v>
      </c>
      <c r="I14" s="181">
        <f t="shared" si="1"/>
        <v>330</v>
      </c>
      <c r="J14" s="181">
        <f t="shared" si="1"/>
        <v>1</v>
      </c>
      <c r="K14" s="181">
        <f t="shared" si="1"/>
        <v>16</v>
      </c>
      <c r="L14" s="182">
        <f t="shared" si="1"/>
        <v>44</v>
      </c>
      <c r="M14" s="121">
        <f t="shared" si="1"/>
        <v>12</v>
      </c>
      <c r="N14" s="181">
        <f t="shared" si="1"/>
        <v>2832</v>
      </c>
      <c r="O14" s="181">
        <f t="shared" si="1"/>
        <v>4978</v>
      </c>
      <c r="P14" s="181">
        <f t="shared" si="1"/>
        <v>45</v>
      </c>
      <c r="Q14" s="181">
        <f t="shared" si="1"/>
        <v>4544</v>
      </c>
      <c r="R14" s="181">
        <f t="shared" si="1"/>
        <v>7701</v>
      </c>
      <c r="S14" s="181">
        <f t="shared" si="1"/>
        <v>45</v>
      </c>
      <c r="T14" s="181">
        <f t="shared" si="1"/>
        <v>1115</v>
      </c>
      <c r="U14" s="182">
        <f t="shared" si="1"/>
        <v>2021</v>
      </c>
      <c r="V14" s="121">
        <f t="shared" si="1"/>
        <v>22</v>
      </c>
      <c r="W14" s="181">
        <f t="shared" si="1"/>
        <v>5653</v>
      </c>
      <c r="X14" s="181">
        <f t="shared" si="1"/>
        <v>13761</v>
      </c>
      <c r="Y14" s="181">
        <f t="shared" si="1"/>
        <v>13</v>
      </c>
      <c r="Z14" s="181">
        <f t="shared" si="1"/>
        <v>1192</v>
      </c>
      <c r="AA14" s="181">
        <f t="shared" si="1"/>
        <v>2593</v>
      </c>
      <c r="AB14" s="181">
        <f t="shared" si="1"/>
        <v>5</v>
      </c>
      <c r="AC14" s="181">
        <f t="shared" si="1"/>
        <v>77</v>
      </c>
      <c r="AD14" s="182">
        <f t="shared" si="1"/>
        <v>172</v>
      </c>
      <c r="AE14" s="121">
        <f t="shared" si="1"/>
        <v>0</v>
      </c>
      <c r="AF14" s="181">
        <f t="shared" si="1"/>
        <v>0</v>
      </c>
      <c r="AG14" s="181">
        <f t="shared" si="1"/>
        <v>0</v>
      </c>
      <c r="AH14" s="181">
        <f t="shared" si="1"/>
        <v>0</v>
      </c>
      <c r="AI14" s="181">
        <f t="shared" si="1"/>
        <v>0</v>
      </c>
      <c r="AJ14" s="181">
        <f t="shared" si="1"/>
        <v>0</v>
      </c>
      <c r="AK14" s="181">
        <f t="shared" si="1"/>
        <v>1</v>
      </c>
      <c r="AL14" s="181">
        <f t="shared" si="1"/>
        <v>12</v>
      </c>
      <c r="AM14" s="182">
        <f t="shared" si="1"/>
        <v>25</v>
      </c>
      <c r="AN14" s="121">
        <f>SUM(AN7:AN13)</f>
        <v>150</v>
      </c>
      <c r="AO14" s="181">
        <f>SUM(AO7:AO13)</f>
        <v>16373</v>
      </c>
      <c r="AP14" s="182">
        <f>SUM(AP7:AP13)</f>
        <v>34140</v>
      </c>
    </row>
    <row r="15" spans="1:42" ht="16.5" customHeight="1">
      <c r="A15" s="108"/>
      <c r="B15" s="344" t="s">
        <v>101</v>
      </c>
      <c r="C15" s="139" t="s">
        <v>102</v>
      </c>
      <c r="D15" s="122">
        <v>1</v>
      </c>
      <c r="E15" s="123">
        <v>300</v>
      </c>
      <c r="F15" s="123">
        <v>650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4">
        <v>0</v>
      </c>
      <c r="M15" s="122">
        <v>0</v>
      </c>
      <c r="N15" s="123">
        <v>0</v>
      </c>
      <c r="O15" s="123">
        <v>0</v>
      </c>
      <c r="P15" s="123">
        <v>3</v>
      </c>
      <c r="Q15" s="123">
        <v>203</v>
      </c>
      <c r="R15" s="123">
        <v>412</v>
      </c>
      <c r="S15" s="123">
        <v>12</v>
      </c>
      <c r="T15" s="123">
        <v>267</v>
      </c>
      <c r="U15" s="124">
        <v>549</v>
      </c>
      <c r="V15" s="122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  <c r="AC15" s="123">
        <v>0</v>
      </c>
      <c r="AD15" s="124">
        <v>0</v>
      </c>
      <c r="AE15" s="122">
        <v>0</v>
      </c>
      <c r="AF15" s="123">
        <v>0</v>
      </c>
      <c r="AG15" s="123">
        <v>0</v>
      </c>
      <c r="AH15" s="123">
        <v>0</v>
      </c>
      <c r="AI15" s="123">
        <v>0</v>
      </c>
      <c r="AJ15" s="123">
        <v>0</v>
      </c>
      <c r="AK15" s="123">
        <v>0</v>
      </c>
      <c r="AL15" s="123">
        <v>0</v>
      </c>
      <c r="AM15" s="124">
        <v>0</v>
      </c>
      <c r="AN15" s="125">
        <f t="shared" ref="AN15:AN24" si="2">SUM(D15,G15,J15,M15,P15,S15,V15,Y15,AB15,AE15,AH15,AK15)</f>
        <v>16</v>
      </c>
      <c r="AO15" s="126">
        <f t="shared" ref="AO15:AO24" si="3">SUM(E15,H15,K15,N15,Q15,T15,W15,Z15,AC15,AF15,AI15,AL15)</f>
        <v>770</v>
      </c>
      <c r="AP15" s="127">
        <f t="shared" ref="AP15:AP24" si="4">SUM(F15,I15,L15,O15,R15,U15,X15,AA15,AD15,AG15,AJ15,AM15)</f>
        <v>1611</v>
      </c>
    </row>
    <row r="16" spans="1:42" ht="16.5" customHeight="1">
      <c r="A16" s="108"/>
      <c r="B16" s="342"/>
      <c r="C16" s="137" t="s">
        <v>103</v>
      </c>
      <c r="D16" s="115">
        <v>2</v>
      </c>
      <c r="E16" s="116">
        <v>480</v>
      </c>
      <c r="F16" s="116">
        <v>1401</v>
      </c>
      <c r="G16" s="116">
        <v>0</v>
      </c>
      <c r="H16" s="116">
        <v>0</v>
      </c>
      <c r="I16" s="116">
        <v>0</v>
      </c>
      <c r="J16" s="116">
        <v>1</v>
      </c>
      <c r="K16" s="116">
        <v>26</v>
      </c>
      <c r="L16" s="117">
        <v>90</v>
      </c>
      <c r="M16" s="115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5</v>
      </c>
      <c r="T16" s="116">
        <v>116</v>
      </c>
      <c r="U16" s="117">
        <v>224</v>
      </c>
      <c r="V16" s="115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7">
        <v>0</v>
      </c>
      <c r="AE16" s="115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7">
        <v>0</v>
      </c>
      <c r="AN16" s="118">
        <f t="shared" si="2"/>
        <v>8</v>
      </c>
      <c r="AO16" s="119">
        <f t="shared" si="3"/>
        <v>622</v>
      </c>
      <c r="AP16" s="120">
        <f t="shared" si="4"/>
        <v>1715</v>
      </c>
    </row>
    <row r="17" spans="1:42" ht="16.5" customHeight="1">
      <c r="A17" s="108"/>
      <c r="B17" s="342"/>
      <c r="C17" s="137" t="s">
        <v>104</v>
      </c>
      <c r="D17" s="115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7">
        <v>0</v>
      </c>
      <c r="M17" s="115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4</v>
      </c>
      <c r="T17" s="116">
        <v>59</v>
      </c>
      <c r="U17" s="117">
        <v>123</v>
      </c>
      <c r="V17" s="115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7">
        <v>0</v>
      </c>
      <c r="AE17" s="115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7">
        <v>0</v>
      </c>
      <c r="AN17" s="118">
        <f t="shared" si="2"/>
        <v>4</v>
      </c>
      <c r="AO17" s="119">
        <f t="shared" si="3"/>
        <v>59</v>
      </c>
      <c r="AP17" s="120">
        <f t="shared" si="4"/>
        <v>123</v>
      </c>
    </row>
    <row r="18" spans="1:42" ht="16.5" customHeight="1">
      <c r="A18" s="108"/>
      <c r="B18" s="342"/>
      <c r="C18" s="137" t="s">
        <v>105</v>
      </c>
      <c r="D18" s="115">
        <v>2</v>
      </c>
      <c r="E18" s="116">
        <v>188</v>
      </c>
      <c r="F18" s="116">
        <v>692</v>
      </c>
      <c r="G18" s="116">
        <v>1</v>
      </c>
      <c r="H18" s="116">
        <v>32</v>
      </c>
      <c r="I18" s="116">
        <v>118</v>
      </c>
      <c r="J18" s="116">
        <v>0</v>
      </c>
      <c r="K18" s="116">
        <v>0</v>
      </c>
      <c r="L18" s="117">
        <v>0</v>
      </c>
      <c r="M18" s="115">
        <v>0</v>
      </c>
      <c r="N18" s="116">
        <v>0</v>
      </c>
      <c r="O18" s="116">
        <v>0</v>
      </c>
      <c r="P18" s="116">
        <v>1</v>
      </c>
      <c r="Q18" s="116">
        <v>48</v>
      </c>
      <c r="R18" s="116">
        <v>124</v>
      </c>
      <c r="S18" s="116">
        <v>10</v>
      </c>
      <c r="T18" s="116">
        <v>122</v>
      </c>
      <c r="U18" s="117">
        <v>288</v>
      </c>
      <c r="V18" s="115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7">
        <v>0</v>
      </c>
      <c r="AE18" s="115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2</v>
      </c>
      <c r="AL18" s="116">
        <v>17</v>
      </c>
      <c r="AM18" s="117">
        <v>50</v>
      </c>
      <c r="AN18" s="118">
        <f t="shared" si="2"/>
        <v>16</v>
      </c>
      <c r="AO18" s="119">
        <f t="shared" si="3"/>
        <v>407</v>
      </c>
      <c r="AP18" s="120">
        <f t="shared" si="4"/>
        <v>1272</v>
      </c>
    </row>
    <row r="19" spans="1:42" ht="16.5" customHeight="1">
      <c r="A19" s="108"/>
      <c r="B19" s="342"/>
      <c r="C19" s="137" t="s">
        <v>106</v>
      </c>
      <c r="D19" s="115">
        <v>3</v>
      </c>
      <c r="E19" s="116">
        <v>950</v>
      </c>
      <c r="F19" s="116">
        <v>2826</v>
      </c>
      <c r="G19" s="116">
        <v>3</v>
      </c>
      <c r="H19" s="116">
        <v>137</v>
      </c>
      <c r="I19" s="116">
        <v>522</v>
      </c>
      <c r="J19" s="116">
        <v>1</v>
      </c>
      <c r="K19" s="116">
        <v>6</v>
      </c>
      <c r="L19" s="117">
        <v>12</v>
      </c>
      <c r="M19" s="115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1</v>
      </c>
      <c r="T19" s="116">
        <v>10</v>
      </c>
      <c r="U19" s="117">
        <v>21</v>
      </c>
      <c r="V19" s="115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7">
        <v>0</v>
      </c>
      <c r="AE19" s="115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7">
        <v>0</v>
      </c>
      <c r="AN19" s="118">
        <f t="shared" si="2"/>
        <v>8</v>
      </c>
      <c r="AO19" s="119">
        <f t="shared" si="3"/>
        <v>1103</v>
      </c>
      <c r="AP19" s="120">
        <f t="shared" si="4"/>
        <v>3381</v>
      </c>
    </row>
    <row r="20" spans="1:42" ht="16.5" customHeight="1">
      <c r="A20" s="108"/>
      <c r="B20" s="342"/>
      <c r="C20" s="137" t="s">
        <v>107</v>
      </c>
      <c r="D20" s="115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7">
        <v>0</v>
      </c>
      <c r="M20" s="115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2</v>
      </c>
      <c r="T20" s="116">
        <v>14</v>
      </c>
      <c r="U20" s="117">
        <v>22</v>
      </c>
      <c r="V20" s="115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7">
        <v>0</v>
      </c>
      <c r="AE20" s="115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7">
        <v>0</v>
      </c>
      <c r="AN20" s="118">
        <f t="shared" si="2"/>
        <v>2</v>
      </c>
      <c r="AO20" s="119">
        <f t="shared" si="3"/>
        <v>14</v>
      </c>
      <c r="AP20" s="120">
        <f t="shared" si="4"/>
        <v>22</v>
      </c>
    </row>
    <row r="21" spans="1:42" ht="16.5" customHeight="1">
      <c r="A21" s="108"/>
      <c r="B21" s="342"/>
      <c r="C21" s="137" t="s">
        <v>108</v>
      </c>
      <c r="D21" s="115">
        <v>4</v>
      </c>
      <c r="E21" s="116">
        <v>953</v>
      </c>
      <c r="F21" s="116">
        <v>2887</v>
      </c>
      <c r="G21" s="116">
        <v>1</v>
      </c>
      <c r="H21" s="116">
        <v>45</v>
      </c>
      <c r="I21" s="116">
        <v>100</v>
      </c>
      <c r="J21" s="116">
        <v>1</v>
      </c>
      <c r="K21" s="116">
        <v>14</v>
      </c>
      <c r="L21" s="117">
        <v>32</v>
      </c>
      <c r="M21" s="115">
        <v>0</v>
      </c>
      <c r="N21" s="116">
        <v>0</v>
      </c>
      <c r="O21" s="116">
        <v>0</v>
      </c>
      <c r="P21" s="116">
        <v>2</v>
      </c>
      <c r="Q21" s="116">
        <v>56</v>
      </c>
      <c r="R21" s="116">
        <v>284</v>
      </c>
      <c r="S21" s="116">
        <v>5</v>
      </c>
      <c r="T21" s="116">
        <v>107</v>
      </c>
      <c r="U21" s="117">
        <v>222</v>
      </c>
      <c r="V21" s="115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7">
        <v>0</v>
      </c>
      <c r="AE21" s="115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7">
        <v>0</v>
      </c>
      <c r="AN21" s="118">
        <f t="shared" si="2"/>
        <v>13</v>
      </c>
      <c r="AO21" s="119">
        <f t="shared" si="3"/>
        <v>1175</v>
      </c>
      <c r="AP21" s="120">
        <f t="shared" si="4"/>
        <v>3525</v>
      </c>
    </row>
    <row r="22" spans="1:42" ht="16.5" customHeight="1">
      <c r="A22" s="108"/>
      <c r="B22" s="342"/>
      <c r="C22" s="137" t="s">
        <v>109</v>
      </c>
      <c r="D22" s="115">
        <v>1</v>
      </c>
      <c r="E22" s="116">
        <v>224</v>
      </c>
      <c r="F22" s="116">
        <v>449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7">
        <v>0</v>
      </c>
      <c r="M22" s="115">
        <v>0</v>
      </c>
      <c r="N22" s="116">
        <v>0</v>
      </c>
      <c r="O22" s="116">
        <v>0</v>
      </c>
      <c r="P22" s="116">
        <v>1</v>
      </c>
      <c r="Q22" s="116">
        <v>84</v>
      </c>
      <c r="R22" s="116">
        <v>160</v>
      </c>
      <c r="S22" s="116">
        <v>1</v>
      </c>
      <c r="T22" s="116">
        <v>17</v>
      </c>
      <c r="U22" s="117">
        <v>41</v>
      </c>
      <c r="V22" s="115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7">
        <v>0</v>
      </c>
      <c r="AE22" s="115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7">
        <v>0</v>
      </c>
      <c r="AN22" s="118">
        <f t="shared" si="2"/>
        <v>3</v>
      </c>
      <c r="AO22" s="119">
        <f t="shared" si="3"/>
        <v>325</v>
      </c>
      <c r="AP22" s="120">
        <f t="shared" si="4"/>
        <v>650</v>
      </c>
    </row>
    <row r="23" spans="1:42" ht="16.5" customHeight="1">
      <c r="A23" s="108"/>
      <c r="B23" s="342"/>
      <c r="C23" s="137" t="s">
        <v>110</v>
      </c>
      <c r="D23" s="115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7">
        <v>0</v>
      </c>
      <c r="M23" s="115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7">
        <v>0</v>
      </c>
      <c r="V23" s="115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117">
        <v>0</v>
      </c>
      <c r="AE23" s="115">
        <v>0</v>
      </c>
      <c r="AF23" s="116"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7">
        <v>0</v>
      </c>
      <c r="AN23" s="118">
        <f t="shared" si="2"/>
        <v>0</v>
      </c>
      <c r="AO23" s="119">
        <f t="shared" si="3"/>
        <v>0</v>
      </c>
      <c r="AP23" s="120">
        <f t="shared" si="4"/>
        <v>0</v>
      </c>
    </row>
    <row r="24" spans="1:42" ht="16.5" customHeight="1">
      <c r="A24" s="108"/>
      <c r="B24" s="342"/>
      <c r="C24" s="137" t="s">
        <v>111</v>
      </c>
      <c r="D24" s="115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7">
        <v>0</v>
      </c>
      <c r="M24" s="115"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7">
        <v>0</v>
      </c>
      <c r="V24" s="115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7">
        <v>0</v>
      </c>
      <c r="AE24" s="115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7">
        <v>0</v>
      </c>
      <c r="AN24" s="118">
        <f t="shared" si="2"/>
        <v>0</v>
      </c>
      <c r="AO24" s="119">
        <f t="shared" si="3"/>
        <v>0</v>
      </c>
      <c r="AP24" s="120">
        <f t="shared" si="4"/>
        <v>0</v>
      </c>
    </row>
    <row r="25" spans="1:42" ht="16.5" customHeight="1">
      <c r="A25" s="108"/>
      <c r="B25" s="343"/>
      <c r="C25" s="138"/>
      <c r="D25" s="121">
        <f t="shared" ref="D25:AM25" si="5">SUM(D15:D24)</f>
        <v>13</v>
      </c>
      <c r="E25" s="181">
        <f t="shared" si="5"/>
        <v>3095</v>
      </c>
      <c r="F25" s="181">
        <f t="shared" si="5"/>
        <v>8905</v>
      </c>
      <c r="G25" s="181">
        <f t="shared" si="5"/>
        <v>5</v>
      </c>
      <c r="H25" s="181">
        <f t="shared" si="5"/>
        <v>214</v>
      </c>
      <c r="I25" s="181">
        <f t="shared" si="5"/>
        <v>740</v>
      </c>
      <c r="J25" s="181">
        <f t="shared" si="5"/>
        <v>3</v>
      </c>
      <c r="K25" s="181">
        <f t="shared" si="5"/>
        <v>46</v>
      </c>
      <c r="L25" s="182">
        <f t="shared" si="5"/>
        <v>134</v>
      </c>
      <c r="M25" s="121">
        <f t="shared" si="5"/>
        <v>0</v>
      </c>
      <c r="N25" s="181">
        <f t="shared" si="5"/>
        <v>0</v>
      </c>
      <c r="O25" s="181">
        <f t="shared" si="5"/>
        <v>0</v>
      </c>
      <c r="P25" s="181">
        <f t="shared" si="5"/>
        <v>7</v>
      </c>
      <c r="Q25" s="181">
        <f t="shared" si="5"/>
        <v>391</v>
      </c>
      <c r="R25" s="181">
        <f t="shared" si="5"/>
        <v>980</v>
      </c>
      <c r="S25" s="181">
        <f t="shared" si="5"/>
        <v>40</v>
      </c>
      <c r="T25" s="181">
        <f t="shared" si="5"/>
        <v>712</v>
      </c>
      <c r="U25" s="182">
        <f t="shared" si="5"/>
        <v>1490</v>
      </c>
      <c r="V25" s="121">
        <f t="shared" si="5"/>
        <v>0</v>
      </c>
      <c r="W25" s="181">
        <f t="shared" si="5"/>
        <v>0</v>
      </c>
      <c r="X25" s="181">
        <f t="shared" si="5"/>
        <v>0</v>
      </c>
      <c r="Y25" s="181">
        <f t="shared" si="5"/>
        <v>0</v>
      </c>
      <c r="Z25" s="181">
        <f t="shared" si="5"/>
        <v>0</v>
      </c>
      <c r="AA25" s="181">
        <f t="shared" si="5"/>
        <v>0</v>
      </c>
      <c r="AB25" s="181">
        <f t="shared" si="5"/>
        <v>0</v>
      </c>
      <c r="AC25" s="181">
        <f t="shared" si="5"/>
        <v>0</v>
      </c>
      <c r="AD25" s="182">
        <f t="shared" si="5"/>
        <v>0</v>
      </c>
      <c r="AE25" s="121">
        <f t="shared" si="5"/>
        <v>0</v>
      </c>
      <c r="AF25" s="181">
        <f t="shared" si="5"/>
        <v>0</v>
      </c>
      <c r="AG25" s="181">
        <f t="shared" si="5"/>
        <v>0</v>
      </c>
      <c r="AH25" s="181">
        <f t="shared" si="5"/>
        <v>0</v>
      </c>
      <c r="AI25" s="181">
        <f t="shared" si="5"/>
        <v>0</v>
      </c>
      <c r="AJ25" s="181">
        <f t="shared" si="5"/>
        <v>0</v>
      </c>
      <c r="AK25" s="181">
        <f t="shared" si="5"/>
        <v>2</v>
      </c>
      <c r="AL25" s="181">
        <f t="shared" si="5"/>
        <v>17</v>
      </c>
      <c r="AM25" s="182">
        <f t="shared" si="5"/>
        <v>50</v>
      </c>
      <c r="AN25" s="121">
        <f>SUM(AN15:AN24)</f>
        <v>70</v>
      </c>
      <c r="AO25" s="181">
        <f>SUM(AO15:AO24)</f>
        <v>4475</v>
      </c>
      <c r="AP25" s="182">
        <f>SUM(AP15:AP24)</f>
        <v>12299</v>
      </c>
    </row>
    <row r="26" spans="1:42" ht="16.5" customHeight="1">
      <c r="A26" s="108"/>
      <c r="B26" s="344" t="s">
        <v>112</v>
      </c>
      <c r="C26" s="139" t="s">
        <v>113</v>
      </c>
      <c r="D26" s="122">
        <v>7</v>
      </c>
      <c r="E26" s="123">
        <v>1619</v>
      </c>
      <c r="F26" s="123">
        <v>5007</v>
      </c>
      <c r="G26" s="123">
        <v>3</v>
      </c>
      <c r="H26" s="123">
        <v>229</v>
      </c>
      <c r="I26" s="123">
        <v>659</v>
      </c>
      <c r="J26" s="123">
        <v>2</v>
      </c>
      <c r="K26" s="123">
        <v>28</v>
      </c>
      <c r="L26" s="124">
        <v>86</v>
      </c>
      <c r="M26" s="122">
        <v>0</v>
      </c>
      <c r="N26" s="123">
        <v>0</v>
      </c>
      <c r="O26" s="123">
        <v>0</v>
      </c>
      <c r="P26" s="123">
        <v>3</v>
      </c>
      <c r="Q26" s="123">
        <v>293</v>
      </c>
      <c r="R26" s="123">
        <v>601</v>
      </c>
      <c r="S26" s="123">
        <v>9</v>
      </c>
      <c r="T26" s="123">
        <v>298</v>
      </c>
      <c r="U26" s="124">
        <v>517</v>
      </c>
      <c r="V26" s="122">
        <v>0</v>
      </c>
      <c r="W26" s="123">
        <v>0</v>
      </c>
      <c r="X26" s="123">
        <v>0</v>
      </c>
      <c r="Y26" s="123">
        <v>0</v>
      </c>
      <c r="Z26" s="123">
        <v>0</v>
      </c>
      <c r="AA26" s="123">
        <v>0</v>
      </c>
      <c r="AB26" s="123">
        <v>0</v>
      </c>
      <c r="AC26" s="123">
        <v>0</v>
      </c>
      <c r="AD26" s="124">
        <v>0</v>
      </c>
      <c r="AE26" s="122">
        <v>0</v>
      </c>
      <c r="AF26" s="123">
        <v>0</v>
      </c>
      <c r="AG26" s="123">
        <v>0</v>
      </c>
      <c r="AH26" s="123">
        <v>0</v>
      </c>
      <c r="AI26" s="123">
        <v>0</v>
      </c>
      <c r="AJ26" s="123">
        <v>0</v>
      </c>
      <c r="AK26" s="123">
        <v>0</v>
      </c>
      <c r="AL26" s="123">
        <v>0</v>
      </c>
      <c r="AM26" s="124">
        <v>0</v>
      </c>
      <c r="AN26" s="125">
        <f t="shared" ref="AN26:AN34" si="6">SUM(D26,G26,J26,M26,P26,S26,V26,Y26,AB26,AE26,AH26,AK26)</f>
        <v>24</v>
      </c>
      <c r="AO26" s="126">
        <f t="shared" ref="AO26:AO34" si="7">SUM(E26,H26,K26,N26,Q26,T26,W26,Z26,AC26,AF26,AI26,AL26)</f>
        <v>2467</v>
      </c>
      <c r="AP26" s="127">
        <f t="shared" ref="AP26:AP34" si="8">SUM(F26,I26,L26,O26,R26,U26,X26,AA26,AD26,AG26,AJ26,AM26)</f>
        <v>6870</v>
      </c>
    </row>
    <row r="27" spans="1:42" ht="16.5" customHeight="1">
      <c r="A27" s="108"/>
      <c r="B27" s="342"/>
      <c r="C27" s="137" t="s">
        <v>114</v>
      </c>
      <c r="D27" s="115">
        <v>1</v>
      </c>
      <c r="E27" s="116">
        <v>184</v>
      </c>
      <c r="F27" s="116">
        <v>600</v>
      </c>
      <c r="G27" s="116">
        <v>0</v>
      </c>
      <c r="H27" s="116">
        <v>0</v>
      </c>
      <c r="I27" s="116">
        <v>0</v>
      </c>
      <c r="J27" s="116">
        <v>2</v>
      </c>
      <c r="K27" s="116">
        <v>42</v>
      </c>
      <c r="L27" s="117">
        <v>142</v>
      </c>
      <c r="M27" s="115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1</v>
      </c>
      <c r="T27" s="116">
        <v>20</v>
      </c>
      <c r="U27" s="117">
        <v>43</v>
      </c>
      <c r="V27" s="115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7">
        <v>0</v>
      </c>
      <c r="AE27" s="115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4</v>
      </c>
      <c r="AL27" s="116">
        <v>43</v>
      </c>
      <c r="AM27" s="117">
        <v>173</v>
      </c>
      <c r="AN27" s="118">
        <f t="shared" si="6"/>
        <v>8</v>
      </c>
      <c r="AO27" s="119">
        <f t="shared" si="7"/>
        <v>289</v>
      </c>
      <c r="AP27" s="120">
        <f t="shared" si="8"/>
        <v>958</v>
      </c>
    </row>
    <row r="28" spans="1:42" ht="16.5" customHeight="1">
      <c r="A28" s="108"/>
      <c r="B28" s="342"/>
      <c r="C28" s="137" t="s">
        <v>115</v>
      </c>
      <c r="D28" s="115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7">
        <v>0</v>
      </c>
      <c r="M28" s="115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7">
        <v>0</v>
      </c>
      <c r="V28" s="115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7">
        <v>0</v>
      </c>
      <c r="AE28" s="115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7">
        <v>0</v>
      </c>
      <c r="AN28" s="118">
        <f t="shared" si="6"/>
        <v>0</v>
      </c>
      <c r="AO28" s="119">
        <f t="shared" si="7"/>
        <v>0</v>
      </c>
      <c r="AP28" s="120">
        <f t="shared" si="8"/>
        <v>0</v>
      </c>
    </row>
    <row r="29" spans="1:42" ht="16.5" customHeight="1">
      <c r="A29" s="108"/>
      <c r="B29" s="342"/>
      <c r="C29" s="137" t="s">
        <v>116</v>
      </c>
      <c r="D29" s="115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2</v>
      </c>
      <c r="K29" s="116">
        <v>20</v>
      </c>
      <c r="L29" s="117">
        <v>50</v>
      </c>
      <c r="M29" s="115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07">
        <v>0</v>
      </c>
      <c r="T29" s="116">
        <v>0</v>
      </c>
      <c r="U29" s="117">
        <v>0</v>
      </c>
      <c r="V29" s="115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7">
        <v>0</v>
      </c>
      <c r="AE29" s="115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7">
        <v>0</v>
      </c>
      <c r="AN29" s="118">
        <f t="shared" si="6"/>
        <v>2</v>
      </c>
      <c r="AO29" s="119">
        <f t="shared" si="7"/>
        <v>20</v>
      </c>
      <c r="AP29" s="120">
        <f t="shared" si="8"/>
        <v>50</v>
      </c>
    </row>
    <row r="30" spans="1:42" ht="16.5" customHeight="1">
      <c r="A30" s="108"/>
      <c r="B30" s="342"/>
      <c r="C30" s="137" t="s">
        <v>117</v>
      </c>
      <c r="D30" s="115">
        <v>0</v>
      </c>
      <c r="E30" s="116">
        <v>0</v>
      </c>
      <c r="F30" s="116">
        <v>0</v>
      </c>
      <c r="G30" s="116">
        <v>2</v>
      </c>
      <c r="H30" s="116">
        <v>136</v>
      </c>
      <c r="I30" s="116">
        <v>426</v>
      </c>
      <c r="J30" s="116">
        <v>9</v>
      </c>
      <c r="K30" s="116">
        <v>31</v>
      </c>
      <c r="L30" s="117">
        <v>108</v>
      </c>
      <c r="M30" s="115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3</v>
      </c>
      <c r="T30" s="116">
        <v>25</v>
      </c>
      <c r="U30" s="117">
        <v>70</v>
      </c>
      <c r="V30" s="115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7">
        <v>0</v>
      </c>
      <c r="AE30" s="115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2</v>
      </c>
      <c r="AL30" s="116">
        <v>19</v>
      </c>
      <c r="AM30" s="117">
        <v>90</v>
      </c>
      <c r="AN30" s="118">
        <f t="shared" si="6"/>
        <v>16</v>
      </c>
      <c r="AO30" s="119">
        <f t="shared" si="7"/>
        <v>211</v>
      </c>
      <c r="AP30" s="120">
        <f t="shared" si="8"/>
        <v>694</v>
      </c>
    </row>
    <row r="31" spans="1:42" ht="16.5" customHeight="1">
      <c r="A31" s="108"/>
      <c r="B31" s="342"/>
      <c r="C31" s="137" t="s">
        <v>118</v>
      </c>
      <c r="D31" s="115">
        <v>3</v>
      </c>
      <c r="E31" s="116">
        <v>618</v>
      </c>
      <c r="F31" s="116">
        <v>2116</v>
      </c>
      <c r="G31" s="116">
        <v>5</v>
      </c>
      <c r="H31" s="116">
        <v>264</v>
      </c>
      <c r="I31" s="116">
        <v>1080</v>
      </c>
      <c r="J31" s="116">
        <v>0</v>
      </c>
      <c r="K31" s="116">
        <v>0</v>
      </c>
      <c r="L31" s="117">
        <v>0</v>
      </c>
      <c r="M31" s="115">
        <v>0</v>
      </c>
      <c r="N31" s="116">
        <v>0</v>
      </c>
      <c r="O31" s="116">
        <v>0</v>
      </c>
      <c r="P31" s="116">
        <v>1</v>
      </c>
      <c r="Q31" s="116">
        <v>15</v>
      </c>
      <c r="R31" s="116">
        <v>112</v>
      </c>
      <c r="S31" s="116">
        <v>7</v>
      </c>
      <c r="T31" s="116">
        <v>81</v>
      </c>
      <c r="U31" s="117">
        <v>231</v>
      </c>
      <c r="V31" s="115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7">
        <v>0</v>
      </c>
      <c r="AE31" s="115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7">
        <v>0</v>
      </c>
      <c r="AN31" s="118">
        <f t="shared" si="6"/>
        <v>16</v>
      </c>
      <c r="AO31" s="119">
        <f t="shared" si="7"/>
        <v>978</v>
      </c>
      <c r="AP31" s="120">
        <f t="shared" si="8"/>
        <v>3539</v>
      </c>
    </row>
    <row r="32" spans="1:42" ht="16.5" customHeight="1">
      <c r="A32" s="108"/>
      <c r="B32" s="342"/>
      <c r="C32" s="137" t="s">
        <v>119</v>
      </c>
      <c r="D32" s="115">
        <v>13</v>
      </c>
      <c r="E32" s="116">
        <v>3719</v>
      </c>
      <c r="F32" s="116">
        <v>13088</v>
      </c>
      <c r="G32" s="116">
        <v>3</v>
      </c>
      <c r="H32" s="116">
        <v>183</v>
      </c>
      <c r="I32" s="116">
        <v>595</v>
      </c>
      <c r="J32" s="116">
        <v>8</v>
      </c>
      <c r="K32" s="116">
        <v>122</v>
      </c>
      <c r="L32" s="117">
        <v>390</v>
      </c>
      <c r="M32" s="115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2</v>
      </c>
      <c r="T32" s="116">
        <v>31</v>
      </c>
      <c r="U32" s="117">
        <v>88</v>
      </c>
      <c r="V32" s="115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7">
        <v>0</v>
      </c>
      <c r="AE32" s="115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2</v>
      </c>
      <c r="AL32" s="116">
        <v>31</v>
      </c>
      <c r="AM32" s="117">
        <v>63</v>
      </c>
      <c r="AN32" s="118">
        <f t="shared" si="6"/>
        <v>28</v>
      </c>
      <c r="AO32" s="119">
        <f t="shared" si="7"/>
        <v>4086</v>
      </c>
      <c r="AP32" s="120">
        <f t="shared" si="8"/>
        <v>14224</v>
      </c>
    </row>
    <row r="33" spans="1:43" ht="16.5" customHeight="1">
      <c r="A33" s="108"/>
      <c r="B33" s="342"/>
      <c r="C33" s="137" t="s">
        <v>120</v>
      </c>
      <c r="D33" s="115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1</v>
      </c>
      <c r="K33" s="116">
        <v>30</v>
      </c>
      <c r="L33" s="117">
        <v>90</v>
      </c>
      <c r="M33" s="115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7">
        <v>0</v>
      </c>
      <c r="V33" s="115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7">
        <v>0</v>
      </c>
      <c r="AE33" s="115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7">
        <v>0</v>
      </c>
      <c r="AN33" s="118">
        <f t="shared" si="6"/>
        <v>1</v>
      </c>
      <c r="AO33" s="119">
        <f t="shared" si="7"/>
        <v>30</v>
      </c>
      <c r="AP33" s="120">
        <f t="shared" si="8"/>
        <v>90</v>
      </c>
    </row>
    <row r="34" spans="1:43" ht="16.5" customHeight="1">
      <c r="A34" s="108"/>
      <c r="B34" s="342"/>
      <c r="C34" s="137" t="s">
        <v>121</v>
      </c>
      <c r="D34" s="115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7">
        <v>0</v>
      </c>
      <c r="M34" s="115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3</v>
      </c>
      <c r="T34" s="116">
        <v>25</v>
      </c>
      <c r="U34" s="117">
        <v>92</v>
      </c>
      <c r="V34" s="115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7">
        <v>0</v>
      </c>
      <c r="AE34" s="115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7">
        <v>0</v>
      </c>
      <c r="AN34" s="118">
        <f t="shared" si="6"/>
        <v>3</v>
      </c>
      <c r="AO34" s="119">
        <f t="shared" si="7"/>
        <v>25</v>
      </c>
      <c r="AP34" s="120">
        <f t="shared" si="8"/>
        <v>92</v>
      </c>
    </row>
    <row r="35" spans="1:43" ht="16.5" customHeight="1">
      <c r="A35" s="108"/>
      <c r="B35" s="343"/>
      <c r="C35" s="138"/>
      <c r="D35" s="121">
        <f>D26+D27+D28+D29+D30+D31+D32+D33+D34</f>
        <v>24</v>
      </c>
      <c r="E35" s="181">
        <f t="shared" ref="E35:AM35" si="9">E26+E27+E28+E29+E30+E31+E32+E33+E34</f>
        <v>6140</v>
      </c>
      <c r="F35" s="181">
        <f t="shared" si="9"/>
        <v>20811</v>
      </c>
      <c r="G35" s="181">
        <f t="shared" si="9"/>
        <v>13</v>
      </c>
      <c r="H35" s="181">
        <f t="shared" si="9"/>
        <v>812</v>
      </c>
      <c r="I35" s="181">
        <f t="shared" si="9"/>
        <v>2760</v>
      </c>
      <c r="J35" s="181">
        <f t="shared" si="9"/>
        <v>24</v>
      </c>
      <c r="K35" s="181">
        <f t="shared" si="9"/>
        <v>273</v>
      </c>
      <c r="L35" s="182">
        <f t="shared" si="9"/>
        <v>866</v>
      </c>
      <c r="M35" s="121">
        <f t="shared" si="9"/>
        <v>0</v>
      </c>
      <c r="N35" s="181">
        <f t="shared" si="9"/>
        <v>0</v>
      </c>
      <c r="O35" s="181">
        <f t="shared" si="9"/>
        <v>0</v>
      </c>
      <c r="P35" s="181">
        <f t="shared" si="9"/>
        <v>4</v>
      </c>
      <c r="Q35" s="181">
        <f t="shared" si="9"/>
        <v>308</v>
      </c>
      <c r="R35" s="181">
        <f t="shared" si="9"/>
        <v>713</v>
      </c>
      <c r="S35" s="181">
        <f t="shared" si="9"/>
        <v>25</v>
      </c>
      <c r="T35" s="181">
        <f t="shared" si="9"/>
        <v>480</v>
      </c>
      <c r="U35" s="182">
        <f t="shared" si="9"/>
        <v>1041</v>
      </c>
      <c r="V35" s="121">
        <f t="shared" si="9"/>
        <v>0</v>
      </c>
      <c r="W35" s="181">
        <f t="shared" si="9"/>
        <v>0</v>
      </c>
      <c r="X35" s="181">
        <f t="shared" si="9"/>
        <v>0</v>
      </c>
      <c r="Y35" s="181">
        <f t="shared" si="9"/>
        <v>0</v>
      </c>
      <c r="Z35" s="181">
        <f t="shared" si="9"/>
        <v>0</v>
      </c>
      <c r="AA35" s="181">
        <f t="shared" si="9"/>
        <v>0</v>
      </c>
      <c r="AB35" s="181">
        <f t="shared" si="9"/>
        <v>0</v>
      </c>
      <c r="AC35" s="181">
        <f t="shared" si="9"/>
        <v>0</v>
      </c>
      <c r="AD35" s="182">
        <f t="shared" si="9"/>
        <v>0</v>
      </c>
      <c r="AE35" s="121">
        <f t="shared" si="9"/>
        <v>0</v>
      </c>
      <c r="AF35" s="181">
        <f t="shared" si="9"/>
        <v>0</v>
      </c>
      <c r="AG35" s="181">
        <f t="shared" si="9"/>
        <v>0</v>
      </c>
      <c r="AH35" s="181">
        <f t="shared" si="9"/>
        <v>0</v>
      </c>
      <c r="AI35" s="181">
        <f t="shared" si="9"/>
        <v>0</v>
      </c>
      <c r="AJ35" s="181">
        <f t="shared" si="9"/>
        <v>0</v>
      </c>
      <c r="AK35" s="181">
        <f t="shared" si="9"/>
        <v>8</v>
      </c>
      <c r="AL35" s="181">
        <f t="shared" si="9"/>
        <v>93</v>
      </c>
      <c r="AM35" s="182">
        <f t="shared" si="9"/>
        <v>326</v>
      </c>
      <c r="AN35" s="121">
        <f>SUM(AN26:AN34)</f>
        <v>98</v>
      </c>
      <c r="AO35" s="181">
        <f t="shared" ref="AO35:AP35" si="10">SUM(AO26:AO34)</f>
        <v>8106</v>
      </c>
      <c r="AP35" s="182">
        <f t="shared" si="10"/>
        <v>26517</v>
      </c>
      <c r="AQ35" s="121">
        <f>AQ26+AQ27+AQ28+AQ29+AQ30+AQ31+AQ32+AQ33+AQ34</f>
        <v>0</v>
      </c>
    </row>
    <row r="36" spans="1:43" ht="16.5" customHeight="1">
      <c r="A36" s="108"/>
      <c r="B36" s="344" t="s">
        <v>122</v>
      </c>
      <c r="C36" s="139" t="s">
        <v>123</v>
      </c>
      <c r="D36" s="122">
        <v>4</v>
      </c>
      <c r="E36" s="123">
        <v>901</v>
      </c>
      <c r="F36" s="123">
        <v>2630</v>
      </c>
      <c r="G36" s="123">
        <v>3</v>
      </c>
      <c r="H36" s="123">
        <v>272</v>
      </c>
      <c r="I36" s="123">
        <v>772</v>
      </c>
      <c r="J36" s="123">
        <v>4</v>
      </c>
      <c r="K36" s="123">
        <v>67</v>
      </c>
      <c r="L36" s="124">
        <v>147</v>
      </c>
      <c r="M36" s="122">
        <v>0</v>
      </c>
      <c r="N36" s="123">
        <v>0</v>
      </c>
      <c r="O36" s="123">
        <v>0</v>
      </c>
      <c r="P36" s="123">
        <v>10</v>
      </c>
      <c r="Q36" s="123">
        <v>759</v>
      </c>
      <c r="R36" s="123">
        <v>1509</v>
      </c>
      <c r="S36" s="123">
        <v>23</v>
      </c>
      <c r="T36" s="123">
        <v>409</v>
      </c>
      <c r="U36" s="124">
        <v>772</v>
      </c>
      <c r="V36" s="122">
        <v>0</v>
      </c>
      <c r="W36" s="123">
        <v>0</v>
      </c>
      <c r="X36" s="123">
        <v>0</v>
      </c>
      <c r="Y36" s="123">
        <v>0</v>
      </c>
      <c r="Z36" s="123">
        <v>0</v>
      </c>
      <c r="AA36" s="123">
        <v>0</v>
      </c>
      <c r="AB36" s="123">
        <v>0</v>
      </c>
      <c r="AC36" s="123">
        <v>0</v>
      </c>
      <c r="AD36" s="124">
        <v>0</v>
      </c>
      <c r="AE36" s="122">
        <v>0</v>
      </c>
      <c r="AF36" s="123">
        <v>0</v>
      </c>
      <c r="AG36" s="123">
        <v>0</v>
      </c>
      <c r="AH36" s="123">
        <v>0</v>
      </c>
      <c r="AI36" s="123">
        <v>0</v>
      </c>
      <c r="AJ36" s="123">
        <v>0</v>
      </c>
      <c r="AK36" s="123">
        <v>2</v>
      </c>
      <c r="AL36" s="123">
        <v>24</v>
      </c>
      <c r="AM36" s="124">
        <v>38</v>
      </c>
      <c r="AN36" s="125">
        <f t="shared" ref="AN36:AP37" si="11">SUM(D36,G36,J36,M36,P36,S36,V36,Y36,AB36,AE36,AH36,AK36)</f>
        <v>46</v>
      </c>
      <c r="AO36" s="128">
        <f t="shared" si="11"/>
        <v>2432</v>
      </c>
      <c r="AP36" s="129">
        <f t="shared" si="11"/>
        <v>5868</v>
      </c>
    </row>
    <row r="37" spans="1:43" ht="16.5" customHeight="1">
      <c r="A37" s="108"/>
      <c r="B37" s="342"/>
      <c r="C37" s="137" t="s">
        <v>124</v>
      </c>
      <c r="D37" s="115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7">
        <v>0</v>
      </c>
      <c r="M37" s="115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7">
        <v>0</v>
      </c>
      <c r="V37" s="115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7">
        <v>0</v>
      </c>
      <c r="AE37" s="115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7">
        <v>0</v>
      </c>
      <c r="AN37" s="118">
        <f t="shared" si="11"/>
        <v>0</v>
      </c>
      <c r="AO37" s="119">
        <f t="shared" si="11"/>
        <v>0</v>
      </c>
      <c r="AP37" s="120">
        <f t="shared" si="11"/>
        <v>0</v>
      </c>
    </row>
    <row r="38" spans="1:43" ht="16.5" customHeight="1">
      <c r="A38" s="108"/>
      <c r="B38" s="343"/>
      <c r="C38" s="138"/>
      <c r="D38" s="121">
        <f>D36+D37</f>
        <v>4</v>
      </c>
      <c r="E38" s="181">
        <f t="shared" ref="E38:AM38" si="12">E36+E37</f>
        <v>901</v>
      </c>
      <c r="F38" s="181">
        <f t="shared" si="12"/>
        <v>2630</v>
      </c>
      <c r="G38" s="181">
        <f t="shared" si="12"/>
        <v>3</v>
      </c>
      <c r="H38" s="181">
        <f t="shared" si="12"/>
        <v>272</v>
      </c>
      <c r="I38" s="181">
        <f t="shared" si="12"/>
        <v>772</v>
      </c>
      <c r="J38" s="181">
        <f t="shared" si="12"/>
        <v>4</v>
      </c>
      <c r="K38" s="181">
        <f t="shared" si="12"/>
        <v>67</v>
      </c>
      <c r="L38" s="182">
        <f t="shared" si="12"/>
        <v>147</v>
      </c>
      <c r="M38" s="121">
        <f t="shared" si="12"/>
        <v>0</v>
      </c>
      <c r="N38" s="181">
        <f t="shared" si="12"/>
        <v>0</v>
      </c>
      <c r="O38" s="181">
        <f t="shared" si="12"/>
        <v>0</v>
      </c>
      <c r="P38" s="181">
        <f t="shared" si="12"/>
        <v>10</v>
      </c>
      <c r="Q38" s="181">
        <f t="shared" si="12"/>
        <v>759</v>
      </c>
      <c r="R38" s="181">
        <f t="shared" si="12"/>
        <v>1509</v>
      </c>
      <c r="S38" s="181">
        <f t="shared" si="12"/>
        <v>23</v>
      </c>
      <c r="T38" s="181">
        <f t="shared" si="12"/>
        <v>409</v>
      </c>
      <c r="U38" s="182">
        <f t="shared" si="12"/>
        <v>772</v>
      </c>
      <c r="V38" s="121">
        <f t="shared" si="12"/>
        <v>0</v>
      </c>
      <c r="W38" s="181">
        <f t="shared" si="12"/>
        <v>0</v>
      </c>
      <c r="X38" s="181">
        <f t="shared" si="12"/>
        <v>0</v>
      </c>
      <c r="Y38" s="181">
        <f t="shared" si="12"/>
        <v>0</v>
      </c>
      <c r="Z38" s="181">
        <f t="shared" si="12"/>
        <v>0</v>
      </c>
      <c r="AA38" s="181">
        <f t="shared" si="12"/>
        <v>0</v>
      </c>
      <c r="AB38" s="181">
        <f t="shared" si="12"/>
        <v>0</v>
      </c>
      <c r="AC38" s="181">
        <f t="shared" si="12"/>
        <v>0</v>
      </c>
      <c r="AD38" s="182">
        <f t="shared" si="12"/>
        <v>0</v>
      </c>
      <c r="AE38" s="121">
        <f t="shared" si="12"/>
        <v>0</v>
      </c>
      <c r="AF38" s="181">
        <f t="shared" si="12"/>
        <v>0</v>
      </c>
      <c r="AG38" s="181">
        <f t="shared" si="12"/>
        <v>0</v>
      </c>
      <c r="AH38" s="181">
        <f t="shared" si="12"/>
        <v>0</v>
      </c>
      <c r="AI38" s="181">
        <f t="shared" si="12"/>
        <v>0</v>
      </c>
      <c r="AJ38" s="181">
        <f t="shared" si="12"/>
        <v>0</v>
      </c>
      <c r="AK38" s="181">
        <f t="shared" si="12"/>
        <v>2</v>
      </c>
      <c r="AL38" s="181">
        <f t="shared" si="12"/>
        <v>24</v>
      </c>
      <c r="AM38" s="182">
        <f t="shared" si="12"/>
        <v>38</v>
      </c>
      <c r="AN38" s="121">
        <f>SUM(AN36:AN37)</f>
        <v>46</v>
      </c>
      <c r="AO38" s="181">
        <f t="shared" ref="AO38:AP38" si="13">SUM(AO36:AO37)</f>
        <v>2432</v>
      </c>
      <c r="AP38" s="182">
        <f t="shared" si="13"/>
        <v>5868</v>
      </c>
    </row>
    <row r="39" spans="1:43" ht="17.25" customHeight="1">
      <c r="A39" s="108"/>
      <c r="B39" s="344" t="s">
        <v>125</v>
      </c>
      <c r="C39" s="139" t="s">
        <v>126</v>
      </c>
      <c r="D39" s="122">
        <v>9</v>
      </c>
      <c r="E39" s="123">
        <v>1516</v>
      </c>
      <c r="F39" s="123">
        <v>4910</v>
      </c>
      <c r="G39" s="123">
        <v>3</v>
      </c>
      <c r="H39" s="123">
        <v>160</v>
      </c>
      <c r="I39" s="123">
        <v>440</v>
      </c>
      <c r="J39" s="123">
        <v>7</v>
      </c>
      <c r="K39" s="123">
        <v>110</v>
      </c>
      <c r="L39" s="124">
        <v>272</v>
      </c>
      <c r="M39" s="122">
        <v>1</v>
      </c>
      <c r="N39" s="123">
        <v>191</v>
      </c>
      <c r="O39" s="123">
        <v>400</v>
      </c>
      <c r="P39" s="123">
        <v>11</v>
      </c>
      <c r="Q39" s="123">
        <v>890</v>
      </c>
      <c r="R39" s="123">
        <v>1786</v>
      </c>
      <c r="S39" s="123">
        <v>21</v>
      </c>
      <c r="T39" s="123">
        <v>491</v>
      </c>
      <c r="U39" s="124">
        <v>954</v>
      </c>
      <c r="V39" s="122">
        <v>0</v>
      </c>
      <c r="W39" s="123">
        <v>0</v>
      </c>
      <c r="X39" s="123">
        <v>0</v>
      </c>
      <c r="Y39" s="123">
        <v>0</v>
      </c>
      <c r="Z39" s="123">
        <v>0</v>
      </c>
      <c r="AA39" s="123">
        <v>0</v>
      </c>
      <c r="AB39" s="123">
        <v>0</v>
      </c>
      <c r="AC39" s="123">
        <v>0</v>
      </c>
      <c r="AD39" s="124">
        <v>0</v>
      </c>
      <c r="AE39" s="122">
        <v>0</v>
      </c>
      <c r="AF39" s="123">
        <v>0</v>
      </c>
      <c r="AG39" s="123">
        <v>0</v>
      </c>
      <c r="AH39" s="123">
        <v>0</v>
      </c>
      <c r="AI39" s="123">
        <v>0</v>
      </c>
      <c r="AJ39" s="123">
        <v>0</v>
      </c>
      <c r="AK39" s="123">
        <v>1</v>
      </c>
      <c r="AL39" s="123">
        <v>9</v>
      </c>
      <c r="AM39" s="124">
        <v>21</v>
      </c>
      <c r="AN39" s="130">
        <f t="shared" ref="AN39:AP41" si="14">SUM(D39,G39,J39,M39,P39,S39,V39,Y39,AB39,AE39,AH39,AK39)</f>
        <v>53</v>
      </c>
      <c r="AO39" s="126">
        <f t="shared" si="14"/>
        <v>3367</v>
      </c>
      <c r="AP39" s="127">
        <f t="shared" si="14"/>
        <v>8783</v>
      </c>
    </row>
    <row r="40" spans="1:43" ht="16.5" customHeight="1">
      <c r="A40" s="108"/>
      <c r="B40" s="342"/>
      <c r="C40" s="137" t="s">
        <v>127</v>
      </c>
      <c r="D40" s="115">
        <v>3</v>
      </c>
      <c r="E40" s="116">
        <v>390</v>
      </c>
      <c r="F40" s="116">
        <v>1368</v>
      </c>
      <c r="G40" s="116">
        <v>4</v>
      </c>
      <c r="H40" s="116">
        <v>177</v>
      </c>
      <c r="I40" s="116">
        <v>620</v>
      </c>
      <c r="J40" s="116">
        <v>8</v>
      </c>
      <c r="K40" s="116">
        <v>191</v>
      </c>
      <c r="L40" s="117">
        <v>444</v>
      </c>
      <c r="M40" s="115"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1</v>
      </c>
      <c r="T40" s="116">
        <v>14</v>
      </c>
      <c r="U40" s="117">
        <v>28</v>
      </c>
      <c r="V40" s="115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7">
        <v>0</v>
      </c>
      <c r="AE40" s="115">
        <v>0</v>
      </c>
      <c r="AF40" s="116"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4</v>
      </c>
      <c r="AL40" s="116">
        <v>29</v>
      </c>
      <c r="AM40" s="117">
        <v>81</v>
      </c>
      <c r="AN40" s="118">
        <f t="shared" si="14"/>
        <v>20</v>
      </c>
      <c r="AO40" s="119">
        <f t="shared" si="14"/>
        <v>801</v>
      </c>
      <c r="AP40" s="120">
        <f t="shared" si="14"/>
        <v>2541</v>
      </c>
    </row>
    <row r="41" spans="1:43" ht="16.5" customHeight="1">
      <c r="A41" s="108"/>
      <c r="B41" s="342"/>
      <c r="C41" s="137" t="s">
        <v>128</v>
      </c>
      <c r="D41" s="115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7">
        <v>0</v>
      </c>
      <c r="M41" s="115"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2</v>
      </c>
      <c r="T41" s="116">
        <v>26</v>
      </c>
      <c r="U41" s="117">
        <v>48</v>
      </c>
      <c r="V41" s="115">
        <v>0</v>
      </c>
      <c r="W41" s="116">
        <v>0</v>
      </c>
      <c r="X41" s="116">
        <v>0</v>
      </c>
      <c r="Y41" s="116">
        <v>1</v>
      </c>
      <c r="Z41" s="116">
        <v>77</v>
      </c>
      <c r="AA41" s="116">
        <v>249</v>
      </c>
      <c r="AB41" s="116">
        <v>0</v>
      </c>
      <c r="AC41" s="116">
        <v>0</v>
      </c>
      <c r="AD41" s="117">
        <v>0</v>
      </c>
      <c r="AE41" s="115">
        <v>0</v>
      </c>
      <c r="AF41" s="116"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4</v>
      </c>
      <c r="AL41" s="116">
        <v>39</v>
      </c>
      <c r="AM41" s="117">
        <v>83</v>
      </c>
      <c r="AN41" s="118">
        <f t="shared" si="14"/>
        <v>7</v>
      </c>
      <c r="AO41" s="119">
        <f t="shared" si="14"/>
        <v>142</v>
      </c>
      <c r="AP41" s="120">
        <f t="shared" si="14"/>
        <v>380</v>
      </c>
    </row>
    <row r="42" spans="1:43" ht="16.5" customHeight="1">
      <c r="A42" s="108"/>
      <c r="B42" s="343"/>
      <c r="C42" s="138"/>
      <c r="D42" s="121">
        <f>D39+D40+D41</f>
        <v>12</v>
      </c>
      <c r="E42" s="181">
        <f t="shared" ref="E42:AM42" si="15">E39+E40+E41</f>
        <v>1906</v>
      </c>
      <c r="F42" s="181">
        <f t="shared" si="15"/>
        <v>6278</v>
      </c>
      <c r="G42" s="181">
        <f t="shared" si="15"/>
        <v>7</v>
      </c>
      <c r="H42" s="181">
        <f t="shared" si="15"/>
        <v>337</v>
      </c>
      <c r="I42" s="181">
        <f t="shared" si="15"/>
        <v>1060</v>
      </c>
      <c r="J42" s="181">
        <f t="shared" si="15"/>
        <v>15</v>
      </c>
      <c r="K42" s="181">
        <f t="shared" si="15"/>
        <v>301</v>
      </c>
      <c r="L42" s="182">
        <f t="shared" si="15"/>
        <v>716</v>
      </c>
      <c r="M42" s="121">
        <f t="shared" si="15"/>
        <v>1</v>
      </c>
      <c r="N42" s="181">
        <f t="shared" si="15"/>
        <v>191</v>
      </c>
      <c r="O42" s="181">
        <f t="shared" si="15"/>
        <v>400</v>
      </c>
      <c r="P42" s="181">
        <f t="shared" si="15"/>
        <v>11</v>
      </c>
      <c r="Q42" s="181">
        <f t="shared" si="15"/>
        <v>890</v>
      </c>
      <c r="R42" s="181">
        <f t="shared" si="15"/>
        <v>1786</v>
      </c>
      <c r="S42" s="181">
        <f t="shared" si="15"/>
        <v>24</v>
      </c>
      <c r="T42" s="181">
        <f t="shared" si="15"/>
        <v>531</v>
      </c>
      <c r="U42" s="182">
        <f t="shared" si="15"/>
        <v>1030</v>
      </c>
      <c r="V42" s="121">
        <f t="shared" si="15"/>
        <v>0</v>
      </c>
      <c r="W42" s="181">
        <f t="shared" si="15"/>
        <v>0</v>
      </c>
      <c r="X42" s="181">
        <f t="shared" si="15"/>
        <v>0</v>
      </c>
      <c r="Y42" s="181">
        <f t="shared" si="15"/>
        <v>1</v>
      </c>
      <c r="Z42" s="181">
        <f t="shared" si="15"/>
        <v>77</v>
      </c>
      <c r="AA42" s="181">
        <f t="shared" si="15"/>
        <v>249</v>
      </c>
      <c r="AB42" s="181">
        <f t="shared" si="15"/>
        <v>0</v>
      </c>
      <c r="AC42" s="181">
        <f t="shared" si="15"/>
        <v>0</v>
      </c>
      <c r="AD42" s="182">
        <f t="shared" si="15"/>
        <v>0</v>
      </c>
      <c r="AE42" s="121">
        <f t="shared" si="15"/>
        <v>0</v>
      </c>
      <c r="AF42" s="181">
        <f t="shared" si="15"/>
        <v>0</v>
      </c>
      <c r="AG42" s="181">
        <f t="shared" si="15"/>
        <v>0</v>
      </c>
      <c r="AH42" s="181">
        <f t="shared" si="15"/>
        <v>0</v>
      </c>
      <c r="AI42" s="181">
        <f t="shared" si="15"/>
        <v>0</v>
      </c>
      <c r="AJ42" s="181">
        <f t="shared" si="15"/>
        <v>0</v>
      </c>
      <c r="AK42" s="181">
        <f t="shared" si="15"/>
        <v>9</v>
      </c>
      <c r="AL42" s="181">
        <f t="shared" si="15"/>
        <v>77</v>
      </c>
      <c r="AM42" s="182">
        <f t="shared" si="15"/>
        <v>185</v>
      </c>
      <c r="AN42" s="121">
        <f>SUM(AN39:AN41)</f>
        <v>80</v>
      </c>
      <c r="AO42" s="181">
        <f>SUM(AO39:AO41)</f>
        <v>4310</v>
      </c>
      <c r="AP42" s="182">
        <f t="shared" ref="AP42" si="16">SUM(AP39:AP41)</f>
        <v>11704</v>
      </c>
    </row>
    <row r="43" spans="1:43" ht="16.5" customHeight="1">
      <c r="A43" s="108"/>
      <c r="B43" s="344" t="s">
        <v>129</v>
      </c>
      <c r="C43" s="139" t="s">
        <v>130</v>
      </c>
      <c r="D43" s="122">
        <v>1</v>
      </c>
      <c r="E43" s="123">
        <v>200</v>
      </c>
      <c r="F43" s="123">
        <v>400</v>
      </c>
      <c r="G43" s="123">
        <v>2</v>
      </c>
      <c r="H43" s="123">
        <v>164</v>
      </c>
      <c r="I43" s="123">
        <v>488</v>
      </c>
      <c r="J43" s="123">
        <v>0</v>
      </c>
      <c r="K43" s="123">
        <v>0</v>
      </c>
      <c r="L43" s="124">
        <v>0</v>
      </c>
      <c r="M43" s="122">
        <v>0</v>
      </c>
      <c r="N43" s="123">
        <v>0</v>
      </c>
      <c r="O43" s="123">
        <v>0</v>
      </c>
      <c r="P43" s="123">
        <v>2</v>
      </c>
      <c r="Q43" s="123">
        <v>82</v>
      </c>
      <c r="R43" s="123">
        <v>214</v>
      </c>
      <c r="S43" s="123">
        <v>0</v>
      </c>
      <c r="T43" s="123">
        <v>0</v>
      </c>
      <c r="U43" s="124">
        <v>0</v>
      </c>
      <c r="V43" s="122">
        <v>0</v>
      </c>
      <c r="W43" s="123">
        <v>0</v>
      </c>
      <c r="X43" s="123">
        <v>0</v>
      </c>
      <c r="Y43" s="123">
        <v>0</v>
      </c>
      <c r="Z43" s="123">
        <v>0</v>
      </c>
      <c r="AA43" s="123">
        <v>0</v>
      </c>
      <c r="AB43" s="123">
        <v>0</v>
      </c>
      <c r="AC43" s="123">
        <v>0</v>
      </c>
      <c r="AD43" s="124">
        <v>0</v>
      </c>
      <c r="AE43" s="122">
        <v>0</v>
      </c>
      <c r="AF43" s="123">
        <v>0</v>
      </c>
      <c r="AG43" s="123">
        <v>0</v>
      </c>
      <c r="AH43" s="123">
        <v>0</v>
      </c>
      <c r="AI43" s="123">
        <v>0</v>
      </c>
      <c r="AJ43" s="123">
        <v>0</v>
      </c>
      <c r="AK43" s="123">
        <v>0</v>
      </c>
      <c r="AL43" s="123">
        <v>0</v>
      </c>
      <c r="AM43" s="124">
        <v>0</v>
      </c>
      <c r="AN43" s="130">
        <f t="shared" ref="AN43:AN52" si="17">SUM(D43,G43,J43,M43,P43,S43,V43,Y43,AB43,AE43,AH43,AK43)</f>
        <v>5</v>
      </c>
      <c r="AO43" s="128">
        <f t="shared" ref="AO43:AO52" si="18">SUM(E43,H43,K43,N43,Q43,T43,W43,Z43,AC43,AF43,AI43,AL43)</f>
        <v>446</v>
      </c>
      <c r="AP43" s="129">
        <f t="shared" ref="AP43:AP52" si="19">SUM(F43,I43,L43,O43,R43,U43,X43,AA43,AD43,AG43,AJ43,AM43)</f>
        <v>1102</v>
      </c>
    </row>
    <row r="44" spans="1:43" ht="16.5" customHeight="1">
      <c r="A44" s="108"/>
      <c r="B44" s="342"/>
      <c r="C44" s="137" t="s">
        <v>131</v>
      </c>
      <c r="D44" s="115">
        <v>0</v>
      </c>
      <c r="E44" s="116">
        <v>0</v>
      </c>
      <c r="F44" s="116">
        <v>0</v>
      </c>
      <c r="G44" s="116">
        <v>1</v>
      </c>
      <c r="H44" s="116">
        <v>34</v>
      </c>
      <c r="I44" s="116">
        <v>280</v>
      </c>
      <c r="J44" s="116">
        <v>0</v>
      </c>
      <c r="K44" s="116">
        <v>0</v>
      </c>
      <c r="L44" s="117">
        <v>0</v>
      </c>
      <c r="M44" s="115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2</v>
      </c>
      <c r="T44" s="116">
        <v>16</v>
      </c>
      <c r="U44" s="117">
        <v>45</v>
      </c>
      <c r="V44" s="115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7">
        <v>0</v>
      </c>
      <c r="AE44" s="115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7">
        <v>0</v>
      </c>
      <c r="AN44" s="118">
        <f t="shared" si="17"/>
        <v>3</v>
      </c>
      <c r="AO44" s="119">
        <f t="shared" si="18"/>
        <v>50</v>
      </c>
      <c r="AP44" s="120">
        <f t="shared" si="19"/>
        <v>325</v>
      </c>
    </row>
    <row r="45" spans="1:43" ht="16.5" customHeight="1">
      <c r="A45" s="108"/>
      <c r="B45" s="342"/>
      <c r="C45" s="137" t="s">
        <v>132</v>
      </c>
      <c r="D45" s="115">
        <v>0</v>
      </c>
      <c r="E45" s="116">
        <v>0</v>
      </c>
      <c r="F45" s="116">
        <v>0</v>
      </c>
      <c r="G45" s="116">
        <v>1</v>
      </c>
      <c r="H45" s="116">
        <v>33</v>
      </c>
      <c r="I45" s="116">
        <v>116</v>
      </c>
      <c r="J45" s="116">
        <v>1</v>
      </c>
      <c r="K45" s="116">
        <v>30</v>
      </c>
      <c r="L45" s="117">
        <v>78</v>
      </c>
      <c r="M45" s="115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2</v>
      </c>
      <c r="T45" s="116">
        <v>49</v>
      </c>
      <c r="U45" s="117">
        <v>163</v>
      </c>
      <c r="V45" s="115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7">
        <v>0</v>
      </c>
      <c r="AE45" s="115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7">
        <v>0</v>
      </c>
      <c r="AN45" s="118">
        <f t="shared" si="17"/>
        <v>4</v>
      </c>
      <c r="AO45" s="119">
        <f t="shared" si="18"/>
        <v>112</v>
      </c>
      <c r="AP45" s="120">
        <f t="shared" si="19"/>
        <v>357</v>
      </c>
    </row>
    <row r="46" spans="1:43" ht="16.5" customHeight="1">
      <c r="A46" s="108"/>
      <c r="B46" s="342"/>
      <c r="C46" s="137" t="s">
        <v>133</v>
      </c>
      <c r="D46" s="115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7">
        <v>0</v>
      </c>
      <c r="M46" s="115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7">
        <v>0</v>
      </c>
      <c r="V46" s="115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7">
        <v>0</v>
      </c>
      <c r="AE46" s="115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7">
        <v>0</v>
      </c>
      <c r="AN46" s="118">
        <f t="shared" si="17"/>
        <v>0</v>
      </c>
      <c r="AO46" s="119">
        <f t="shared" si="18"/>
        <v>0</v>
      </c>
      <c r="AP46" s="120">
        <f t="shared" si="19"/>
        <v>0</v>
      </c>
    </row>
    <row r="47" spans="1:43" ht="16.5" customHeight="1">
      <c r="A47" s="108"/>
      <c r="B47" s="342"/>
      <c r="C47" s="137" t="s">
        <v>134</v>
      </c>
      <c r="D47" s="115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7">
        <v>0</v>
      </c>
      <c r="M47" s="115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7">
        <v>0</v>
      </c>
      <c r="V47" s="115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7">
        <v>0</v>
      </c>
      <c r="AE47" s="115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7">
        <v>0</v>
      </c>
      <c r="AN47" s="118">
        <f t="shared" si="17"/>
        <v>0</v>
      </c>
      <c r="AO47" s="119">
        <f t="shared" si="18"/>
        <v>0</v>
      </c>
      <c r="AP47" s="120">
        <f t="shared" si="19"/>
        <v>0</v>
      </c>
    </row>
    <row r="48" spans="1:43" ht="16.5" customHeight="1">
      <c r="A48" s="108"/>
      <c r="B48" s="342"/>
      <c r="C48" s="137" t="s">
        <v>135</v>
      </c>
      <c r="D48" s="115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7">
        <v>0</v>
      </c>
      <c r="M48" s="115">
        <v>0</v>
      </c>
      <c r="N48" s="116">
        <v>0</v>
      </c>
      <c r="O48" s="116">
        <v>0</v>
      </c>
      <c r="P48" s="116">
        <v>1</v>
      </c>
      <c r="Q48" s="116">
        <v>51</v>
      </c>
      <c r="R48" s="116">
        <v>100</v>
      </c>
      <c r="S48" s="116">
        <v>1</v>
      </c>
      <c r="T48" s="116">
        <v>21</v>
      </c>
      <c r="U48" s="117">
        <v>22</v>
      </c>
      <c r="V48" s="115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7">
        <v>0</v>
      </c>
      <c r="AE48" s="115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7">
        <v>0</v>
      </c>
      <c r="AN48" s="118">
        <f t="shared" si="17"/>
        <v>2</v>
      </c>
      <c r="AO48" s="119">
        <f t="shared" si="18"/>
        <v>72</v>
      </c>
      <c r="AP48" s="120">
        <f t="shared" si="19"/>
        <v>122</v>
      </c>
    </row>
    <row r="49" spans="1:43" ht="16.5" customHeight="1">
      <c r="A49" s="108"/>
      <c r="B49" s="342"/>
      <c r="C49" s="137" t="s">
        <v>136</v>
      </c>
      <c r="D49" s="115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1</v>
      </c>
      <c r="K49" s="116">
        <v>23</v>
      </c>
      <c r="L49" s="117">
        <v>50</v>
      </c>
      <c r="M49" s="115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7">
        <v>0</v>
      </c>
      <c r="V49" s="115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7">
        <v>0</v>
      </c>
      <c r="AE49" s="115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7">
        <v>0</v>
      </c>
      <c r="AN49" s="118">
        <f t="shared" si="17"/>
        <v>1</v>
      </c>
      <c r="AO49" s="119">
        <f t="shared" si="18"/>
        <v>23</v>
      </c>
      <c r="AP49" s="120">
        <f t="shared" si="19"/>
        <v>50</v>
      </c>
    </row>
    <row r="50" spans="1:43" ht="16.5" customHeight="1">
      <c r="A50" s="108"/>
      <c r="B50" s="342"/>
      <c r="C50" s="137" t="s">
        <v>137</v>
      </c>
      <c r="D50" s="115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7">
        <v>0</v>
      </c>
      <c r="M50" s="115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3</v>
      </c>
      <c r="T50" s="116">
        <v>30</v>
      </c>
      <c r="U50" s="117">
        <v>100</v>
      </c>
      <c r="V50" s="115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7">
        <v>0</v>
      </c>
      <c r="AE50" s="115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7">
        <v>0</v>
      </c>
      <c r="AN50" s="118">
        <f t="shared" si="17"/>
        <v>3</v>
      </c>
      <c r="AO50" s="119">
        <f t="shared" si="18"/>
        <v>30</v>
      </c>
      <c r="AP50" s="120">
        <f t="shared" si="19"/>
        <v>100</v>
      </c>
    </row>
    <row r="51" spans="1:43" ht="16.5" customHeight="1">
      <c r="A51" s="108"/>
      <c r="B51" s="342"/>
      <c r="C51" s="137" t="s">
        <v>138</v>
      </c>
      <c r="D51" s="115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7">
        <v>0</v>
      </c>
      <c r="M51" s="115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1</v>
      </c>
      <c r="T51" s="116">
        <v>20</v>
      </c>
      <c r="U51" s="117">
        <v>49</v>
      </c>
      <c r="V51" s="115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7">
        <v>0</v>
      </c>
      <c r="AE51" s="115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7">
        <v>0</v>
      </c>
      <c r="AN51" s="118">
        <f t="shared" si="17"/>
        <v>1</v>
      </c>
      <c r="AO51" s="119">
        <f t="shared" si="18"/>
        <v>20</v>
      </c>
      <c r="AP51" s="120">
        <f t="shared" si="19"/>
        <v>49</v>
      </c>
    </row>
    <row r="52" spans="1:43" ht="16.5" customHeight="1">
      <c r="A52" s="108"/>
      <c r="B52" s="342"/>
      <c r="C52" s="137" t="s">
        <v>139</v>
      </c>
      <c r="D52" s="115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7">
        <v>0</v>
      </c>
      <c r="M52" s="115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7">
        <v>0</v>
      </c>
      <c r="V52" s="115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7">
        <v>0</v>
      </c>
      <c r="AE52" s="115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3</v>
      </c>
      <c r="AL52" s="116">
        <v>39</v>
      </c>
      <c r="AM52" s="117">
        <v>106</v>
      </c>
      <c r="AN52" s="118">
        <f t="shared" si="17"/>
        <v>3</v>
      </c>
      <c r="AO52" s="119">
        <f t="shared" si="18"/>
        <v>39</v>
      </c>
      <c r="AP52" s="120">
        <f t="shared" si="19"/>
        <v>106</v>
      </c>
    </row>
    <row r="53" spans="1:43" ht="16.5" customHeight="1">
      <c r="A53" s="108"/>
      <c r="B53" s="343"/>
      <c r="C53" s="138"/>
      <c r="D53" s="121">
        <f>D43+D44+D45+D46+D47+D48+D49+D50+D51+D52</f>
        <v>1</v>
      </c>
      <c r="E53" s="181">
        <f t="shared" ref="E53:AQ53" si="20">E43+E44+E45+E46+E47+E48+E49+E50+E51+E52</f>
        <v>200</v>
      </c>
      <c r="F53" s="181">
        <f t="shared" si="20"/>
        <v>400</v>
      </c>
      <c r="G53" s="181">
        <f t="shared" si="20"/>
        <v>4</v>
      </c>
      <c r="H53" s="181">
        <f t="shared" si="20"/>
        <v>231</v>
      </c>
      <c r="I53" s="181">
        <f t="shared" si="20"/>
        <v>884</v>
      </c>
      <c r="J53" s="181">
        <f t="shared" si="20"/>
        <v>2</v>
      </c>
      <c r="K53" s="181">
        <f t="shared" si="20"/>
        <v>53</v>
      </c>
      <c r="L53" s="182">
        <f t="shared" si="20"/>
        <v>128</v>
      </c>
      <c r="M53" s="121">
        <f t="shared" si="20"/>
        <v>0</v>
      </c>
      <c r="N53" s="181">
        <f t="shared" si="20"/>
        <v>0</v>
      </c>
      <c r="O53" s="181">
        <f t="shared" si="20"/>
        <v>0</v>
      </c>
      <c r="P53" s="181">
        <f>P43+P44+P45+P46+P47+P48+P49+P50+P51+P52</f>
        <v>3</v>
      </c>
      <c r="Q53" s="181">
        <f t="shared" si="20"/>
        <v>133</v>
      </c>
      <c r="R53" s="181">
        <f t="shared" si="20"/>
        <v>314</v>
      </c>
      <c r="S53" s="181">
        <f t="shared" si="20"/>
        <v>9</v>
      </c>
      <c r="T53" s="181">
        <f t="shared" si="20"/>
        <v>136</v>
      </c>
      <c r="U53" s="182">
        <f t="shared" si="20"/>
        <v>379</v>
      </c>
      <c r="V53" s="121">
        <f t="shared" si="20"/>
        <v>0</v>
      </c>
      <c r="W53" s="181">
        <f t="shared" si="20"/>
        <v>0</v>
      </c>
      <c r="X53" s="181">
        <f t="shared" si="20"/>
        <v>0</v>
      </c>
      <c r="Y53" s="181">
        <f t="shared" si="20"/>
        <v>0</v>
      </c>
      <c r="Z53" s="181">
        <f t="shared" si="20"/>
        <v>0</v>
      </c>
      <c r="AA53" s="181">
        <f t="shared" si="20"/>
        <v>0</v>
      </c>
      <c r="AB53" s="181">
        <f t="shared" si="20"/>
        <v>0</v>
      </c>
      <c r="AC53" s="181">
        <f t="shared" si="20"/>
        <v>0</v>
      </c>
      <c r="AD53" s="182">
        <f t="shared" si="20"/>
        <v>0</v>
      </c>
      <c r="AE53" s="121">
        <f t="shared" si="20"/>
        <v>0</v>
      </c>
      <c r="AF53" s="181">
        <f t="shared" si="20"/>
        <v>0</v>
      </c>
      <c r="AG53" s="181">
        <f t="shared" si="20"/>
        <v>0</v>
      </c>
      <c r="AH53" s="181">
        <f t="shared" si="20"/>
        <v>0</v>
      </c>
      <c r="AI53" s="181">
        <f t="shared" si="20"/>
        <v>0</v>
      </c>
      <c r="AJ53" s="181">
        <f t="shared" si="20"/>
        <v>0</v>
      </c>
      <c r="AK53" s="181">
        <f t="shared" si="20"/>
        <v>3</v>
      </c>
      <c r="AL53" s="181">
        <f t="shared" si="20"/>
        <v>39</v>
      </c>
      <c r="AM53" s="182">
        <f t="shared" si="20"/>
        <v>106</v>
      </c>
      <c r="AN53" s="121">
        <f>SUM(AN43:AN52)</f>
        <v>22</v>
      </c>
      <c r="AO53" s="181">
        <f>SUM(AO43:AO52)</f>
        <v>792</v>
      </c>
      <c r="AP53" s="182">
        <f>SUM(AP43:AP52)</f>
        <v>2211</v>
      </c>
      <c r="AQ53" s="121">
        <f t="shared" si="20"/>
        <v>0</v>
      </c>
    </row>
    <row r="54" spans="1:43" ht="16.5" customHeight="1">
      <c r="A54" s="108"/>
      <c r="B54" s="339" t="s">
        <v>85</v>
      </c>
      <c r="C54" s="340"/>
      <c r="D54" s="131">
        <f>SUM(D14,D25,D35,D38,D42,D53)</f>
        <v>58</v>
      </c>
      <c r="E54" s="132">
        <f t="shared" ref="E54:AM54" si="21">SUM(E14,E25,E35,E38,E42,E53)</f>
        <v>13069</v>
      </c>
      <c r="F54" s="132">
        <f t="shared" si="21"/>
        <v>41539</v>
      </c>
      <c r="G54" s="132">
        <f t="shared" si="21"/>
        <v>34</v>
      </c>
      <c r="H54" s="132">
        <f t="shared" si="21"/>
        <v>1971</v>
      </c>
      <c r="I54" s="132">
        <f t="shared" si="21"/>
        <v>6546</v>
      </c>
      <c r="J54" s="132">
        <f t="shared" si="21"/>
        <v>49</v>
      </c>
      <c r="K54" s="132">
        <f t="shared" si="21"/>
        <v>756</v>
      </c>
      <c r="L54" s="133">
        <f t="shared" si="21"/>
        <v>2035</v>
      </c>
      <c r="M54" s="131">
        <f t="shared" si="21"/>
        <v>13</v>
      </c>
      <c r="N54" s="132">
        <f t="shared" si="21"/>
        <v>3023</v>
      </c>
      <c r="O54" s="132">
        <f t="shared" si="21"/>
        <v>5378</v>
      </c>
      <c r="P54" s="132">
        <f t="shared" si="21"/>
        <v>80</v>
      </c>
      <c r="Q54" s="132">
        <f t="shared" si="21"/>
        <v>7025</v>
      </c>
      <c r="R54" s="132">
        <f t="shared" si="21"/>
        <v>13003</v>
      </c>
      <c r="S54" s="132">
        <f t="shared" si="21"/>
        <v>166</v>
      </c>
      <c r="T54" s="132">
        <f t="shared" si="21"/>
        <v>3383</v>
      </c>
      <c r="U54" s="133">
        <f t="shared" si="21"/>
        <v>6733</v>
      </c>
      <c r="V54" s="131">
        <f t="shared" si="21"/>
        <v>22</v>
      </c>
      <c r="W54" s="132">
        <f t="shared" si="21"/>
        <v>5653</v>
      </c>
      <c r="X54" s="132">
        <f t="shared" si="21"/>
        <v>13761</v>
      </c>
      <c r="Y54" s="132">
        <f t="shared" si="21"/>
        <v>14</v>
      </c>
      <c r="Z54" s="132">
        <f t="shared" si="21"/>
        <v>1269</v>
      </c>
      <c r="AA54" s="132">
        <f t="shared" si="21"/>
        <v>2842</v>
      </c>
      <c r="AB54" s="132">
        <f t="shared" si="21"/>
        <v>5</v>
      </c>
      <c r="AC54" s="132">
        <f>SUM(AC14,AC25,AC35,AC38,AC42,AC53)</f>
        <v>77</v>
      </c>
      <c r="AD54" s="133">
        <f t="shared" si="21"/>
        <v>172</v>
      </c>
      <c r="AE54" s="131">
        <f t="shared" si="21"/>
        <v>0</v>
      </c>
      <c r="AF54" s="132">
        <f t="shared" si="21"/>
        <v>0</v>
      </c>
      <c r="AG54" s="132">
        <f t="shared" si="21"/>
        <v>0</v>
      </c>
      <c r="AH54" s="132">
        <f t="shared" si="21"/>
        <v>0</v>
      </c>
      <c r="AI54" s="132">
        <f t="shared" si="21"/>
        <v>0</v>
      </c>
      <c r="AJ54" s="132">
        <f t="shared" si="21"/>
        <v>0</v>
      </c>
      <c r="AK54" s="132">
        <f t="shared" si="21"/>
        <v>25</v>
      </c>
      <c r="AL54" s="132">
        <f>SUM(AL14,AL25,AL35,AL38,AL42,AL53)</f>
        <v>262</v>
      </c>
      <c r="AM54" s="133">
        <f t="shared" si="21"/>
        <v>730</v>
      </c>
      <c r="AN54" s="134">
        <f>SUM(AN14,AN25,AN35,AN38,AN42,AN53)</f>
        <v>466</v>
      </c>
      <c r="AO54" s="135">
        <f>SUM(AO14,AO25,AO35,AO38,AO42,AO53)</f>
        <v>36488</v>
      </c>
      <c r="AP54" s="136">
        <f>SUM(AP14,AP25,AP35,AP38,AP42,AP53)</f>
        <v>92739</v>
      </c>
    </row>
    <row r="55" spans="1:43" ht="3" customHeight="1"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4"/>
      <c r="AO55" s="114"/>
      <c r="AP55" s="114"/>
    </row>
    <row r="56" spans="1:43"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4"/>
      <c r="AO56" s="114"/>
      <c r="AP56" s="114"/>
    </row>
    <row r="57" spans="1:43">
      <c r="AN57" s="114"/>
      <c r="AO57" s="114"/>
      <c r="AP57" s="114"/>
    </row>
  </sheetData>
  <mergeCells count="26">
    <mergeCell ref="AJ3:AP3"/>
    <mergeCell ref="AN4:AP5"/>
    <mergeCell ref="D5:F5"/>
    <mergeCell ref="G5:I5"/>
    <mergeCell ref="J5:L5"/>
    <mergeCell ref="M5:O5"/>
    <mergeCell ref="P5:R5"/>
    <mergeCell ref="S5:U5"/>
    <mergeCell ref="V5:X5"/>
    <mergeCell ref="AE4:AM4"/>
    <mergeCell ref="AE5:AG5"/>
    <mergeCell ref="AH5:AJ5"/>
    <mergeCell ref="AK5:AM5"/>
    <mergeCell ref="Y5:AA5"/>
    <mergeCell ref="AB5:AD5"/>
    <mergeCell ref="V4:AD4"/>
    <mergeCell ref="B4:C6"/>
    <mergeCell ref="D4:L4"/>
    <mergeCell ref="M4:U4"/>
    <mergeCell ref="B54:C54"/>
    <mergeCell ref="B7:B14"/>
    <mergeCell ref="B15:B25"/>
    <mergeCell ref="B26:B35"/>
    <mergeCell ref="B36:B38"/>
    <mergeCell ref="B39:B42"/>
    <mergeCell ref="B43:B53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8" scale="86" orientation="landscape" r:id="rId1"/>
  <headerFooter>
    <oddFooter>&amp;C&amp;22 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4"/>
    <pageSetUpPr fitToPage="1"/>
  </sheetPr>
  <dimension ref="A1:BA47"/>
  <sheetViews>
    <sheetView view="pageBreakPreview" topLeftCell="A2" zoomScale="130" zoomScaleNormal="100" zoomScaleSheetLayoutView="130" workbookViewId="0">
      <pane xSplit="1" ySplit="5" topLeftCell="B7" activePane="bottomRight" state="frozen"/>
      <selection activeCell="U198" sqref="U198"/>
      <selection pane="topRight" activeCell="U198" sqref="U198"/>
      <selection pane="bottomLeft" activeCell="U198" sqref="U198"/>
      <selection pane="bottomRight" activeCell="U198" sqref="U198"/>
    </sheetView>
  </sheetViews>
  <sheetFormatPr defaultColWidth="5.25" defaultRowHeight="30" customHeight="1"/>
  <cols>
    <col min="1" max="1" width="8.75" style="5" customWidth="1"/>
    <col min="2" max="22" width="9.375" style="3" customWidth="1"/>
    <col min="23" max="23" width="19.25" style="3" bestFit="1" customWidth="1"/>
    <col min="24" max="24" width="5.25" style="3" customWidth="1"/>
    <col min="25" max="25" width="2.625" style="3" customWidth="1"/>
    <col min="26" max="28" width="7.625" style="32" customWidth="1"/>
    <col min="29" max="30" width="5.25" style="3"/>
    <col min="31" max="34" width="3.125" style="3" customWidth="1"/>
    <col min="35" max="37" width="3.25" style="3" customWidth="1"/>
    <col min="38" max="38" width="0.375" style="3" customWidth="1"/>
    <col min="39" max="53" width="3.25" style="3" customWidth="1"/>
    <col min="54" max="16384" width="5.25" style="3"/>
  </cols>
  <sheetData>
    <row r="1" spans="1:53" ht="21" customHeight="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53" ht="21" customHeight="1">
      <c r="A2" s="18" t="s">
        <v>140</v>
      </c>
      <c r="V2" s="19"/>
      <c r="W2" s="19"/>
    </row>
    <row r="3" spans="1:53" ht="21" customHeight="1">
      <c r="A3" s="20"/>
      <c r="V3" s="19" t="s">
        <v>72</v>
      </c>
      <c r="W3" s="35"/>
      <c r="X3" s="32"/>
    </row>
    <row r="4" spans="1:53" s="21" customFormat="1" ht="21" customHeight="1">
      <c r="A4" s="394"/>
      <c r="B4" s="395" t="s">
        <v>74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6"/>
      <c r="N4" s="391" t="s">
        <v>75</v>
      </c>
      <c r="O4" s="392"/>
      <c r="P4" s="393"/>
      <c r="Q4" s="388" t="s">
        <v>76</v>
      </c>
      <c r="R4" s="389"/>
      <c r="S4" s="390"/>
      <c r="T4" s="391" t="s">
        <v>77</v>
      </c>
      <c r="U4" s="392"/>
      <c r="V4" s="393"/>
      <c r="W4" s="34"/>
      <c r="X4" s="30"/>
      <c r="Y4" s="30"/>
      <c r="Z4" s="29"/>
      <c r="AA4" s="29"/>
      <c r="AB4" s="29"/>
      <c r="AC4" s="30"/>
    </row>
    <row r="5" spans="1:53" s="21" customFormat="1" ht="21" customHeight="1">
      <c r="A5" s="394"/>
      <c r="B5" s="162" t="s">
        <v>78</v>
      </c>
      <c r="C5" s="163"/>
      <c r="D5" s="164"/>
      <c r="E5" s="165" t="s">
        <v>79</v>
      </c>
      <c r="F5" s="163"/>
      <c r="G5" s="164"/>
      <c r="H5" s="165" t="s">
        <v>80</v>
      </c>
      <c r="I5" s="163"/>
      <c r="J5" s="164"/>
      <c r="K5" s="165" t="s">
        <v>73</v>
      </c>
      <c r="L5" s="163"/>
      <c r="M5" s="164"/>
      <c r="N5" s="391"/>
      <c r="O5" s="392"/>
      <c r="P5" s="393"/>
      <c r="Q5" s="388"/>
      <c r="R5" s="389"/>
      <c r="S5" s="390"/>
      <c r="T5" s="391"/>
      <c r="U5" s="392"/>
      <c r="V5" s="393"/>
      <c r="W5" s="36"/>
      <c r="X5" s="30"/>
      <c r="Y5" s="65"/>
      <c r="Z5" s="384" t="s">
        <v>84</v>
      </c>
      <c r="AA5" s="385"/>
      <c r="AB5" s="386"/>
      <c r="AC5" s="30"/>
    </row>
    <row r="6" spans="1:53" s="4" customFormat="1" ht="21" customHeight="1">
      <c r="A6" s="394"/>
      <c r="B6" s="166" t="s">
        <v>64</v>
      </c>
      <c r="C6" s="167" t="s">
        <v>0</v>
      </c>
      <c r="D6" s="174" t="s">
        <v>185</v>
      </c>
      <c r="E6" s="168" t="s">
        <v>64</v>
      </c>
      <c r="F6" s="167" t="s">
        <v>0</v>
      </c>
      <c r="G6" s="174" t="s">
        <v>185</v>
      </c>
      <c r="H6" s="168" t="s">
        <v>64</v>
      </c>
      <c r="I6" s="167" t="s">
        <v>0</v>
      </c>
      <c r="J6" s="174" t="s">
        <v>185</v>
      </c>
      <c r="K6" s="168" t="s">
        <v>64</v>
      </c>
      <c r="L6" s="167" t="s">
        <v>0</v>
      </c>
      <c r="M6" s="174" t="s">
        <v>185</v>
      </c>
      <c r="N6" s="168" t="s">
        <v>64</v>
      </c>
      <c r="O6" s="167" t="s">
        <v>0</v>
      </c>
      <c r="P6" s="175" t="s">
        <v>185</v>
      </c>
      <c r="Q6" s="166" t="s">
        <v>64</v>
      </c>
      <c r="R6" s="167" t="s">
        <v>0</v>
      </c>
      <c r="S6" s="174" t="s">
        <v>185</v>
      </c>
      <c r="T6" s="168" t="s">
        <v>64</v>
      </c>
      <c r="U6" s="167" t="s">
        <v>0</v>
      </c>
      <c r="V6" s="175" t="s">
        <v>185</v>
      </c>
      <c r="W6" s="22" t="s">
        <v>83</v>
      </c>
      <c r="X6" s="23" t="s">
        <v>82</v>
      </c>
      <c r="Y6" s="31"/>
      <c r="Z6" s="62" t="s">
        <v>64</v>
      </c>
      <c r="AA6" s="63" t="s">
        <v>0</v>
      </c>
      <c r="AB6" s="64" t="s">
        <v>65</v>
      </c>
      <c r="AC6" s="31"/>
    </row>
    <row r="7" spans="1:53" ht="21" customHeight="1">
      <c r="A7" s="169" t="s">
        <v>147</v>
      </c>
      <c r="B7" s="141" t="s">
        <v>66</v>
      </c>
      <c r="C7" s="142" t="s">
        <v>66</v>
      </c>
      <c r="D7" s="143" t="s">
        <v>66</v>
      </c>
      <c r="E7" s="144" t="s">
        <v>66</v>
      </c>
      <c r="F7" s="142" t="s">
        <v>66</v>
      </c>
      <c r="G7" s="143" t="s">
        <v>66</v>
      </c>
      <c r="H7" s="144" t="s">
        <v>66</v>
      </c>
      <c r="I7" s="142" t="s">
        <v>66</v>
      </c>
      <c r="J7" s="143" t="s">
        <v>66</v>
      </c>
      <c r="K7" s="145">
        <v>170</v>
      </c>
      <c r="L7" s="146">
        <v>4160</v>
      </c>
      <c r="M7" s="147">
        <v>9307</v>
      </c>
      <c r="N7" s="145">
        <v>94</v>
      </c>
      <c r="O7" s="146">
        <v>1376</v>
      </c>
      <c r="P7" s="148">
        <v>2751</v>
      </c>
      <c r="Q7" s="149">
        <v>20</v>
      </c>
      <c r="R7" s="146">
        <v>209</v>
      </c>
      <c r="S7" s="147">
        <v>996</v>
      </c>
      <c r="T7" s="145">
        <v>284</v>
      </c>
      <c r="U7" s="146">
        <v>5745</v>
      </c>
      <c r="V7" s="148">
        <v>13054</v>
      </c>
      <c r="W7" s="24">
        <v>4777764</v>
      </c>
      <c r="X7" s="25">
        <v>366</v>
      </c>
      <c r="Y7" s="32"/>
      <c r="AC7" s="32"/>
    </row>
    <row r="8" spans="1:53" ht="21" customHeight="1">
      <c r="A8" s="170" t="s">
        <v>146</v>
      </c>
      <c r="B8" s="150" t="s">
        <v>66</v>
      </c>
      <c r="C8" s="151" t="s">
        <v>66</v>
      </c>
      <c r="D8" s="152" t="s">
        <v>66</v>
      </c>
      <c r="E8" s="153" t="s">
        <v>66</v>
      </c>
      <c r="F8" s="151" t="s">
        <v>66</v>
      </c>
      <c r="G8" s="152" t="s">
        <v>66</v>
      </c>
      <c r="H8" s="153" t="s">
        <v>66</v>
      </c>
      <c r="I8" s="151" t="s">
        <v>66</v>
      </c>
      <c r="J8" s="152" t="s">
        <v>66</v>
      </c>
      <c r="K8" s="154">
        <v>404</v>
      </c>
      <c r="L8" s="155">
        <v>14861</v>
      </c>
      <c r="M8" s="156">
        <v>34563</v>
      </c>
      <c r="N8" s="154">
        <v>342</v>
      </c>
      <c r="O8" s="155">
        <v>2461</v>
      </c>
      <c r="P8" s="157">
        <v>7882</v>
      </c>
      <c r="Q8" s="158">
        <v>28</v>
      </c>
      <c r="R8" s="155">
        <v>456</v>
      </c>
      <c r="S8" s="156">
        <v>1848</v>
      </c>
      <c r="T8" s="154">
        <v>774</v>
      </c>
      <c r="U8" s="155">
        <v>17778</v>
      </c>
      <c r="V8" s="157">
        <v>44293</v>
      </c>
      <c r="W8" s="26">
        <v>16166945</v>
      </c>
      <c r="X8" s="25">
        <v>365</v>
      </c>
      <c r="Y8" s="32"/>
      <c r="Z8" s="66">
        <v>2.7253521126760565</v>
      </c>
      <c r="AA8" s="66">
        <v>3.0945169712793734</v>
      </c>
      <c r="AB8" s="66">
        <v>3.3930595985904706</v>
      </c>
      <c r="AC8" s="32"/>
      <c r="AE8" s="379"/>
      <c r="AF8" s="380"/>
      <c r="AG8" s="380"/>
      <c r="AH8" s="381"/>
      <c r="AI8" s="382" t="s">
        <v>191</v>
      </c>
      <c r="AJ8" s="382"/>
      <c r="AK8" s="382"/>
      <c r="AL8" s="250"/>
      <c r="AM8" s="382" t="s">
        <v>192</v>
      </c>
      <c r="AN8" s="382"/>
      <c r="AO8" s="382"/>
      <c r="AP8" s="382" t="s">
        <v>193</v>
      </c>
      <c r="AQ8" s="382"/>
      <c r="AR8" s="382"/>
      <c r="AS8" s="382" t="s">
        <v>194</v>
      </c>
      <c r="AT8" s="382"/>
      <c r="AU8" s="382"/>
      <c r="AV8" s="382" t="s">
        <v>195</v>
      </c>
      <c r="AW8" s="382"/>
      <c r="AX8" s="382"/>
      <c r="AY8" s="382" t="s">
        <v>196</v>
      </c>
      <c r="AZ8" s="382"/>
      <c r="BA8" s="383"/>
    </row>
    <row r="9" spans="1:53" ht="21" customHeight="1">
      <c r="A9" s="170" t="s">
        <v>148</v>
      </c>
      <c r="B9" s="150" t="s">
        <v>66</v>
      </c>
      <c r="C9" s="151" t="s">
        <v>66</v>
      </c>
      <c r="D9" s="152" t="s">
        <v>66</v>
      </c>
      <c r="E9" s="153" t="s">
        <v>66</v>
      </c>
      <c r="F9" s="151" t="s">
        <v>66</v>
      </c>
      <c r="G9" s="152" t="s">
        <v>66</v>
      </c>
      <c r="H9" s="153" t="s">
        <v>66</v>
      </c>
      <c r="I9" s="151" t="s">
        <v>66</v>
      </c>
      <c r="J9" s="152" t="s">
        <v>66</v>
      </c>
      <c r="K9" s="154">
        <v>344</v>
      </c>
      <c r="L9" s="155">
        <v>12180</v>
      </c>
      <c r="M9" s="156">
        <v>29018</v>
      </c>
      <c r="N9" s="154">
        <v>309</v>
      </c>
      <c r="O9" s="151" t="s">
        <v>66</v>
      </c>
      <c r="P9" s="157">
        <v>6967</v>
      </c>
      <c r="Q9" s="158">
        <v>30</v>
      </c>
      <c r="R9" s="155">
        <v>491</v>
      </c>
      <c r="S9" s="156">
        <v>1901</v>
      </c>
      <c r="T9" s="154">
        <v>683</v>
      </c>
      <c r="U9" s="151" t="s">
        <v>66</v>
      </c>
      <c r="V9" s="157">
        <v>37886</v>
      </c>
      <c r="W9" s="26">
        <v>13866276</v>
      </c>
      <c r="X9" s="25">
        <v>366</v>
      </c>
      <c r="Y9" s="32"/>
      <c r="Z9" s="66">
        <v>0.88242894056847543</v>
      </c>
      <c r="AA9" s="66" t="e">
        <v>#VALUE!</v>
      </c>
      <c r="AB9" s="66">
        <v>0.8553496037748628</v>
      </c>
      <c r="AC9" s="32"/>
      <c r="AE9" s="372" t="s">
        <v>186</v>
      </c>
      <c r="AF9" s="373"/>
      <c r="AG9" s="373"/>
      <c r="AH9" s="374"/>
      <c r="AI9" s="375">
        <v>284</v>
      </c>
      <c r="AJ9" s="376"/>
      <c r="AK9" s="377"/>
      <c r="AL9" s="247"/>
      <c r="AM9" s="375">
        <v>1441</v>
      </c>
      <c r="AN9" s="376"/>
      <c r="AO9" s="377"/>
      <c r="AP9" s="375">
        <v>1541</v>
      </c>
      <c r="AQ9" s="376"/>
      <c r="AR9" s="377"/>
      <c r="AS9" s="375">
        <v>1664</v>
      </c>
      <c r="AT9" s="376"/>
      <c r="AU9" s="377"/>
      <c r="AV9" s="375">
        <v>1823</v>
      </c>
      <c r="AW9" s="376"/>
      <c r="AX9" s="377"/>
      <c r="AY9" s="375">
        <v>2082</v>
      </c>
      <c r="AZ9" s="376"/>
      <c r="BA9" s="378"/>
    </row>
    <row r="10" spans="1:53" ht="21" customHeight="1">
      <c r="A10" s="170" t="s">
        <v>149</v>
      </c>
      <c r="B10" s="158">
        <v>15</v>
      </c>
      <c r="C10" s="155">
        <v>3566</v>
      </c>
      <c r="D10" s="156">
        <v>7657</v>
      </c>
      <c r="E10" s="154">
        <v>60</v>
      </c>
      <c r="F10" s="155">
        <v>3938</v>
      </c>
      <c r="G10" s="156">
        <v>9155</v>
      </c>
      <c r="H10" s="154">
        <v>248</v>
      </c>
      <c r="I10" s="155">
        <v>3865</v>
      </c>
      <c r="J10" s="156">
        <v>9464</v>
      </c>
      <c r="K10" s="154">
        <v>323</v>
      </c>
      <c r="L10" s="155">
        <v>11369</v>
      </c>
      <c r="M10" s="156">
        <v>26276</v>
      </c>
      <c r="N10" s="154">
        <v>304</v>
      </c>
      <c r="O10" s="155">
        <v>2083</v>
      </c>
      <c r="P10" s="157">
        <v>7585</v>
      </c>
      <c r="Q10" s="158">
        <v>28</v>
      </c>
      <c r="R10" s="155">
        <v>574</v>
      </c>
      <c r="S10" s="156">
        <v>2489</v>
      </c>
      <c r="T10" s="154">
        <v>655</v>
      </c>
      <c r="U10" s="155">
        <v>14026</v>
      </c>
      <c r="V10" s="157">
        <v>36350</v>
      </c>
      <c r="W10" s="26">
        <v>13267750</v>
      </c>
      <c r="X10" s="25">
        <v>365</v>
      </c>
      <c r="Y10" s="32"/>
      <c r="Z10" s="66">
        <v>0.95900439238653001</v>
      </c>
      <c r="AA10" s="66" t="e">
        <v>#VALUE!</v>
      </c>
      <c r="AB10" s="66">
        <v>0.95945731932640022</v>
      </c>
      <c r="AC10" s="32"/>
      <c r="AE10" s="365" t="s">
        <v>141</v>
      </c>
      <c r="AF10" s="366"/>
      <c r="AG10" s="366"/>
      <c r="AH10" s="367"/>
      <c r="AI10" s="368">
        <v>5745</v>
      </c>
      <c r="AJ10" s="369"/>
      <c r="AK10" s="370"/>
      <c r="AL10" s="248"/>
      <c r="AM10" s="368">
        <v>38905</v>
      </c>
      <c r="AN10" s="369"/>
      <c r="AO10" s="370"/>
      <c r="AP10" s="368">
        <v>40243</v>
      </c>
      <c r="AQ10" s="369"/>
      <c r="AR10" s="370"/>
      <c r="AS10" s="368">
        <v>41037</v>
      </c>
      <c r="AT10" s="369"/>
      <c r="AU10" s="370"/>
      <c r="AV10" s="368">
        <v>42695</v>
      </c>
      <c r="AW10" s="369"/>
      <c r="AX10" s="370"/>
      <c r="AY10" s="368">
        <v>46068</v>
      </c>
      <c r="AZ10" s="369"/>
      <c r="BA10" s="371"/>
    </row>
    <row r="11" spans="1:53" ht="21" customHeight="1">
      <c r="A11" s="170" t="s">
        <v>150</v>
      </c>
      <c r="B11" s="158">
        <v>17</v>
      </c>
      <c r="C11" s="155">
        <v>3750</v>
      </c>
      <c r="D11" s="156">
        <v>8501</v>
      </c>
      <c r="E11" s="154">
        <v>54</v>
      </c>
      <c r="F11" s="155">
        <v>3451</v>
      </c>
      <c r="G11" s="156">
        <v>8425</v>
      </c>
      <c r="H11" s="154">
        <v>230</v>
      </c>
      <c r="I11" s="155">
        <v>3761</v>
      </c>
      <c r="J11" s="156">
        <v>9032</v>
      </c>
      <c r="K11" s="154">
        <v>301</v>
      </c>
      <c r="L11" s="155">
        <v>10962</v>
      </c>
      <c r="M11" s="156">
        <v>25958</v>
      </c>
      <c r="N11" s="154">
        <v>355</v>
      </c>
      <c r="O11" s="155">
        <v>2807</v>
      </c>
      <c r="P11" s="157">
        <v>9218</v>
      </c>
      <c r="Q11" s="158">
        <v>33</v>
      </c>
      <c r="R11" s="155">
        <v>659</v>
      </c>
      <c r="S11" s="156">
        <v>3102</v>
      </c>
      <c r="T11" s="154">
        <v>689</v>
      </c>
      <c r="U11" s="155">
        <v>14428</v>
      </c>
      <c r="V11" s="157">
        <v>38278</v>
      </c>
      <c r="W11" s="26">
        <v>14009748</v>
      </c>
      <c r="X11" s="25">
        <v>366</v>
      </c>
      <c r="Y11" s="32"/>
      <c r="Z11" s="66">
        <v>1.0519083969465648</v>
      </c>
      <c r="AA11" s="66">
        <v>1.0286610580350777</v>
      </c>
      <c r="AB11" s="66">
        <v>1.0530398899587345</v>
      </c>
      <c r="AC11" s="32"/>
      <c r="AE11" s="358" t="s">
        <v>183</v>
      </c>
      <c r="AF11" s="359"/>
      <c r="AG11" s="359"/>
      <c r="AH11" s="360"/>
      <c r="AI11" s="361">
        <v>13054</v>
      </c>
      <c r="AJ11" s="362"/>
      <c r="AK11" s="363"/>
      <c r="AL11" s="249"/>
      <c r="AM11" s="361">
        <v>100111</v>
      </c>
      <c r="AN11" s="362"/>
      <c r="AO11" s="363"/>
      <c r="AP11" s="361">
        <v>104724</v>
      </c>
      <c r="AQ11" s="362"/>
      <c r="AR11" s="363"/>
      <c r="AS11" s="361">
        <v>107190</v>
      </c>
      <c r="AT11" s="362"/>
      <c r="AU11" s="363"/>
      <c r="AV11" s="361">
        <v>111982</v>
      </c>
      <c r="AW11" s="362"/>
      <c r="AX11" s="363"/>
      <c r="AY11" s="361">
        <v>121403</v>
      </c>
      <c r="AZ11" s="362"/>
      <c r="BA11" s="364"/>
    </row>
    <row r="12" spans="1:53" ht="21" customHeight="1">
      <c r="A12" s="170" t="s">
        <v>151</v>
      </c>
      <c r="B12" s="158">
        <v>18</v>
      </c>
      <c r="C12" s="155">
        <v>3946</v>
      </c>
      <c r="D12" s="156">
        <v>8882</v>
      </c>
      <c r="E12" s="154">
        <v>58</v>
      </c>
      <c r="F12" s="155">
        <v>3960</v>
      </c>
      <c r="G12" s="156">
        <v>9106</v>
      </c>
      <c r="H12" s="154">
        <v>203</v>
      </c>
      <c r="I12" s="155">
        <v>3364</v>
      </c>
      <c r="J12" s="156">
        <v>7867</v>
      </c>
      <c r="K12" s="154">
        <v>279</v>
      </c>
      <c r="L12" s="155">
        <v>11270</v>
      </c>
      <c r="M12" s="156">
        <v>25855</v>
      </c>
      <c r="N12" s="154">
        <v>371</v>
      </c>
      <c r="O12" s="155">
        <v>2945</v>
      </c>
      <c r="P12" s="157">
        <v>9182</v>
      </c>
      <c r="Q12" s="158">
        <v>43</v>
      </c>
      <c r="R12" s="155">
        <v>880</v>
      </c>
      <c r="S12" s="156">
        <v>3867</v>
      </c>
      <c r="T12" s="154">
        <v>693</v>
      </c>
      <c r="U12" s="155">
        <v>15095</v>
      </c>
      <c r="V12" s="157">
        <v>38904</v>
      </c>
      <c r="W12" s="26">
        <v>14199960</v>
      </c>
      <c r="X12" s="25">
        <v>365</v>
      </c>
      <c r="Y12" s="32"/>
      <c r="Z12" s="66">
        <v>1.0058055152394776</v>
      </c>
      <c r="AA12" s="66">
        <v>1.0462295536456889</v>
      </c>
      <c r="AB12" s="66">
        <v>1.0163540414859711</v>
      </c>
      <c r="AC12" s="32"/>
    </row>
    <row r="13" spans="1:53" ht="21" customHeight="1">
      <c r="A13" s="170" t="s">
        <v>152</v>
      </c>
      <c r="B13" s="158">
        <v>21</v>
      </c>
      <c r="C13" s="155">
        <v>4709</v>
      </c>
      <c r="D13" s="156">
        <v>11686</v>
      </c>
      <c r="E13" s="154">
        <v>59</v>
      </c>
      <c r="F13" s="155">
        <v>3959</v>
      </c>
      <c r="G13" s="156">
        <v>9259</v>
      </c>
      <c r="H13" s="154">
        <v>176</v>
      </c>
      <c r="I13" s="155">
        <v>3190</v>
      </c>
      <c r="J13" s="156">
        <v>7287</v>
      </c>
      <c r="K13" s="154">
        <v>256</v>
      </c>
      <c r="L13" s="155">
        <v>11858</v>
      </c>
      <c r="M13" s="156">
        <v>28232</v>
      </c>
      <c r="N13" s="154">
        <v>371</v>
      </c>
      <c r="O13" s="155">
        <v>3058</v>
      </c>
      <c r="P13" s="157">
        <v>9776</v>
      </c>
      <c r="Q13" s="158">
        <v>35</v>
      </c>
      <c r="R13" s="155">
        <v>616</v>
      </c>
      <c r="S13" s="156">
        <v>2395</v>
      </c>
      <c r="T13" s="154">
        <v>662</v>
      </c>
      <c r="U13" s="155">
        <v>15532</v>
      </c>
      <c r="V13" s="157">
        <v>40403</v>
      </c>
      <c r="W13" s="26">
        <v>14787498</v>
      </c>
      <c r="X13" s="25">
        <v>366</v>
      </c>
      <c r="Y13" s="32"/>
      <c r="Z13" s="66">
        <v>0.95526695526695526</v>
      </c>
      <c r="AA13" s="66">
        <v>1.0289499834382245</v>
      </c>
      <c r="AB13" s="66">
        <v>1.0385307423401193</v>
      </c>
      <c r="AC13" s="32"/>
    </row>
    <row r="14" spans="1:53" ht="21" customHeight="1">
      <c r="A14" s="170" t="s">
        <v>153</v>
      </c>
      <c r="B14" s="158">
        <v>24</v>
      </c>
      <c r="C14" s="155">
        <v>5223</v>
      </c>
      <c r="D14" s="156">
        <v>13063</v>
      </c>
      <c r="E14" s="154">
        <v>66</v>
      </c>
      <c r="F14" s="155">
        <v>4487</v>
      </c>
      <c r="G14" s="156">
        <v>10547</v>
      </c>
      <c r="H14" s="154">
        <v>191</v>
      </c>
      <c r="I14" s="155">
        <v>3229</v>
      </c>
      <c r="J14" s="156">
        <v>7653</v>
      </c>
      <c r="K14" s="154">
        <v>281</v>
      </c>
      <c r="L14" s="155">
        <v>12939</v>
      </c>
      <c r="M14" s="156">
        <v>31263</v>
      </c>
      <c r="N14" s="154">
        <v>305</v>
      </c>
      <c r="O14" s="155">
        <v>2537</v>
      </c>
      <c r="P14" s="157">
        <v>8217</v>
      </c>
      <c r="Q14" s="158">
        <v>34</v>
      </c>
      <c r="R14" s="155">
        <v>778</v>
      </c>
      <c r="S14" s="156">
        <v>2716</v>
      </c>
      <c r="T14" s="154">
        <v>620</v>
      </c>
      <c r="U14" s="155">
        <v>16254</v>
      </c>
      <c r="V14" s="157">
        <v>42196</v>
      </c>
      <c r="W14" s="26">
        <v>15401540</v>
      </c>
      <c r="X14" s="25">
        <v>365</v>
      </c>
      <c r="Y14" s="32"/>
      <c r="Z14" s="66">
        <v>0.93655589123867067</v>
      </c>
      <c r="AA14" s="66">
        <v>1.0464846767962914</v>
      </c>
      <c r="AB14" s="66">
        <v>1.0443778927307379</v>
      </c>
      <c r="AC14" s="32"/>
    </row>
    <row r="15" spans="1:53" ht="21" customHeight="1">
      <c r="A15" s="170" t="s">
        <v>154</v>
      </c>
      <c r="B15" s="158">
        <v>31</v>
      </c>
      <c r="C15" s="155">
        <v>7224</v>
      </c>
      <c r="D15" s="156">
        <v>17996</v>
      </c>
      <c r="E15" s="154">
        <v>59</v>
      </c>
      <c r="F15" s="155">
        <v>4149</v>
      </c>
      <c r="G15" s="156">
        <v>9532</v>
      </c>
      <c r="H15" s="154">
        <v>153</v>
      </c>
      <c r="I15" s="155">
        <v>2863</v>
      </c>
      <c r="J15" s="156">
        <v>6757</v>
      </c>
      <c r="K15" s="154">
        <v>243</v>
      </c>
      <c r="L15" s="155">
        <v>14236</v>
      </c>
      <c r="M15" s="156">
        <v>34285</v>
      </c>
      <c r="N15" s="154">
        <v>317</v>
      </c>
      <c r="O15" s="155">
        <v>2667</v>
      </c>
      <c r="P15" s="157">
        <v>8481</v>
      </c>
      <c r="Q15" s="158">
        <v>33</v>
      </c>
      <c r="R15" s="155">
        <v>761</v>
      </c>
      <c r="S15" s="156">
        <v>2930</v>
      </c>
      <c r="T15" s="154">
        <v>593</v>
      </c>
      <c r="U15" s="155">
        <v>17664</v>
      </c>
      <c r="V15" s="157">
        <v>45696</v>
      </c>
      <c r="W15" s="26">
        <v>16724736</v>
      </c>
      <c r="X15" s="25">
        <v>366</v>
      </c>
      <c r="Y15" s="32"/>
      <c r="Z15" s="66">
        <v>0.95645161290322578</v>
      </c>
      <c r="AA15" s="66">
        <v>1.0867478774455519</v>
      </c>
      <c r="AB15" s="66">
        <v>1.0829462508294625</v>
      </c>
      <c r="AC15" s="32"/>
    </row>
    <row r="16" spans="1:53" ht="21" customHeight="1">
      <c r="A16" s="170" t="s">
        <v>155</v>
      </c>
      <c r="B16" s="158">
        <v>32</v>
      </c>
      <c r="C16" s="155">
        <v>7494</v>
      </c>
      <c r="D16" s="156">
        <v>18395</v>
      </c>
      <c r="E16" s="154">
        <v>65</v>
      </c>
      <c r="F16" s="155">
        <v>4506</v>
      </c>
      <c r="G16" s="156">
        <v>10534</v>
      </c>
      <c r="H16" s="154">
        <v>191</v>
      </c>
      <c r="I16" s="155">
        <v>3762</v>
      </c>
      <c r="J16" s="156">
        <v>8375</v>
      </c>
      <c r="K16" s="154">
        <v>288</v>
      </c>
      <c r="L16" s="155">
        <v>15762</v>
      </c>
      <c r="M16" s="156">
        <v>37304</v>
      </c>
      <c r="N16" s="154">
        <v>311</v>
      </c>
      <c r="O16" s="155">
        <v>2582</v>
      </c>
      <c r="P16" s="157">
        <v>8345</v>
      </c>
      <c r="Q16" s="158">
        <v>35</v>
      </c>
      <c r="R16" s="155">
        <v>632</v>
      </c>
      <c r="S16" s="156">
        <v>3058</v>
      </c>
      <c r="T16" s="154">
        <v>634</v>
      </c>
      <c r="U16" s="155">
        <v>18976</v>
      </c>
      <c r="V16" s="157">
        <v>48707</v>
      </c>
      <c r="W16" s="26">
        <v>17778055</v>
      </c>
      <c r="X16" s="25">
        <v>365</v>
      </c>
      <c r="Y16" s="32"/>
      <c r="Z16" s="66">
        <v>1.0691399662731871</v>
      </c>
      <c r="AA16" s="66">
        <v>1.0742753623188406</v>
      </c>
      <c r="AB16" s="66">
        <v>1.065891981792717</v>
      </c>
      <c r="AC16" s="32"/>
    </row>
    <row r="17" spans="1:29" ht="21" customHeight="1">
      <c r="A17" s="170" t="s">
        <v>156</v>
      </c>
      <c r="B17" s="158">
        <v>33</v>
      </c>
      <c r="C17" s="155">
        <v>7597</v>
      </c>
      <c r="D17" s="156">
        <v>19307</v>
      </c>
      <c r="E17" s="154">
        <v>69</v>
      </c>
      <c r="F17" s="155">
        <v>4784</v>
      </c>
      <c r="G17" s="156">
        <v>11508</v>
      </c>
      <c r="H17" s="154">
        <v>212</v>
      </c>
      <c r="I17" s="155">
        <v>4033</v>
      </c>
      <c r="J17" s="156">
        <v>9631</v>
      </c>
      <c r="K17" s="154">
        <v>314</v>
      </c>
      <c r="L17" s="155">
        <v>16414</v>
      </c>
      <c r="M17" s="156">
        <v>40446</v>
      </c>
      <c r="N17" s="154">
        <v>318</v>
      </c>
      <c r="O17" s="155">
        <v>2741</v>
      </c>
      <c r="P17" s="157">
        <v>8482</v>
      </c>
      <c r="Q17" s="158">
        <v>36</v>
      </c>
      <c r="R17" s="155">
        <v>709</v>
      </c>
      <c r="S17" s="156">
        <v>3271</v>
      </c>
      <c r="T17" s="154">
        <v>668</v>
      </c>
      <c r="U17" s="155">
        <v>19864</v>
      </c>
      <c r="V17" s="157">
        <v>52199</v>
      </c>
      <c r="W17" s="26">
        <v>19104834</v>
      </c>
      <c r="X17" s="25">
        <v>366</v>
      </c>
      <c r="Y17" s="32"/>
      <c r="Z17" s="66">
        <v>1.053627760252366</v>
      </c>
      <c r="AA17" s="66">
        <v>1.046795952782462</v>
      </c>
      <c r="AB17" s="66">
        <v>1.0716940070215779</v>
      </c>
      <c r="AC17" s="32"/>
    </row>
    <row r="18" spans="1:29" ht="21" customHeight="1">
      <c r="A18" s="170" t="s">
        <v>157</v>
      </c>
      <c r="B18" s="158">
        <v>39</v>
      </c>
      <c r="C18" s="155">
        <v>9677</v>
      </c>
      <c r="D18" s="156">
        <v>24662</v>
      </c>
      <c r="E18" s="154">
        <v>71</v>
      </c>
      <c r="F18" s="155">
        <v>5069</v>
      </c>
      <c r="G18" s="156">
        <v>12213</v>
      </c>
      <c r="H18" s="154">
        <v>178</v>
      </c>
      <c r="I18" s="155">
        <v>4085</v>
      </c>
      <c r="J18" s="156">
        <v>8532</v>
      </c>
      <c r="K18" s="154">
        <v>288</v>
      </c>
      <c r="L18" s="155">
        <v>18831</v>
      </c>
      <c r="M18" s="156">
        <v>45407</v>
      </c>
      <c r="N18" s="154">
        <v>349</v>
      </c>
      <c r="O18" s="155">
        <v>2866</v>
      </c>
      <c r="P18" s="157">
        <v>8985</v>
      </c>
      <c r="Q18" s="158">
        <v>39</v>
      </c>
      <c r="R18" s="155">
        <v>1056</v>
      </c>
      <c r="S18" s="156">
        <v>3598</v>
      </c>
      <c r="T18" s="154">
        <v>676</v>
      </c>
      <c r="U18" s="155">
        <v>22753</v>
      </c>
      <c r="V18" s="157">
        <v>57990</v>
      </c>
      <c r="W18" s="26">
        <v>21166350</v>
      </c>
      <c r="X18" s="25">
        <v>365</v>
      </c>
      <c r="Y18" s="32"/>
      <c r="Z18" s="66">
        <v>1.0119760479041917</v>
      </c>
      <c r="AA18" s="66">
        <v>1.145438985098671</v>
      </c>
      <c r="AB18" s="66">
        <v>1.110940822621123</v>
      </c>
      <c r="AC18" s="32"/>
    </row>
    <row r="19" spans="1:29" ht="21" customHeight="1">
      <c r="A19" s="170" t="s">
        <v>158</v>
      </c>
      <c r="B19" s="158">
        <v>42</v>
      </c>
      <c r="C19" s="155">
        <v>10380</v>
      </c>
      <c r="D19" s="156">
        <v>26187</v>
      </c>
      <c r="E19" s="154">
        <v>73</v>
      </c>
      <c r="F19" s="155">
        <v>5058</v>
      </c>
      <c r="G19" s="156">
        <v>11764</v>
      </c>
      <c r="H19" s="154">
        <v>165</v>
      </c>
      <c r="I19" s="155">
        <v>3695</v>
      </c>
      <c r="J19" s="156">
        <v>7679</v>
      </c>
      <c r="K19" s="154">
        <v>280</v>
      </c>
      <c r="L19" s="155">
        <v>19133</v>
      </c>
      <c r="M19" s="156">
        <v>45630</v>
      </c>
      <c r="N19" s="154">
        <v>343</v>
      </c>
      <c r="O19" s="155">
        <v>2985</v>
      </c>
      <c r="P19" s="157">
        <v>8599</v>
      </c>
      <c r="Q19" s="158">
        <v>38</v>
      </c>
      <c r="R19" s="155">
        <v>1068</v>
      </c>
      <c r="S19" s="156">
        <v>3410</v>
      </c>
      <c r="T19" s="154">
        <v>661</v>
      </c>
      <c r="U19" s="155">
        <v>23186</v>
      </c>
      <c r="V19" s="157">
        <v>57639</v>
      </c>
      <c r="W19" s="26">
        <v>21095874</v>
      </c>
      <c r="X19" s="25">
        <v>366</v>
      </c>
      <c r="Y19" s="32"/>
      <c r="Z19" s="66">
        <v>0.97781065088757402</v>
      </c>
      <c r="AA19" s="66">
        <v>1.019030457522085</v>
      </c>
      <c r="AB19" s="66">
        <v>0.99394723228142778</v>
      </c>
      <c r="AC19" s="32"/>
    </row>
    <row r="20" spans="1:29" ht="21" customHeight="1">
      <c r="A20" s="170" t="s">
        <v>159</v>
      </c>
      <c r="B20" s="158">
        <v>42</v>
      </c>
      <c r="C20" s="155">
        <v>10560</v>
      </c>
      <c r="D20" s="156">
        <v>28633</v>
      </c>
      <c r="E20" s="154">
        <v>74</v>
      </c>
      <c r="F20" s="155">
        <v>5024</v>
      </c>
      <c r="G20" s="156">
        <v>11873</v>
      </c>
      <c r="H20" s="154">
        <v>163</v>
      </c>
      <c r="I20" s="155">
        <v>3487</v>
      </c>
      <c r="J20" s="156">
        <v>7044</v>
      </c>
      <c r="K20" s="154">
        <v>279</v>
      </c>
      <c r="L20" s="155">
        <v>19071</v>
      </c>
      <c r="M20" s="156">
        <v>47550</v>
      </c>
      <c r="N20" s="154">
        <v>361</v>
      </c>
      <c r="O20" s="155">
        <v>3021</v>
      </c>
      <c r="P20" s="157">
        <v>9073</v>
      </c>
      <c r="Q20" s="158">
        <v>42</v>
      </c>
      <c r="R20" s="155">
        <v>1205</v>
      </c>
      <c r="S20" s="156">
        <v>3722</v>
      </c>
      <c r="T20" s="154">
        <v>682</v>
      </c>
      <c r="U20" s="155">
        <v>23297</v>
      </c>
      <c r="V20" s="157">
        <v>60345</v>
      </c>
      <c r="W20" s="26">
        <v>22025925</v>
      </c>
      <c r="X20" s="25">
        <v>365</v>
      </c>
      <c r="Y20" s="32"/>
      <c r="Z20" s="66">
        <v>1.0317700453857792</v>
      </c>
      <c r="AA20" s="66">
        <v>1.0047873716898128</v>
      </c>
      <c r="AB20" s="66">
        <v>1.0469473793785458</v>
      </c>
      <c r="AC20" s="32"/>
    </row>
    <row r="21" spans="1:29" ht="21" customHeight="1">
      <c r="A21" s="170" t="s">
        <v>160</v>
      </c>
      <c r="B21" s="158">
        <v>45</v>
      </c>
      <c r="C21" s="155">
        <v>11107</v>
      </c>
      <c r="D21" s="156">
        <v>29529</v>
      </c>
      <c r="E21" s="154">
        <v>67</v>
      </c>
      <c r="F21" s="155">
        <v>4988</v>
      </c>
      <c r="G21" s="156">
        <v>11146</v>
      </c>
      <c r="H21" s="154">
        <v>156</v>
      </c>
      <c r="I21" s="155">
        <v>3412</v>
      </c>
      <c r="J21" s="156">
        <v>6714</v>
      </c>
      <c r="K21" s="154">
        <v>268</v>
      </c>
      <c r="L21" s="155">
        <v>19507</v>
      </c>
      <c r="M21" s="156">
        <v>47389</v>
      </c>
      <c r="N21" s="154">
        <v>369</v>
      </c>
      <c r="O21" s="155">
        <v>3118</v>
      </c>
      <c r="P21" s="157">
        <v>9404</v>
      </c>
      <c r="Q21" s="158">
        <v>36</v>
      </c>
      <c r="R21" s="155">
        <v>1156</v>
      </c>
      <c r="S21" s="156">
        <v>3285</v>
      </c>
      <c r="T21" s="154">
        <v>673</v>
      </c>
      <c r="U21" s="155">
        <v>23781</v>
      </c>
      <c r="V21" s="157">
        <v>60078</v>
      </c>
      <c r="W21" s="26">
        <v>21988548</v>
      </c>
      <c r="X21" s="25">
        <v>366</v>
      </c>
      <c r="Y21" s="32"/>
      <c r="Z21" s="66">
        <v>0.98680351906158359</v>
      </c>
      <c r="AA21" s="66">
        <v>1.0207752071082115</v>
      </c>
      <c r="AB21" s="66">
        <v>0.9955754412130251</v>
      </c>
      <c r="AC21" s="32"/>
    </row>
    <row r="22" spans="1:29" ht="21" customHeight="1">
      <c r="A22" s="170" t="s">
        <v>161</v>
      </c>
      <c r="B22" s="158">
        <v>51</v>
      </c>
      <c r="C22" s="155">
        <v>12523</v>
      </c>
      <c r="D22" s="156">
        <v>32005</v>
      </c>
      <c r="E22" s="154">
        <v>73</v>
      </c>
      <c r="F22" s="155">
        <v>5474</v>
      </c>
      <c r="G22" s="156">
        <v>11872</v>
      </c>
      <c r="H22" s="154">
        <v>164</v>
      </c>
      <c r="I22" s="155">
        <v>3534</v>
      </c>
      <c r="J22" s="156">
        <v>7252</v>
      </c>
      <c r="K22" s="154">
        <v>288</v>
      </c>
      <c r="L22" s="155">
        <v>21531</v>
      </c>
      <c r="M22" s="156">
        <v>51129</v>
      </c>
      <c r="N22" s="154">
        <v>375</v>
      </c>
      <c r="O22" s="155">
        <v>3145</v>
      </c>
      <c r="P22" s="157">
        <v>9290</v>
      </c>
      <c r="Q22" s="158">
        <v>44</v>
      </c>
      <c r="R22" s="155">
        <v>747</v>
      </c>
      <c r="S22" s="156">
        <v>3378</v>
      </c>
      <c r="T22" s="154">
        <v>707</v>
      </c>
      <c r="U22" s="155">
        <v>25423</v>
      </c>
      <c r="V22" s="157">
        <v>63797</v>
      </c>
      <c r="W22" s="26">
        <v>23285905</v>
      </c>
      <c r="X22" s="25">
        <v>365</v>
      </c>
      <c r="Y22" s="32"/>
      <c r="Z22" s="66">
        <v>1.0505200594353641</v>
      </c>
      <c r="AA22" s="66">
        <v>1.0690467179681258</v>
      </c>
      <c r="AB22" s="66">
        <v>1.0619028596158329</v>
      </c>
      <c r="AC22" s="32"/>
    </row>
    <row r="23" spans="1:29" ht="21" customHeight="1">
      <c r="A23" s="170" t="s">
        <v>162</v>
      </c>
      <c r="B23" s="158">
        <v>55</v>
      </c>
      <c r="C23" s="155">
        <v>13297</v>
      </c>
      <c r="D23" s="156">
        <v>34306</v>
      </c>
      <c r="E23" s="154">
        <v>84</v>
      </c>
      <c r="F23" s="155">
        <v>6183</v>
      </c>
      <c r="G23" s="156">
        <v>13587</v>
      </c>
      <c r="H23" s="154">
        <v>160</v>
      </c>
      <c r="I23" s="155">
        <v>3594</v>
      </c>
      <c r="J23" s="156">
        <v>7128</v>
      </c>
      <c r="K23" s="154">
        <v>299</v>
      </c>
      <c r="L23" s="155">
        <v>23074</v>
      </c>
      <c r="M23" s="156">
        <v>55021</v>
      </c>
      <c r="N23" s="154">
        <v>462</v>
      </c>
      <c r="O23" s="155">
        <v>3685</v>
      </c>
      <c r="P23" s="157">
        <v>10863</v>
      </c>
      <c r="Q23" s="158">
        <v>47</v>
      </c>
      <c r="R23" s="155">
        <v>774</v>
      </c>
      <c r="S23" s="156">
        <v>3460</v>
      </c>
      <c r="T23" s="154">
        <v>808</v>
      </c>
      <c r="U23" s="155">
        <v>27533</v>
      </c>
      <c r="V23" s="157">
        <v>69344</v>
      </c>
      <c r="W23" s="26">
        <v>25310560</v>
      </c>
      <c r="X23" s="25">
        <v>365</v>
      </c>
      <c r="Y23" s="32"/>
      <c r="Z23" s="66">
        <v>1.1428571428571428</v>
      </c>
      <c r="AA23" s="66">
        <v>1.0829957125437595</v>
      </c>
      <c r="AB23" s="66">
        <v>1.0869476621157734</v>
      </c>
      <c r="AC23" s="32"/>
    </row>
    <row r="24" spans="1:29" ht="21" customHeight="1">
      <c r="A24" s="170" t="s">
        <v>163</v>
      </c>
      <c r="B24" s="158">
        <v>57</v>
      </c>
      <c r="C24" s="155">
        <v>13714</v>
      </c>
      <c r="D24" s="156">
        <v>35258</v>
      </c>
      <c r="E24" s="154">
        <v>87</v>
      </c>
      <c r="F24" s="155">
        <v>6399</v>
      </c>
      <c r="G24" s="156">
        <v>14023</v>
      </c>
      <c r="H24" s="154">
        <v>152</v>
      </c>
      <c r="I24" s="155">
        <v>3562</v>
      </c>
      <c r="J24" s="156">
        <v>6885</v>
      </c>
      <c r="K24" s="154">
        <v>296</v>
      </c>
      <c r="L24" s="155">
        <v>23675</v>
      </c>
      <c r="M24" s="156">
        <v>56166</v>
      </c>
      <c r="N24" s="154">
        <v>481</v>
      </c>
      <c r="O24" s="155">
        <v>3876</v>
      </c>
      <c r="P24" s="157">
        <v>11451</v>
      </c>
      <c r="Q24" s="158">
        <v>45</v>
      </c>
      <c r="R24" s="155">
        <v>752</v>
      </c>
      <c r="S24" s="156">
        <v>3445</v>
      </c>
      <c r="T24" s="154">
        <v>822</v>
      </c>
      <c r="U24" s="155">
        <v>28303</v>
      </c>
      <c r="V24" s="157">
        <v>71062</v>
      </c>
      <c r="W24" s="26">
        <v>26008692</v>
      </c>
      <c r="X24" s="25">
        <v>366</v>
      </c>
      <c r="Y24" s="32"/>
      <c r="Z24" s="66">
        <v>1.0173267326732673</v>
      </c>
      <c r="AA24" s="66">
        <v>1.0279664402716739</v>
      </c>
      <c r="AB24" s="66">
        <v>1.0247750346100599</v>
      </c>
      <c r="AC24" s="32"/>
    </row>
    <row r="25" spans="1:29" ht="21" customHeight="1">
      <c r="A25" s="170" t="s">
        <v>164</v>
      </c>
      <c r="B25" s="158">
        <v>60</v>
      </c>
      <c r="C25" s="155">
        <v>14407</v>
      </c>
      <c r="D25" s="156">
        <v>37327</v>
      </c>
      <c r="E25" s="154">
        <v>93</v>
      </c>
      <c r="F25" s="155">
        <v>7202</v>
      </c>
      <c r="G25" s="156">
        <v>15165</v>
      </c>
      <c r="H25" s="154">
        <v>182</v>
      </c>
      <c r="I25" s="155">
        <v>3962</v>
      </c>
      <c r="J25" s="156">
        <v>8079</v>
      </c>
      <c r="K25" s="154">
        <v>335</v>
      </c>
      <c r="L25" s="155">
        <v>25571</v>
      </c>
      <c r="M25" s="156">
        <v>60571</v>
      </c>
      <c r="N25" s="154">
        <v>590</v>
      </c>
      <c r="O25" s="155">
        <v>5050</v>
      </c>
      <c r="P25" s="157">
        <v>13415</v>
      </c>
      <c r="Q25" s="158">
        <v>41</v>
      </c>
      <c r="R25" s="155">
        <v>617</v>
      </c>
      <c r="S25" s="156">
        <v>3215</v>
      </c>
      <c r="T25" s="154">
        <v>966</v>
      </c>
      <c r="U25" s="155">
        <v>31238</v>
      </c>
      <c r="V25" s="157">
        <v>77201</v>
      </c>
      <c r="W25" s="26">
        <v>28178365</v>
      </c>
      <c r="X25" s="25">
        <v>365</v>
      </c>
      <c r="Y25" s="32"/>
      <c r="Z25" s="66">
        <v>1.1751824817518248</v>
      </c>
      <c r="AA25" s="66">
        <v>1.1036992544959898</v>
      </c>
      <c r="AB25" s="66">
        <v>1.0863893501449438</v>
      </c>
      <c r="AC25" s="32"/>
    </row>
    <row r="26" spans="1:29" ht="21" customHeight="1">
      <c r="A26" s="170" t="s">
        <v>165</v>
      </c>
      <c r="B26" s="158">
        <v>59</v>
      </c>
      <c r="C26" s="155">
        <v>14581</v>
      </c>
      <c r="D26" s="156">
        <v>38585</v>
      </c>
      <c r="E26" s="154">
        <v>99</v>
      </c>
      <c r="F26" s="155">
        <v>7829</v>
      </c>
      <c r="G26" s="156">
        <v>16569</v>
      </c>
      <c r="H26" s="154">
        <v>156</v>
      </c>
      <c r="I26" s="155">
        <v>3673</v>
      </c>
      <c r="J26" s="156">
        <v>7179</v>
      </c>
      <c r="K26" s="154">
        <v>314</v>
      </c>
      <c r="L26" s="155">
        <v>26083</v>
      </c>
      <c r="M26" s="156">
        <v>62333</v>
      </c>
      <c r="N26" s="154">
        <v>667</v>
      </c>
      <c r="O26" s="155">
        <v>5584</v>
      </c>
      <c r="P26" s="157">
        <v>15340</v>
      </c>
      <c r="Q26" s="158">
        <v>41</v>
      </c>
      <c r="R26" s="155">
        <v>653</v>
      </c>
      <c r="S26" s="156">
        <v>3073</v>
      </c>
      <c r="T26" s="154">
        <v>1022</v>
      </c>
      <c r="U26" s="155">
        <v>32320</v>
      </c>
      <c r="V26" s="157">
        <v>80746</v>
      </c>
      <c r="W26" s="26">
        <v>29472290</v>
      </c>
      <c r="X26" s="25">
        <v>365</v>
      </c>
      <c r="Y26" s="32"/>
      <c r="Z26" s="66">
        <v>1.0579710144927537</v>
      </c>
      <c r="AA26" s="66">
        <v>1.0346373007234779</v>
      </c>
      <c r="AB26" s="66">
        <v>1.0459190943122498</v>
      </c>
      <c r="AC26" s="32"/>
    </row>
    <row r="27" spans="1:29" ht="21" customHeight="1">
      <c r="A27" s="170" t="s">
        <v>166</v>
      </c>
      <c r="B27" s="158">
        <v>61</v>
      </c>
      <c r="C27" s="155">
        <v>15219</v>
      </c>
      <c r="D27" s="156">
        <v>39550</v>
      </c>
      <c r="E27" s="154">
        <v>101</v>
      </c>
      <c r="F27" s="155">
        <v>8229</v>
      </c>
      <c r="G27" s="156">
        <v>17062</v>
      </c>
      <c r="H27" s="154">
        <v>167</v>
      </c>
      <c r="I27" s="155">
        <v>3946</v>
      </c>
      <c r="J27" s="156">
        <v>7634</v>
      </c>
      <c r="K27" s="154">
        <v>329</v>
      </c>
      <c r="L27" s="155">
        <v>27394</v>
      </c>
      <c r="M27" s="156">
        <v>64246</v>
      </c>
      <c r="N27" s="154">
        <v>720</v>
      </c>
      <c r="O27" s="155">
        <v>5782</v>
      </c>
      <c r="P27" s="157">
        <v>15901</v>
      </c>
      <c r="Q27" s="158">
        <v>38</v>
      </c>
      <c r="R27" s="155">
        <v>478</v>
      </c>
      <c r="S27" s="156">
        <v>2825</v>
      </c>
      <c r="T27" s="154">
        <v>1087</v>
      </c>
      <c r="U27" s="155">
        <v>33654</v>
      </c>
      <c r="V27" s="157">
        <v>82972</v>
      </c>
      <c r="W27" s="26">
        <v>30284780</v>
      </c>
      <c r="X27" s="25">
        <v>365</v>
      </c>
      <c r="Y27" s="32"/>
      <c r="Z27" s="66">
        <v>1.0636007827788649</v>
      </c>
      <c r="AA27" s="66">
        <v>1.0412747524752475</v>
      </c>
      <c r="AB27" s="66">
        <v>1.0275679290615014</v>
      </c>
      <c r="AC27" s="32"/>
    </row>
    <row r="28" spans="1:29" ht="21" customHeight="1">
      <c r="A28" s="170" t="s">
        <v>167</v>
      </c>
      <c r="B28" s="158">
        <v>66</v>
      </c>
      <c r="C28" s="155">
        <v>15812</v>
      </c>
      <c r="D28" s="156">
        <v>41578</v>
      </c>
      <c r="E28" s="154">
        <v>104</v>
      </c>
      <c r="F28" s="155">
        <v>8934</v>
      </c>
      <c r="G28" s="156">
        <v>18086</v>
      </c>
      <c r="H28" s="154">
        <v>169</v>
      </c>
      <c r="I28" s="155">
        <v>3691</v>
      </c>
      <c r="J28" s="156">
        <v>7341</v>
      </c>
      <c r="K28" s="154">
        <v>339</v>
      </c>
      <c r="L28" s="155">
        <v>28437</v>
      </c>
      <c r="M28" s="156">
        <v>67005</v>
      </c>
      <c r="N28" s="154">
        <v>794</v>
      </c>
      <c r="O28" s="155">
        <v>6141</v>
      </c>
      <c r="P28" s="157">
        <v>16856</v>
      </c>
      <c r="Q28" s="158">
        <v>37</v>
      </c>
      <c r="R28" s="155">
        <v>427</v>
      </c>
      <c r="S28" s="156">
        <v>2684</v>
      </c>
      <c r="T28" s="154">
        <v>1170</v>
      </c>
      <c r="U28" s="155">
        <v>35005</v>
      </c>
      <c r="V28" s="157">
        <v>86545</v>
      </c>
      <c r="W28" s="26">
        <v>31675470</v>
      </c>
      <c r="X28" s="171">
        <v>366</v>
      </c>
      <c r="Y28" s="32"/>
      <c r="Z28" s="66">
        <v>1.0763569457221711</v>
      </c>
      <c r="AA28" s="66">
        <v>1.0401438164854104</v>
      </c>
      <c r="AB28" s="66">
        <v>1.0430627199537192</v>
      </c>
      <c r="AC28" s="32"/>
    </row>
    <row r="29" spans="1:29" ht="21" customHeight="1">
      <c r="A29" s="170" t="s">
        <v>168</v>
      </c>
      <c r="B29" s="158">
        <v>70</v>
      </c>
      <c r="C29" s="155">
        <v>16328</v>
      </c>
      <c r="D29" s="156">
        <v>43867</v>
      </c>
      <c r="E29" s="154">
        <v>107</v>
      </c>
      <c r="F29" s="155">
        <v>9344</v>
      </c>
      <c r="G29" s="156">
        <v>18318</v>
      </c>
      <c r="H29" s="154">
        <v>168</v>
      </c>
      <c r="I29" s="155">
        <v>3699</v>
      </c>
      <c r="J29" s="156">
        <v>7412</v>
      </c>
      <c r="K29" s="154">
        <v>345</v>
      </c>
      <c r="L29" s="155">
        <v>29371</v>
      </c>
      <c r="M29" s="156">
        <v>69597</v>
      </c>
      <c r="N29" s="154">
        <v>851</v>
      </c>
      <c r="O29" s="155">
        <v>6566</v>
      </c>
      <c r="P29" s="157">
        <v>17805</v>
      </c>
      <c r="Q29" s="158">
        <v>36</v>
      </c>
      <c r="R29" s="155">
        <v>422</v>
      </c>
      <c r="S29" s="156">
        <v>2664</v>
      </c>
      <c r="T29" s="154">
        <v>1232</v>
      </c>
      <c r="U29" s="155">
        <v>36359</v>
      </c>
      <c r="V29" s="157">
        <v>90066</v>
      </c>
      <c r="W29" s="39">
        <v>32874090</v>
      </c>
      <c r="X29" s="25">
        <v>365</v>
      </c>
      <c r="Y29" s="32"/>
      <c r="Z29" s="66">
        <v>1.052991452991453</v>
      </c>
      <c r="AA29" s="66">
        <v>1.0386801885444936</v>
      </c>
      <c r="AB29" s="66">
        <v>1.0406840372060777</v>
      </c>
      <c r="AC29" s="32"/>
    </row>
    <row r="30" spans="1:29" ht="21" customHeight="1">
      <c r="A30" s="170" t="s">
        <v>169</v>
      </c>
      <c r="B30" s="149">
        <v>71</v>
      </c>
      <c r="C30" s="146">
        <v>16371</v>
      </c>
      <c r="D30" s="147">
        <v>44665</v>
      </c>
      <c r="E30" s="145">
        <v>113</v>
      </c>
      <c r="F30" s="146">
        <v>9871</v>
      </c>
      <c r="G30" s="147">
        <v>19578</v>
      </c>
      <c r="H30" s="145">
        <v>173</v>
      </c>
      <c r="I30" s="146">
        <v>3626</v>
      </c>
      <c r="J30" s="147">
        <v>7395</v>
      </c>
      <c r="K30" s="145">
        <v>357</v>
      </c>
      <c r="L30" s="146">
        <v>29868</v>
      </c>
      <c r="M30" s="147">
        <v>71638</v>
      </c>
      <c r="N30" s="145">
        <v>904</v>
      </c>
      <c r="O30" s="146">
        <v>6753</v>
      </c>
      <c r="P30" s="148">
        <v>18382</v>
      </c>
      <c r="Q30" s="149">
        <v>38</v>
      </c>
      <c r="R30" s="146">
        <v>429</v>
      </c>
      <c r="S30" s="147">
        <v>2813</v>
      </c>
      <c r="T30" s="145">
        <v>1299</v>
      </c>
      <c r="U30" s="146">
        <v>37050</v>
      </c>
      <c r="V30" s="148">
        <v>92833</v>
      </c>
      <c r="W30" s="24">
        <v>33884045</v>
      </c>
      <c r="X30" s="25">
        <v>365</v>
      </c>
      <c r="Y30" s="32"/>
      <c r="Z30" s="66">
        <v>1.0543831168831168</v>
      </c>
      <c r="AA30" s="66">
        <v>1.0190049231276987</v>
      </c>
      <c r="AB30" s="66">
        <v>1.0307219150400817</v>
      </c>
      <c r="AC30" s="32"/>
    </row>
    <row r="31" spans="1:29" ht="21" customHeight="1">
      <c r="A31" s="170" t="s">
        <v>170</v>
      </c>
      <c r="B31" s="158">
        <v>75</v>
      </c>
      <c r="C31" s="155">
        <v>17726</v>
      </c>
      <c r="D31" s="156">
        <v>48476</v>
      </c>
      <c r="E31" s="154">
        <v>114</v>
      </c>
      <c r="F31" s="155">
        <v>9470</v>
      </c>
      <c r="G31" s="156">
        <v>19816</v>
      </c>
      <c r="H31" s="154">
        <v>176</v>
      </c>
      <c r="I31" s="155">
        <v>3517</v>
      </c>
      <c r="J31" s="156">
        <v>7152</v>
      </c>
      <c r="K31" s="154">
        <v>365</v>
      </c>
      <c r="L31" s="155">
        <v>30713</v>
      </c>
      <c r="M31" s="156">
        <v>75444</v>
      </c>
      <c r="N31" s="154">
        <v>954</v>
      </c>
      <c r="O31" s="155">
        <v>7014</v>
      </c>
      <c r="P31" s="157">
        <v>18711</v>
      </c>
      <c r="Q31" s="158">
        <v>38</v>
      </c>
      <c r="R31" s="155">
        <v>425</v>
      </c>
      <c r="S31" s="156">
        <v>2799</v>
      </c>
      <c r="T31" s="154">
        <v>1357</v>
      </c>
      <c r="U31" s="155">
        <v>38152</v>
      </c>
      <c r="V31" s="157">
        <v>96954</v>
      </c>
      <c r="W31" s="26">
        <v>35388210</v>
      </c>
      <c r="X31" s="25">
        <v>365</v>
      </c>
      <c r="Y31" s="32"/>
      <c r="Z31" s="66">
        <v>1.0446497305619709</v>
      </c>
      <c r="AA31" s="66">
        <v>1.0297435897435898</v>
      </c>
      <c r="AB31" s="66">
        <v>1.0443915418008682</v>
      </c>
      <c r="AC31" s="32"/>
    </row>
    <row r="32" spans="1:29" ht="21" customHeight="1">
      <c r="A32" s="170" t="s">
        <v>171</v>
      </c>
      <c r="B32" s="154">
        <v>76</v>
      </c>
      <c r="C32" s="158">
        <v>17941</v>
      </c>
      <c r="D32" s="159">
        <v>48983</v>
      </c>
      <c r="E32" s="154">
        <v>118</v>
      </c>
      <c r="F32" s="158">
        <v>9977</v>
      </c>
      <c r="G32" s="157">
        <v>20970</v>
      </c>
      <c r="H32" s="158">
        <v>170</v>
      </c>
      <c r="I32" s="158">
        <v>3450</v>
      </c>
      <c r="J32" s="159">
        <v>7078</v>
      </c>
      <c r="K32" s="154">
        <v>364</v>
      </c>
      <c r="L32" s="158">
        <v>31368</v>
      </c>
      <c r="M32" s="159">
        <v>77031</v>
      </c>
      <c r="N32" s="154">
        <v>1010</v>
      </c>
      <c r="O32" s="158">
        <v>7108</v>
      </c>
      <c r="P32" s="159">
        <v>19203</v>
      </c>
      <c r="Q32" s="154">
        <v>37</v>
      </c>
      <c r="R32" s="158">
        <v>415</v>
      </c>
      <c r="S32" s="159">
        <v>2827</v>
      </c>
      <c r="T32" s="154">
        <v>1411</v>
      </c>
      <c r="U32" s="158">
        <v>38891</v>
      </c>
      <c r="V32" s="157">
        <v>99061</v>
      </c>
      <c r="W32" s="39">
        <v>36256326</v>
      </c>
      <c r="X32" s="171">
        <v>366</v>
      </c>
      <c r="Y32" s="32"/>
      <c r="Z32" s="66">
        <v>1.0397936624907884</v>
      </c>
      <c r="AA32" s="66">
        <v>1.0193698888655902</v>
      </c>
      <c r="AB32" s="66">
        <v>1.0217319553602739</v>
      </c>
      <c r="AC32" s="32"/>
    </row>
    <row r="33" spans="1:29" ht="21" customHeight="1">
      <c r="A33" s="170" t="s">
        <v>172</v>
      </c>
      <c r="B33" s="159">
        <v>78</v>
      </c>
      <c r="C33" s="156">
        <v>18454</v>
      </c>
      <c r="D33" s="157">
        <v>51294</v>
      </c>
      <c r="E33" s="159">
        <v>111</v>
      </c>
      <c r="F33" s="156">
        <v>9425</v>
      </c>
      <c r="G33" s="156">
        <v>19470</v>
      </c>
      <c r="H33" s="154">
        <v>161</v>
      </c>
      <c r="I33" s="155">
        <v>3317</v>
      </c>
      <c r="J33" s="159">
        <v>6780</v>
      </c>
      <c r="K33" s="160">
        <v>350</v>
      </c>
      <c r="L33" s="155">
        <v>31196</v>
      </c>
      <c r="M33" s="161">
        <v>77544</v>
      </c>
      <c r="N33" s="154">
        <v>1055</v>
      </c>
      <c r="O33" s="159">
        <v>7321</v>
      </c>
      <c r="P33" s="157">
        <v>19808</v>
      </c>
      <c r="Q33" s="154">
        <v>36</v>
      </c>
      <c r="R33" s="156">
        <v>388</v>
      </c>
      <c r="S33" s="156">
        <v>2759</v>
      </c>
      <c r="T33" s="154">
        <v>1441</v>
      </c>
      <c r="U33" s="159">
        <v>38905</v>
      </c>
      <c r="V33" s="157">
        <v>100111</v>
      </c>
      <c r="W33" s="39">
        <v>36540515</v>
      </c>
      <c r="X33" s="25">
        <v>365</v>
      </c>
      <c r="Y33" s="32"/>
      <c r="Z33" s="66">
        <v>1.0212615166548547</v>
      </c>
      <c r="AA33" s="66">
        <v>1.0003599804582037</v>
      </c>
      <c r="AB33" s="66">
        <v>1.0105995295827823</v>
      </c>
      <c r="AC33" s="32"/>
    </row>
    <row r="34" spans="1:29" ht="21" customHeight="1">
      <c r="A34" s="170" t="s">
        <v>173</v>
      </c>
      <c r="B34" s="159">
        <v>81</v>
      </c>
      <c r="C34" s="155">
        <v>19230</v>
      </c>
      <c r="D34" s="157">
        <v>54556</v>
      </c>
      <c r="E34" s="159">
        <v>114</v>
      </c>
      <c r="F34" s="156">
        <v>9681</v>
      </c>
      <c r="G34" s="156">
        <v>20017</v>
      </c>
      <c r="H34" s="154">
        <v>161</v>
      </c>
      <c r="I34" s="155">
        <v>3366</v>
      </c>
      <c r="J34" s="159">
        <v>6797</v>
      </c>
      <c r="K34" s="160">
        <v>356</v>
      </c>
      <c r="L34" s="155">
        <v>32277</v>
      </c>
      <c r="M34" s="161">
        <v>81370</v>
      </c>
      <c r="N34" s="154">
        <v>1149</v>
      </c>
      <c r="O34" s="159">
        <v>7577</v>
      </c>
      <c r="P34" s="157">
        <v>20590</v>
      </c>
      <c r="Q34" s="154">
        <v>36</v>
      </c>
      <c r="R34" s="156">
        <v>389</v>
      </c>
      <c r="S34" s="156">
        <v>2764</v>
      </c>
      <c r="T34" s="154">
        <v>1541</v>
      </c>
      <c r="U34" s="155">
        <v>40243</v>
      </c>
      <c r="V34" s="157">
        <v>104724</v>
      </c>
      <c r="W34" s="39">
        <v>38224260</v>
      </c>
      <c r="X34" s="25">
        <v>365</v>
      </c>
      <c r="Y34" s="32"/>
      <c r="Z34" s="66">
        <v>1.0693962526023595</v>
      </c>
      <c r="AA34" s="66">
        <v>1.0343914663924945</v>
      </c>
      <c r="AB34" s="66">
        <v>1.0460788524737541</v>
      </c>
      <c r="AC34" s="32"/>
    </row>
    <row r="35" spans="1:29" ht="21" customHeight="1">
      <c r="A35" s="183" t="s">
        <v>174</v>
      </c>
      <c r="B35" s="154">
        <v>85</v>
      </c>
      <c r="C35" s="155">
        <v>20144</v>
      </c>
      <c r="D35" s="157">
        <v>56138</v>
      </c>
      <c r="E35" s="154">
        <v>111</v>
      </c>
      <c r="F35" s="155">
        <v>9075</v>
      </c>
      <c r="G35" s="157">
        <v>19347</v>
      </c>
      <c r="H35" s="154">
        <v>166</v>
      </c>
      <c r="I35" s="155">
        <v>3429</v>
      </c>
      <c r="J35" s="157">
        <v>6949</v>
      </c>
      <c r="K35" s="154">
        <v>362</v>
      </c>
      <c r="L35" s="155">
        <v>32648</v>
      </c>
      <c r="M35" s="157">
        <v>82434</v>
      </c>
      <c r="N35" s="154">
        <v>1266</v>
      </c>
      <c r="O35" s="155">
        <v>8000</v>
      </c>
      <c r="P35" s="157">
        <v>22004</v>
      </c>
      <c r="Q35" s="154">
        <v>36</v>
      </c>
      <c r="R35" s="155">
        <v>389</v>
      </c>
      <c r="S35" s="157">
        <v>2752</v>
      </c>
      <c r="T35" s="154">
        <v>1664</v>
      </c>
      <c r="U35" s="155">
        <v>41037</v>
      </c>
      <c r="V35" s="157">
        <v>107190</v>
      </c>
      <c r="W35" s="39">
        <v>39124350</v>
      </c>
      <c r="X35" s="25">
        <v>365</v>
      </c>
      <c r="Y35" s="32"/>
      <c r="Z35" s="66">
        <v>1.1547536433032617</v>
      </c>
      <c r="AA35" s="66">
        <v>1.0548001542218224</v>
      </c>
      <c r="AB35" s="66">
        <v>1.0707115102236517</v>
      </c>
      <c r="AC35" s="32"/>
    </row>
    <row r="36" spans="1:29" ht="21" customHeight="1">
      <c r="A36" s="170" t="s">
        <v>187</v>
      </c>
      <c r="B36" s="154">
        <v>88</v>
      </c>
      <c r="C36" s="155">
        <v>20755</v>
      </c>
      <c r="D36" s="157">
        <v>57772</v>
      </c>
      <c r="E36" s="154">
        <v>118</v>
      </c>
      <c r="F36" s="155">
        <v>9517</v>
      </c>
      <c r="G36" s="157">
        <v>20540</v>
      </c>
      <c r="H36" s="154">
        <v>192</v>
      </c>
      <c r="I36" s="155">
        <v>3535</v>
      </c>
      <c r="J36" s="157">
        <v>7428</v>
      </c>
      <c r="K36" s="154">
        <v>398</v>
      </c>
      <c r="L36" s="155">
        <v>33807</v>
      </c>
      <c r="M36" s="157">
        <v>85740</v>
      </c>
      <c r="N36" s="154">
        <v>1389</v>
      </c>
      <c r="O36" s="155">
        <v>8441</v>
      </c>
      <c r="P36" s="157">
        <v>23542</v>
      </c>
      <c r="Q36" s="154">
        <v>36</v>
      </c>
      <c r="R36" s="155">
        <v>447</v>
      </c>
      <c r="S36" s="157">
        <v>2700</v>
      </c>
      <c r="T36" s="154">
        <f>SUM(K36,N36,Q36)</f>
        <v>1823</v>
      </c>
      <c r="U36" s="155">
        <f t="shared" ref="U36:V36" si="0">SUM(L36,O36,R36)</f>
        <v>42695</v>
      </c>
      <c r="V36" s="157">
        <f t="shared" si="0"/>
        <v>111982</v>
      </c>
      <c r="W36" s="39"/>
      <c r="X36" s="32"/>
      <c r="Y36" s="32"/>
      <c r="Z36" s="66"/>
      <c r="AA36" s="66"/>
      <c r="AB36" s="66"/>
      <c r="AC36" s="32"/>
    </row>
    <row r="37" spans="1:29" ht="21" customHeight="1">
      <c r="A37" s="170" t="s">
        <v>190</v>
      </c>
      <c r="B37" s="154">
        <v>93</v>
      </c>
      <c r="C37" s="155">
        <v>21745</v>
      </c>
      <c r="D37" s="157">
        <v>60678</v>
      </c>
      <c r="E37" s="154">
        <v>128</v>
      </c>
      <c r="F37" s="155">
        <v>10265</v>
      </c>
      <c r="G37" s="157">
        <v>22391</v>
      </c>
      <c r="H37" s="154">
        <v>245</v>
      </c>
      <c r="I37" s="155">
        <v>4478</v>
      </c>
      <c r="J37" s="157">
        <v>9670</v>
      </c>
      <c r="K37" s="154">
        <v>466</v>
      </c>
      <c r="L37" s="155">
        <v>36488</v>
      </c>
      <c r="M37" s="157">
        <v>92739</v>
      </c>
      <c r="N37" s="154">
        <v>1579</v>
      </c>
      <c r="O37" s="155">
        <v>9173</v>
      </c>
      <c r="P37" s="157">
        <v>25573</v>
      </c>
      <c r="Q37" s="154">
        <v>37</v>
      </c>
      <c r="R37" s="155">
        <v>407</v>
      </c>
      <c r="S37" s="157">
        <v>3091</v>
      </c>
      <c r="T37" s="154">
        <f>SUM(K37,N37,Q37)</f>
        <v>2082</v>
      </c>
      <c r="U37" s="155">
        <f t="shared" ref="U37" si="1">SUM(L37,O37,R37)</f>
        <v>46068</v>
      </c>
      <c r="V37" s="157">
        <f t="shared" ref="V37" si="2">SUM(M37,P37,S37)</f>
        <v>121403</v>
      </c>
      <c r="W37" s="39"/>
      <c r="X37" s="32"/>
      <c r="Y37" s="32"/>
      <c r="Z37" s="66"/>
      <c r="AA37" s="66"/>
      <c r="AB37" s="66"/>
      <c r="AC37" s="32"/>
    </row>
    <row r="38" spans="1:29" ht="16.5" customHeight="1">
      <c r="A38" s="27" t="s">
        <v>81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32"/>
      <c r="Y38" s="32"/>
      <c r="AC38" s="32"/>
    </row>
    <row r="39" spans="1:29" ht="16.5" customHeight="1">
      <c r="A39" s="387" t="s">
        <v>175</v>
      </c>
      <c r="B39" s="387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3"/>
      <c r="X39" s="32"/>
      <c r="Y39" s="32"/>
      <c r="AC39" s="32"/>
    </row>
    <row r="40" spans="1:29" ht="30" customHeight="1">
      <c r="A40" s="37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0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AC40" s="32"/>
    </row>
    <row r="41" spans="1:29" ht="30" customHeight="1">
      <c r="A41" s="37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AC41" s="32"/>
    </row>
    <row r="42" spans="1:29" ht="30" customHeight="1">
      <c r="A42" s="37"/>
      <c r="B42" s="32"/>
      <c r="C42" s="3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AC42" s="32"/>
    </row>
    <row r="43" spans="1:29" ht="30" customHeight="1">
      <c r="W43" s="32"/>
      <c r="X43" s="32"/>
    </row>
    <row r="44" spans="1:29" ht="30" customHeight="1">
      <c r="W44" s="32"/>
      <c r="X44" s="32"/>
    </row>
    <row r="45" spans="1:29" ht="30" customHeight="1">
      <c r="W45" s="32"/>
      <c r="X45" s="32"/>
    </row>
    <row r="46" spans="1:29" ht="30" customHeight="1">
      <c r="W46" s="32"/>
      <c r="X46" s="32"/>
    </row>
    <row r="47" spans="1:29" ht="30" customHeight="1">
      <c r="W47" s="32"/>
      <c r="X47" s="32"/>
    </row>
  </sheetData>
  <mergeCells count="35">
    <mergeCell ref="Z5:AB5"/>
    <mergeCell ref="A39:V39"/>
    <mergeCell ref="Q4:S5"/>
    <mergeCell ref="N4:P5"/>
    <mergeCell ref="A4:A6"/>
    <mergeCell ref="T4:V5"/>
    <mergeCell ref="B4:M4"/>
    <mergeCell ref="AE8:AH8"/>
    <mergeCell ref="AI8:AK8"/>
    <mergeCell ref="AY8:BA8"/>
    <mergeCell ref="AM8:AO8"/>
    <mergeCell ref="AP8:AR8"/>
    <mergeCell ref="AS8:AU8"/>
    <mergeCell ref="AV8:AX8"/>
    <mergeCell ref="AE9:AH9"/>
    <mergeCell ref="AI9:AK9"/>
    <mergeCell ref="AY9:BA9"/>
    <mergeCell ref="AM9:AO9"/>
    <mergeCell ref="AP9:AR9"/>
    <mergeCell ref="AS9:AU9"/>
    <mergeCell ref="AV9:AX9"/>
    <mergeCell ref="AE10:AH10"/>
    <mergeCell ref="AI10:AK10"/>
    <mergeCell ref="AY10:BA10"/>
    <mergeCell ref="AM10:AO10"/>
    <mergeCell ref="AP10:AR10"/>
    <mergeCell ref="AS10:AU10"/>
    <mergeCell ref="AV10:AX10"/>
    <mergeCell ref="AE11:AH11"/>
    <mergeCell ref="AI11:AK11"/>
    <mergeCell ref="AY11:BA11"/>
    <mergeCell ref="AM11:AO11"/>
    <mergeCell ref="AP11:AR11"/>
    <mergeCell ref="AS11:AU11"/>
    <mergeCell ref="AV11:AX11"/>
  </mergeCells>
  <phoneticPr fontId="5"/>
  <pageMargins left="0.78740157480314965" right="0.39370078740157483" top="0.70866141732283472" bottom="0.70866141732283472" header="0.51181102362204722" footer="0.51181102362204722"/>
  <pageSetup paperSize="8" scale="97" orientation="landscape" r:id="rId1"/>
  <headerFooter scaleWithDoc="0" alignWithMargins="0">
    <oddFooter>&amp;C&amp;14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(1)市町村別・種別</vt:lpstr>
      <vt:lpstr>(2)規模別分類</vt:lpstr>
      <vt:lpstr>(3)ホテル内訳</vt:lpstr>
      <vt:lpstr>(4)推移（H29） </vt:lpstr>
      <vt:lpstr>'(1)市町村別・種別'!Print_Area</vt:lpstr>
      <vt:lpstr>'(3)ホテル内訳'!Print_Area</vt:lpstr>
      <vt:lpstr>'(4)推移（H29） 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吉本＠企画班</cp:lastModifiedBy>
  <cp:lastPrinted>2018-08-27T02:42:24Z</cp:lastPrinted>
  <dcterms:created xsi:type="dcterms:W3CDTF">2012-06-25T04:53:21Z</dcterms:created>
  <dcterms:modified xsi:type="dcterms:W3CDTF">2018-08-27T03:22:56Z</dcterms:modified>
</cp:coreProperties>
</file>