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１表" sheetId="1" r:id="rId1"/>
  </sheets>
  <definedNames>
    <definedName name="_xlnm.Print_Area" localSheetId="0">'第１表'!$A$1:$N$19</definedName>
  </definedNames>
  <calcPr fullCalcOnLoad="1"/>
</workbook>
</file>

<file path=xl/sharedStrings.xml><?xml version="1.0" encoding="utf-8"?>
<sst xmlns="http://schemas.openxmlformats.org/spreadsheetml/2006/main" count="44" uniqueCount="28">
  <si>
    <t>　各年１２月３１日現在</t>
  </si>
  <si>
    <t>人口10万対比</t>
  </si>
  <si>
    <t>１　人　当たり　　人　口</t>
  </si>
  <si>
    <t>平成４年</t>
  </si>
  <si>
    <t>平成６年</t>
  </si>
  <si>
    <t>中央保健所</t>
  </si>
  <si>
    <t>南部保健所</t>
  </si>
  <si>
    <t>宮古保健所</t>
  </si>
  <si>
    <t>八重山保健所</t>
  </si>
  <si>
    <t xml:space="preserve">   注  : １人当たりの分母に用いた人口の単位は千人</t>
  </si>
  <si>
    <t>第 １ 表　　医師・歯科医師・薬剤師数、対前回比・人口１０万対・</t>
  </si>
  <si>
    <t xml:space="preserve">        １人当たり人口、従業地による保健所別</t>
  </si>
  <si>
    <t>保健所</t>
  </si>
  <si>
    <t>医師</t>
  </si>
  <si>
    <t>歯科医師</t>
  </si>
  <si>
    <t>薬剤師</t>
  </si>
  <si>
    <t>実 数</t>
  </si>
  <si>
    <t>対 前  回 比</t>
  </si>
  <si>
    <t>平成８年</t>
  </si>
  <si>
    <t>平成１０年</t>
  </si>
  <si>
    <t>平成１２年</t>
  </si>
  <si>
    <t>平成１４年</t>
  </si>
  <si>
    <t>北部保健所</t>
  </si>
  <si>
    <t>中部保健所</t>
  </si>
  <si>
    <t>H12の数字</t>
  </si>
  <si>
    <t>H14の人口</t>
  </si>
  <si>
    <t>国人口</t>
  </si>
  <si>
    <t>1339000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</si>
</sst>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/>
    </xf>
    <xf numFmtId="38" fontId="9" fillId="0" borderId="8" xfId="17" applyFont="1" applyBorder="1" applyAlignment="1">
      <alignment horizontal="center" vertical="center"/>
    </xf>
    <xf numFmtId="190" fontId="9" fillId="0" borderId="8" xfId="17" applyNumberFormat="1" applyFont="1" applyBorder="1" applyAlignment="1">
      <alignment horizontal="center" vertical="center"/>
    </xf>
    <xf numFmtId="185" fontId="9" fillId="0" borderId="8" xfId="17" applyNumberFormat="1" applyFont="1" applyBorder="1" applyAlignment="1">
      <alignment vertical="center"/>
    </xf>
    <xf numFmtId="182" fontId="9" fillId="0" borderId="8" xfId="17" applyNumberFormat="1" applyFont="1" applyBorder="1" applyAlignment="1">
      <alignment vertical="center"/>
    </xf>
    <xf numFmtId="38" fontId="9" fillId="0" borderId="9" xfId="17" applyFont="1" applyBorder="1" applyAlignment="1">
      <alignment horizontal="center" vertical="center"/>
    </xf>
    <xf numFmtId="185" fontId="9" fillId="0" borderId="9" xfId="17" applyNumberFormat="1" applyFont="1" applyBorder="1" applyAlignment="1">
      <alignment vertical="center"/>
    </xf>
    <xf numFmtId="190" fontId="9" fillId="0" borderId="9" xfId="17" applyNumberFormat="1" applyFont="1" applyBorder="1" applyAlignment="1">
      <alignment horizontal="center" vertical="center"/>
    </xf>
    <xf numFmtId="182" fontId="9" fillId="0" borderId="9" xfId="17" applyNumberFormat="1" applyFont="1" applyBorder="1" applyAlignment="1">
      <alignment vertical="center"/>
    </xf>
    <xf numFmtId="38" fontId="9" fillId="0" borderId="6" xfId="17" applyFont="1" applyBorder="1" applyAlignment="1">
      <alignment horizontal="center" vertical="center"/>
    </xf>
    <xf numFmtId="190" fontId="9" fillId="0" borderId="6" xfId="17" applyNumberFormat="1" applyFont="1" applyBorder="1" applyAlignment="1">
      <alignment horizontal="center" vertical="center"/>
    </xf>
    <xf numFmtId="185" fontId="9" fillId="0" borderId="6" xfId="17" applyNumberFormat="1" applyFont="1" applyBorder="1" applyAlignment="1">
      <alignment vertical="center"/>
    </xf>
    <xf numFmtId="182" fontId="9" fillId="0" borderId="6" xfId="17" applyNumberFormat="1" applyFont="1" applyBorder="1" applyAlignment="1">
      <alignment vertical="center"/>
    </xf>
    <xf numFmtId="0" fontId="10" fillId="0" borderId="7" xfId="0" applyFont="1" applyBorder="1" applyAlignment="1">
      <alignment horizontal="distributed" vertical="center"/>
    </xf>
    <xf numFmtId="185" fontId="9" fillId="0" borderId="7" xfId="17" applyNumberFormat="1" applyFont="1" applyBorder="1" applyAlignment="1">
      <alignment vertical="center"/>
    </xf>
    <xf numFmtId="190" fontId="9" fillId="0" borderId="7" xfId="17" applyNumberFormat="1" applyFont="1" applyBorder="1" applyAlignment="1">
      <alignment horizontal="center" vertical="center"/>
    </xf>
    <xf numFmtId="182" fontId="9" fillId="0" borderId="7" xfId="17" applyNumberFormat="1" applyFont="1" applyBorder="1" applyAlignment="1">
      <alignment vertical="center"/>
    </xf>
    <xf numFmtId="38" fontId="9" fillId="0" borderId="7" xfId="17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L26" sqref="L26"/>
    </sheetView>
  </sheetViews>
  <sheetFormatPr defaultColWidth="9.00390625" defaultRowHeight="13.5"/>
  <cols>
    <col min="1" max="1" width="2.75390625" style="0" customWidth="1"/>
    <col min="2" max="2" width="10.875" style="0" customWidth="1"/>
    <col min="3" max="9" width="6.125" style="0" customWidth="1"/>
    <col min="10" max="10" width="6.50390625" style="0" customWidth="1"/>
    <col min="11" max="14" width="6.125" style="0" customWidth="1"/>
    <col min="15" max="15" width="1.75390625" style="0" customWidth="1"/>
  </cols>
  <sheetData>
    <row r="1" spans="2:14" ht="27.75" customHeight="1">
      <c r="B1" s="1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5" ht="24" customHeight="1">
      <c r="B2" s="2" t="s"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</row>
    <row r="3" spans="2:15" ht="16.5" customHeight="1">
      <c r="B3" s="4"/>
      <c r="C3" s="4"/>
      <c r="D3" s="4"/>
      <c r="E3" s="4"/>
      <c r="F3" s="4"/>
      <c r="G3" s="4"/>
      <c r="H3" s="4"/>
      <c r="I3" s="4"/>
      <c r="J3" s="4"/>
      <c r="K3" s="5"/>
      <c r="L3" s="6" t="s">
        <v>0</v>
      </c>
      <c r="M3" s="6"/>
      <c r="N3" s="6"/>
      <c r="O3" s="4"/>
    </row>
    <row r="4" spans="2:15" ht="36.75" customHeight="1">
      <c r="B4" s="7" t="s">
        <v>12</v>
      </c>
      <c r="C4" s="8" t="s">
        <v>13</v>
      </c>
      <c r="D4" s="9"/>
      <c r="E4" s="9"/>
      <c r="F4" s="10"/>
      <c r="G4" s="8" t="s">
        <v>14</v>
      </c>
      <c r="H4" s="9"/>
      <c r="I4" s="9"/>
      <c r="J4" s="10"/>
      <c r="K4" s="8" t="s">
        <v>15</v>
      </c>
      <c r="L4" s="9"/>
      <c r="M4" s="9"/>
      <c r="N4" s="10"/>
      <c r="O4" s="4"/>
    </row>
    <row r="5" spans="2:15" ht="55.5" customHeight="1">
      <c r="B5" s="11"/>
      <c r="C5" s="12" t="s">
        <v>16</v>
      </c>
      <c r="D5" s="13" t="s">
        <v>17</v>
      </c>
      <c r="E5" s="14" t="s">
        <v>1</v>
      </c>
      <c r="F5" s="13" t="s">
        <v>2</v>
      </c>
      <c r="G5" s="15" t="s">
        <v>16</v>
      </c>
      <c r="H5" s="13" t="s">
        <v>17</v>
      </c>
      <c r="I5" s="14" t="s">
        <v>1</v>
      </c>
      <c r="J5" s="13" t="s">
        <v>2</v>
      </c>
      <c r="K5" s="15" t="s">
        <v>16</v>
      </c>
      <c r="L5" s="13" t="s">
        <v>17</v>
      </c>
      <c r="M5" s="14" t="s">
        <v>1</v>
      </c>
      <c r="N5" s="13" t="s">
        <v>2</v>
      </c>
      <c r="O5" s="4"/>
    </row>
    <row r="6" spans="2:15" ht="13.5" customHeight="1">
      <c r="B6" s="16"/>
      <c r="C6" s="17"/>
      <c r="D6" s="18"/>
      <c r="E6" s="19"/>
      <c r="F6" s="18"/>
      <c r="G6" s="17"/>
      <c r="H6" s="18"/>
      <c r="I6" s="19"/>
      <c r="J6" s="18"/>
      <c r="K6" s="17"/>
      <c r="L6" s="18"/>
      <c r="M6" s="19"/>
      <c r="N6" s="18"/>
      <c r="O6" s="4"/>
    </row>
    <row r="7" spans="2:15" ht="45" customHeight="1">
      <c r="B7" s="20" t="s">
        <v>3</v>
      </c>
      <c r="C7" s="21">
        <v>1972</v>
      </c>
      <c r="D7" s="22">
        <v>107.5</v>
      </c>
      <c r="E7" s="22">
        <v>159.3</v>
      </c>
      <c r="F7" s="23">
        <v>628</v>
      </c>
      <c r="G7" s="23">
        <v>545</v>
      </c>
      <c r="H7" s="22">
        <v>109.2</v>
      </c>
      <c r="I7" s="24">
        <v>44</v>
      </c>
      <c r="J7" s="21">
        <v>2272</v>
      </c>
      <c r="K7" s="21">
        <v>1205</v>
      </c>
      <c r="L7" s="22">
        <v>102.9</v>
      </c>
      <c r="M7" s="24">
        <v>97.3</v>
      </c>
      <c r="N7" s="25">
        <v>1027</v>
      </c>
      <c r="O7" s="4"/>
    </row>
    <row r="8" spans="2:15" ht="45" customHeight="1">
      <c r="B8" s="20" t="s">
        <v>4</v>
      </c>
      <c r="C8" s="21">
        <v>2060</v>
      </c>
      <c r="D8" s="22">
        <f>SUM(C8/C7*100)</f>
        <v>104.46247464503043</v>
      </c>
      <c r="E8" s="22">
        <v>163.6</v>
      </c>
      <c r="F8" s="23">
        <v>611</v>
      </c>
      <c r="G8" s="23">
        <v>594</v>
      </c>
      <c r="H8" s="22">
        <f>SUM(G8/G7*100)</f>
        <v>108.99082568807339</v>
      </c>
      <c r="I8" s="24">
        <v>47.2</v>
      </c>
      <c r="J8" s="21">
        <v>2118</v>
      </c>
      <c r="K8" s="21">
        <v>1332</v>
      </c>
      <c r="L8" s="22">
        <f>SUM(K8/K7*100)</f>
        <v>110.53941908713693</v>
      </c>
      <c r="M8" s="22">
        <v>105.9</v>
      </c>
      <c r="N8" s="26">
        <v>945</v>
      </c>
      <c r="O8" s="4"/>
    </row>
    <row r="9" spans="2:15" ht="45" customHeight="1">
      <c r="B9" s="20" t="s">
        <v>18</v>
      </c>
      <c r="C9" s="21">
        <v>2189</v>
      </c>
      <c r="D9" s="22">
        <f>SUM(C9/C8*100)</f>
        <v>106.26213592233009</v>
      </c>
      <c r="E9" s="22">
        <v>170.6</v>
      </c>
      <c r="F9" s="23">
        <v>586</v>
      </c>
      <c r="G9" s="23">
        <v>629</v>
      </c>
      <c r="H9" s="22">
        <f>SUM(G9/G8*100)</f>
        <v>105.89225589225589</v>
      </c>
      <c r="I9" s="24">
        <v>49</v>
      </c>
      <c r="J9" s="21">
        <v>2040</v>
      </c>
      <c r="K9" s="21">
        <v>1368</v>
      </c>
      <c r="L9" s="22">
        <f>SUM(K9/K8*100)</f>
        <v>102.7027027027027</v>
      </c>
      <c r="M9" s="22">
        <v>106.6</v>
      </c>
      <c r="N9" s="26">
        <v>938</v>
      </c>
      <c r="O9" s="4"/>
    </row>
    <row r="10" spans="2:15" ht="45" customHeight="1">
      <c r="B10" s="20" t="s">
        <v>19</v>
      </c>
      <c r="C10" s="21">
        <v>2298</v>
      </c>
      <c r="D10" s="22">
        <f>SUM(C10/C9*100)</f>
        <v>104.97944266788488</v>
      </c>
      <c r="E10" s="22">
        <v>176.6</v>
      </c>
      <c r="F10" s="23">
        <v>566</v>
      </c>
      <c r="G10" s="23">
        <v>673</v>
      </c>
      <c r="H10" s="22">
        <f>SUM(G10/G9*100)</f>
        <v>106.99523052464228</v>
      </c>
      <c r="I10" s="24">
        <v>51.7</v>
      </c>
      <c r="J10" s="21">
        <v>1933</v>
      </c>
      <c r="K10" s="21">
        <v>1479</v>
      </c>
      <c r="L10" s="22">
        <f>SUM(K10/K9*100)</f>
        <v>108.1140350877193</v>
      </c>
      <c r="M10" s="22">
        <v>113.7</v>
      </c>
      <c r="N10" s="26">
        <v>880</v>
      </c>
      <c r="O10" s="4"/>
    </row>
    <row r="11" spans="2:15" ht="45" customHeight="1">
      <c r="B11" s="20" t="s">
        <v>20</v>
      </c>
      <c r="C11" s="25">
        <v>2465</v>
      </c>
      <c r="D11" s="22">
        <f>SUM(C11/C10*100)</f>
        <v>107.26718885987816</v>
      </c>
      <c r="E11" s="27">
        <v>187</v>
      </c>
      <c r="F11" s="26">
        <v>535</v>
      </c>
      <c r="G11" s="26">
        <v>709</v>
      </c>
      <c r="H11" s="22">
        <f>SUM(G11/G10*100)</f>
        <v>105.34918276374444</v>
      </c>
      <c r="I11" s="28">
        <v>53.8</v>
      </c>
      <c r="J11" s="25">
        <v>1859</v>
      </c>
      <c r="K11" s="25">
        <v>1570</v>
      </c>
      <c r="L11" s="22">
        <f>SUM(K11/K10*100)</f>
        <v>106.1528059499662</v>
      </c>
      <c r="M11" s="27">
        <v>119.1</v>
      </c>
      <c r="N11" s="26">
        <v>839</v>
      </c>
      <c r="O11" s="4"/>
    </row>
    <row r="12" spans="2:15" ht="45.75" customHeight="1">
      <c r="B12" s="20" t="s">
        <v>21</v>
      </c>
      <c r="C12" s="29">
        <f>SUM(C13:C18)</f>
        <v>2517</v>
      </c>
      <c r="D12" s="22">
        <f>SUM(C12/C11*100)</f>
        <v>102.10953346855985</v>
      </c>
      <c r="E12" s="30">
        <f>SUM(C12/D28*100000)</f>
        <v>187.9761015683346</v>
      </c>
      <c r="F12" s="31">
        <f>SUM(D28/C12)</f>
        <v>531.9825188716726</v>
      </c>
      <c r="G12" s="31">
        <f>SUM(G13:G18)</f>
        <v>720</v>
      </c>
      <c r="H12" s="22">
        <f>SUM(G12/G11*100)</f>
        <v>101.55148095909732</v>
      </c>
      <c r="I12" s="32">
        <f>G12/D28*100000</f>
        <v>53.77147124719941</v>
      </c>
      <c r="J12" s="29">
        <f>D28/G12</f>
        <v>1859.7222222222222</v>
      </c>
      <c r="K12" s="29">
        <f>SUM(K13:K18)</f>
        <v>1493</v>
      </c>
      <c r="L12" s="22">
        <f>SUM(K12/K11*100)</f>
        <v>95.09554140127389</v>
      </c>
      <c r="M12" s="30">
        <f>K12/D28*100000</f>
        <v>111.50112023898431</v>
      </c>
      <c r="N12" s="31">
        <f>D28/K12</f>
        <v>896.8519758874749</v>
      </c>
      <c r="O12" s="4"/>
    </row>
    <row r="13" spans="2:15" ht="45" customHeight="1">
      <c r="B13" s="33" t="s">
        <v>22</v>
      </c>
      <c r="C13" s="34">
        <v>161</v>
      </c>
      <c r="D13" s="35">
        <f aca="true" t="shared" si="0" ref="D13:D18">C13/C21*100</f>
        <v>103.20512820512822</v>
      </c>
      <c r="E13" s="35">
        <f aca="true" t="shared" si="1" ref="E13:E18">C13/D21*100000</f>
        <v>159.4059405940594</v>
      </c>
      <c r="F13" s="34">
        <f aca="true" t="shared" si="2" ref="F13:F18">D21/C13</f>
        <v>627.3291925465838</v>
      </c>
      <c r="G13" s="34">
        <v>45</v>
      </c>
      <c r="H13" s="35">
        <f aca="true" t="shared" si="3" ref="H13:H18">G13/G21*100</f>
        <v>100</v>
      </c>
      <c r="I13" s="36">
        <f aca="true" t="shared" si="4" ref="I13:I18">G13/D21*100000</f>
        <v>44.554455445544555</v>
      </c>
      <c r="J13" s="37">
        <f aca="true" t="shared" si="5" ref="J13:J18">D21/G13</f>
        <v>2244.4444444444443</v>
      </c>
      <c r="K13" s="34">
        <v>77</v>
      </c>
      <c r="L13" s="36">
        <f aca="true" t="shared" si="6" ref="L13:L18">K13/K21*100</f>
        <v>97.46835443037975</v>
      </c>
      <c r="M13" s="36">
        <f aca="true" t="shared" si="7" ref="M13:M18">K13/D21*100000</f>
        <v>76.23762376237624</v>
      </c>
      <c r="N13" s="37">
        <f aca="true" t="shared" si="8" ref="N13:N18">D21/K13</f>
        <v>1311.6883116883116</v>
      </c>
      <c r="O13" s="4"/>
    </row>
    <row r="14" spans="2:15" ht="45" customHeight="1">
      <c r="B14" s="33" t="s">
        <v>23</v>
      </c>
      <c r="C14" s="34">
        <v>671</v>
      </c>
      <c r="D14" s="35">
        <f t="shared" si="0"/>
        <v>102.130898021309</v>
      </c>
      <c r="E14" s="35">
        <f t="shared" si="1"/>
        <v>147.47252747252747</v>
      </c>
      <c r="F14" s="34">
        <f t="shared" si="2"/>
        <v>678.0923994038748</v>
      </c>
      <c r="G14" s="34">
        <v>203</v>
      </c>
      <c r="H14" s="35">
        <f t="shared" si="3"/>
        <v>99.50980392156863</v>
      </c>
      <c r="I14" s="36">
        <f t="shared" si="4"/>
        <v>44.61538461538462</v>
      </c>
      <c r="J14" s="37">
        <f t="shared" si="5"/>
        <v>2241.3793103448274</v>
      </c>
      <c r="K14" s="34">
        <v>363</v>
      </c>
      <c r="L14" s="35">
        <f t="shared" si="6"/>
        <v>84.61538461538461</v>
      </c>
      <c r="M14" s="36">
        <f t="shared" si="7"/>
        <v>79.78021978021978</v>
      </c>
      <c r="N14" s="37">
        <f t="shared" si="8"/>
        <v>1253.4435261707988</v>
      </c>
      <c r="O14" s="4"/>
    </row>
    <row r="15" spans="2:15" ht="45" customHeight="1">
      <c r="B15" s="33" t="s">
        <v>5</v>
      </c>
      <c r="C15" s="34">
        <v>766</v>
      </c>
      <c r="D15" s="35">
        <f t="shared" si="0"/>
        <v>103.23450134770889</v>
      </c>
      <c r="E15" s="35">
        <f t="shared" si="1"/>
        <v>180.66037735849056</v>
      </c>
      <c r="F15" s="34">
        <f t="shared" si="2"/>
        <v>553.5248041775457</v>
      </c>
      <c r="G15" s="34">
        <v>281</v>
      </c>
      <c r="H15" s="35">
        <f t="shared" si="3"/>
        <v>103.30882352941177</v>
      </c>
      <c r="I15" s="36">
        <f t="shared" si="4"/>
        <v>66.27358490566039</v>
      </c>
      <c r="J15" s="37">
        <f t="shared" si="5"/>
        <v>1508.8967971530249</v>
      </c>
      <c r="K15" s="34">
        <v>675</v>
      </c>
      <c r="L15" s="35">
        <f t="shared" si="6"/>
        <v>99.5575221238938</v>
      </c>
      <c r="M15" s="35">
        <f t="shared" si="7"/>
        <v>159.19811320754718</v>
      </c>
      <c r="N15" s="34">
        <f t="shared" si="8"/>
        <v>628.1481481481482</v>
      </c>
      <c r="O15" s="4"/>
    </row>
    <row r="16" spans="2:15" ht="45" customHeight="1">
      <c r="B16" s="33" t="s">
        <v>6</v>
      </c>
      <c r="C16" s="34">
        <v>766</v>
      </c>
      <c r="D16" s="35">
        <f t="shared" si="0"/>
        <v>99.09443725743856</v>
      </c>
      <c r="E16" s="35">
        <f t="shared" si="1"/>
        <v>302.7667984189723</v>
      </c>
      <c r="F16" s="34">
        <f t="shared" si="2"/>
        <v>330.28720626631855</v>
      </c>
      <c r="G16" s="34">
        <v>132</v>
      </c>
      <c r="H16" s="35">
        <f t="shared" si="3"/>
        <v>98.50746268656717</v>
      </c>
      <c r="I16" s="36">
        <f t="shared" si="4"/>
        <v>52.17391304347826</v>
      </c>
      <c r="J16" s="37">
        <f t="shared" si="5"/>
        <v>1916.6666666666667</v>
      </c>
      <c r="K16" s="34">
        <v>287</v>
      </c>
      <c r="L16" s="35">
        <f t="shared" si="6"/>
        <v>95.03311258278146</v>
      </c>
      <c r="M16" s="35">
        <f t="shared" si="7"/>
        <v>113.43873517786561</v>
      </c>
      <c r="N16" s="34">
        <f t="shared" si="8"/>
        <v>881.5331010452961</v>
      </c>
      <c r="O16" s="4"/>
    </row>
    <row r="17" spans="2:15" ht="45" customHeight="1">
      <c r="B17" s="33" t="s">
        <v>7</v>
      </c>
      <c r="C17" s="34">
        <v>81</v>
      </c>
      <c r="D17" s="35">
        <f t="shared" si="0"/>
        <v>105.1948051948052</v>
      </c>
      <c r="E17" s="35">
        <f t="shared" si="1"/>
        <v>144.64285714285714</v>
      </c>
      <c r="F17" s="34">
        <f t="shared" si="2"/>
        <v>691.358024691358</v>
      </c>
      <c r="G17" s="34">
        <v>31</v>
      </c>
      <c r="H17" s="35">
        <f t="shared" si="3"/>
        <v>96.875</v>
      </c>
      <c r="I17" s="36">
        <f t="shared" si="4"/>
        <v>55.357142857142854</v>
      </c>
      <c r="J17" s="37">
        <f t="shared" si="5"/>
        <v>1806.4516129032259</v>
      </c>
      <c r="K17" s="34">
        <v>48</v>
      </c>
      <c r="L17" s="35">
        <f t="shared" si="6"/>
        <v>106.66666666666667</v>
      </c>
      <c r="M17" s="36">
        <f t="shared" si="7"/>
        <v>85.71428571428571</v>
      </c>
      <c r="N17" s="37">
        <f t="shared" si="8"/>
        <v>1166.6666666666667</v>
      </c>
      <c r="O17" s="4"/>
    </row>
    <row r="18" spans="2:15" ht="45" customHeight="1">
      <c r="B18" s="38" t="s">
        <v>8</v>
      </c>
      <c r="C18" s="34">
        <v>72</v>
      </c>
      <c r="D18" s="35">
        <f t="shared" si="0"/>
        <v>120</v>
      </c>
      <c r="E18" s="35">
        <f t="shared" si="1"/>
        <v>146.93877551020407</v>
      </c>
      <c r="F18" s="34">
        <f t="shared" si="2"/>
        <v>680.5555555555555</v>
      </c>
      <c r="G18" s="34">
        <v>28</v>
      </c>
      <c r="H18" s="35">
        <f t="shared" si="3"/>
        <v>127.27272727272727</v>
      </c>
      <c r="I18" s="36">
        <f t="shared" si="4"/>
        <v>57.142857142857146</v>
      </c>
      <c r="J18" s="37">
        <f t="shared" si="5"/>
        <v>1750</v>
      </c>
      <c r="K18" s="34">
        <v>43</v>
      </c>
      <c r="L18" s="35">
        <f t="shared" si="6"/>
        <v>116.21621621621621</v>
      </c>
      <c r="M18" s="36">
        <f t="shared" si="7"/>
        <v>87.75510204081633</v>
      </c>
      <c r="N18" s="37">
        <f t="shared" si="8"/>
        <v>1139.5348837209303</v>
      </c>
      <c r="O18" s="4"/>
    </row>
    <row r="19" spans="2:15" ht="13.5">
      <c r="B19" s="4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1" ht="13.5">
      <c r="B20" s="39"/>
      <c r="C20" s="40" t="s">
        <v>24</v>
      </c>
      <c r="D20" s="40" t="s">
        <v>25</v>
      </c>
      <c r="E20" s="39"/>
      <c r="F20" s="39"/>
      <c r="G20" s="40" t="s">
        <v>24</v>
      </c>
      <c r="H20" s="39"/>
      <c r="I20" s="39"/>
      <c r="J20" s="39"/>
      <c r="K20" s="40" t="s">
        <v>24</v>
      </c>
    </row>
    <row r="21" spans="2:11" ht="13.5">
      <c r="B21" s="41" t="s">
        <v>22</v>
      </c>
      <c r="C21" s="39">
        <v>156</v>
      </c>
      <c r="D21" s="42">
        <v>101000</v>
      </c>
      <c r="E21" s="39"/>
      <c r="F21" s="39"/>
      <c r="G21" s="39">
        <v>45</v>
      </c>
      <c r="H21" s="39"/>
      <c r="I21" s="39"/>
      <c r="J21" s="39"/>
      <c r="K21" s="39">
        <v>79</v>
      </c>
    </row>
    <row r="22" spans="2:11" ht="13.5">
      <c r="B22" s="41" t="s">
        <v>23</v>
      </c>
      <c r="C22" s="39">
        <f>219+438</f>
        <v>657</v>
      </c>
      <c r="D22" s="42">
        <v>455000</v>
      </c>
      <c r="E22" s="39"/>
      <c r="F22" s="39"/>
      <c r="G22" s="39">
        <f>44+160</f>
        <v>204</v>
      </c>
      <c r="H22" s="39"/>
      <c r="I22" s="39"/>
      <c r="J22" s="39"/>
      <c r="K22" s="39">
        <f>104+325</f>
        <v>429</v>
      </c>
    </row>
    <row r="23" spans="2:11" ht="13.5">
      <c r="B23" s="41" t="s">
        <v>5</v>
      </c>
      <c r="C23" s="39">
        <v>742</v>
      </c>
      <c r="D23" s="42">
        <v>424000</v>
      </c>
      <c r="E23" s="39"/>
      <c r="F23" s="39"/>
      <c r="G23" s="39">
        <v>272</v>
      </c>
      <c r="H23" s="39"/>
      <c r="I23" s="39"/>
      <c r="J23" s="39"/>
      <c r="K23" s="39">
        <v>678</v>
      </c>
    </row>
    <row r="24" spans="2:11" ht="13.5">
      <c r="B24" s="41" t="s">
        <v>6</v>
      </c>
      <c r="C24" s="39">
        <v>773</v>
      </c>
      <c r="D24" s="42">
        <v>253000</v>
      </c>
      <c r="E24" s="39"/>
      <c r="F24" s="39"/>
      <c r="G24" s="39">
        <v>134</v>
      </c>
      <c r="H24" s="39"/>
      <c r="I24" s="39"/>
      <c r="J24" s="39"/>
      <c r="K24" s="39">
        <v>302</v>
      </c>
    </row>
    <row r="25" spans="2:11" ht="13.5">
      <c r="B25" s="41" t="s">
        <v>7</v>
      </c>
      <c r="C25" s="39">
        <v>77</v>
      </c>
      <c r="D25" s="42">
        <v>56000</v>
      </c>
      <c r="E25" s="39"/>
      <c r="F25" s="39"/>
      <c r="G25" s="39">
        <v>32</v>
      </c>
      <c r="H25" s="39"/>
      <c r="I25" s="39"/>
      <c r="J25" s="39"/>
      <c r="K25" s="39">
        <v>45</v>
      </c>
    </row>
    <row r="26" spans="2:11" ht="13.5">
      <c r="B26" s="43" t="s">
        <v>8</v>
      </c>
      <c r="C26" s="39">
        <v>60</v>
      </c>
      <c r="D26" s="42">
        <v>49000</v>
      </c>
      <c r="E26" s="39"/>
      <c r="F26" s="39"/>
      <c r="G26" s="39">
        <v>22</v>
      </c>
      <c r="H26" s="39"/>
      <c r="I26" s="39"/>
      <c r="J26" s="39"/>
      <c r="K26" s="39">
        <v>37</v>
      </c>
    </row>
    <row r="27" spans="2:11" ht="13.5">
      <c r="B27" s="39"/>
      <c r="C27" s="39">
        <f>SUM(C21:C26)</f>
        <v>2465</v>
      </c>
      <c r="D27" s="40">
        <f aca="true" t="shared" si="9" ref="D27:K27">SUM(D21:D26)</f>
        <v>1338000</v>
      </c>
      <c r="E27" s="39">
        <f t="shared" si="9"/>
        <v>0</v>
      </c>
      <c r="F27" s="39">
        <f t="shared" si="9"/>
        <v>0</v>
      </c>
      <c r="G27" s="39">
        <f t="shared" si="9"/>
        <v>709</v>
      </c>
      <c r="H27" s="39">
        <f t="shared" si="9"/>
        <v>0</v>
      </c>
      <c r="I27" s="39">
        <f t="shared" si="9"/>
        <v>0</v>
      </c>
      <c r="J27" s="39">
        <f t="shared" si="9"/>
        <v>0</v>
      </c>
      <c r="K27" s="39">
        <f t="shared" si="9"/>
        <v>1570</v>
      </c>
    </row>
    <row r="28" spans="2:11" ht="13.5">
      <c r="B28" s="39"/>
      <c r="C28" s="44" t="s">
        <v>26</v>
      </c>
      <c r="D28" s="45" t="s">
        <v>27</v>
      </c>
      <c r="E28" s="39"/>
      <c r="F28" s="39"/>
      <c r="G28" s="39"/>
      <c r="H28" s="39"/>
      <c r="I28" s="39"/>
      <c r="J28" s="39"/>
      <c r="K28" s="39"/>
    </row>
  </sheetData>
  <mergeCells count="7">
    <mergeCell ref="B4:B5"/>
    <mergeCell ref="L3:N3"/>
    <mergeCell ref="B1:N1"/>
    <mergeCell ref="B2:M2"/>
    <mergeCell ref="C4:F4"/>
    <mergeCell ref="G4:J4"/>
    <mergeCell ref="K4:N4"/>
  </mergeCells>
  <printOptions/>
  <pageMargins left="0.7874015748031497" right="0.3937007874015748" top="0.984251968503937" bottom="0.7874015748031497" header="0.5118110236220472" footer="0.5118110236220472"/>
  <pageSetup horizontalDpi="300" verticalDpi="300" orientation="portrait" paperSize="9" r:id="rId1"/>
  <headerFooter alignWithMargins="0">
    <oddFooter>&amp;C
</oddFooter>
  </headerFooter>
  <ignoredErrors>
    <ignoredError sqref="D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2004-12-17T06:54:37Z</dcterms:created>
  <dcterms:modified xsi:type="dcterms:W3CDTF">2004-12-17T06:54:58Z</dcterms:modified>
  <cp:category/>
  <cp:version/>
  <cp:contentType/>
  <cp:contentStatus/>
</cp:coreProperties>
</file>